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6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8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9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10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<sst xmlns="http://schemas.openxmlformats.org/spreadsheetml/2006/main" count="6316" uniqueCount="2914">
  <si>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</si>
  <si>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</si>
  <si>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</si>
  <si>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</si>
  <si>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</si>
  <si>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</si>
  <si>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</si>
  <si>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</si>
  <si>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</si>
  <si>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</si>
  <si>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</si>
  <si>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</si>
  <si>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</si>
  <si>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</si>
  <si>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</si>
  <si>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</si>
  <si>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</si>
  <si>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</si>
  <si>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</si>
  <si>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</si>
  <si>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</si>
  <si>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</si>
  <si>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</si>
  <si>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</si>
  <si>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</si>
  <si>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</si>
  <si>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</si>
  <si>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</si>
  <si>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</si>
  <si>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</si>
  <si>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</si>
  <si>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</si>
  <si>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</si>
  <si>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</si>
  <si>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</si>
  <si>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</si>
  <si>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</si>
  <si>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</si>
  <si>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</si>
  <si>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</si>
  <si>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</si>
  <si>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</si>
  <si>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</si>
  <si>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</si>
  <si>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</si>
  <si>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</si>
  <si>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</si>
  <si>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</si>
  <si>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</si>
  <si>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</si>
  <si>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</si>
  <si>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</si>
  <si>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</si>
  <si>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</si>
  <si>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</si>
  <si>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</si>
  <si>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</si>
  <si>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</si>
  <si>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</si>
  <si>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</si>
  <si>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</si>
  <si>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</si>
  <si>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</si>
  <si>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</si>
  <si>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</si>
  <si>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</si>
  <si>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</si>
  <si>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</si>
  <si>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</si>
  <si>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</si>
  <si>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</si>
  <si>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</si>
  <si>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</si>
  <si>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</si>
  <si>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</si>
  <si>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</si>
  <si>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</si>
  <si>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</si>
  <si>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</si>
  <si>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</si>
  <si>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</si>
  <si>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</si>
  <si>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</si>
  <si>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</si>
  <si>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</si>
  <si>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</si>
  <si>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</si>
  <si>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</si>
  <si>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</si>
  <si>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</si>
  <si>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</si>
  <si>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</si>
  <si>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</si>
  <si>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</si>
  <si>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</si>
  <si>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</si>
  <si>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</si>
  <si>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</si>
  <si>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</si>
  <si>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</si>
  <si>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</si>
  <si>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</si>
  <si>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</si>
  <si>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</si>
  <si>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</si>
  <si>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</si>
  <si>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</si>
  <si>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</si>
  <si>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</si>
  <si>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</si>
  <si>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</si>
  <si>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</si>
  <si>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</si>
  <si>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</si>
  <si>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</si>
  <si>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</si>
  <si>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</si>
  <si>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</si>
  <si>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</si>
  <si>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</si>
  <si>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</si>
  <si>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</si>
  <si>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</si>
  <si>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</si>
  <si>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</si>
  <si>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</si>
  <si>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</si>
  <si>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</si>
  <si>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</si>
  <si>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</si>
  <si>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</si>
  <si>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</si>
  <si>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</si>
  <si>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</si>
  <si>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</si>
  <si>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</si>
  <si>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</si>
  <si>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</si>
  <si>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</si>
  <si>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</si>
  <si>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</si>
  <si>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</si>
  <si>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</si>
  <si>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</si>
  <si>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</si>
  <si>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</si>
  <si>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</si>
  <si>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</si>
  <si>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</si>
  <si>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</si>
  <si>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</si>
  <si>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</si>
  <si>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</si>
  <si>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</si>
  <si>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</si>
  <si>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</si>
  <si>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</si>
  <si>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</si>
  <si>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</si>
  <si>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</si>
  <si>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</si>
  <si>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</si>
  <si>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</si>
  <si>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</si>
  <si>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</si>
  <si>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</si>
  <si>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</si>
  <si>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</si>
  <si>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</si>
  <si>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</si>
  <si>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</si>
  <si>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</si>
  <si>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</si>
  <si>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</si>
  <si>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</si>
  <si>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</si>
  <si>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</si>
  <si>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</si>
  <si>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</si>
  <si>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</si>
  <si>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</si>
  <si>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</si>
  <si>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</si>
  <si>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</si>
  <si>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</si>
  <si>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</si>
  <si>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</si>
  <si>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</si>
  <si>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</si>
  <si>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</si>
  <si>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</si>
  <si>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</si>
  <si>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</si>
  <si>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</si>
  <si>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</si>
  <si>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</si>
  <si>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</si>
  <si>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</si>
  <si>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</si>
  <si>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</si>
  <si>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</si>
  <si>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</si>
  <si>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</si>
  <si>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</si>
  <si>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</si>
  <si>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</si>
  <si>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</si>
  <si>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</si>
  <si>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</si>
  <si>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</si>
  <si>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</si>
  <si>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</si>
  <si>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</si>
  <si>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</si>
  <si>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</si>
  <si>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</si>
  <si>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</si>
  <si>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</si>
  <si>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</si>
  <si>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</si>
  <si>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</si>
  <si>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</si>
  <si>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</si>
  <si>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</si>
  <si>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</si>
  <si>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</si>
  <si>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</si>
  <si>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</si>
  <si>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</si>
  <si>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</si>
  <si>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</si>
  <si>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</si>
  <si>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</si>
  <si>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</si>
  <si>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</si>
  <si>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</si>
  <si>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</si>
  <si>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</si>
  <si>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</si>
  <si>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</si>
  <si>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</si>
  <si>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</si>
  <si>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</si>
  <si>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</si>
  <si>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</si>
  <si>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</si>
  <si>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</si>
  <si>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</si>
  <si>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</si>
  <si>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</si>
  <si>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</si>
  <si>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</si>
  <si>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</si>
  <si>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</si>
  <si>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</si>
  <si>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</si>
  <si>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</si>
  <si>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</si>
  <si>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</si>
  <si>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</si>
  <si>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</si>
  <si>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</si>
  <si>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</si>
  <si>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</si>
  <si>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</si>
  <si>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</si>
  <si>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</si>
  <si>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</si>
  <si>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</si>
  <si>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</si>
  <si>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</si>
  <si>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</si>
  <si>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</si>
  <si>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</si>
  <si>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</si>
  <si>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</si>
  <si>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</si>
  <si>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</si>
  <si>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</si>
  <si>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</si>
  <si>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</si>
  <si>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</si>
  <si>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</si>
  <si>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</si>
  <si>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</si>
  <si>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</si>
  <si>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</si>
  <si>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</si>
  <si>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</si>
  <si>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</si>
  <si>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</si>
  <si>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</si>
  <si>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</si>
  <si>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</si>
  <si>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</si>
  <si>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</si>
  <si>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</si>
  <si>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</si>
  <si>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</si>
  <si>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</si>
  <si>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</si>
  <si>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</si>
  <si>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</si>
  <si>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</si>
  <si>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</si>
  <si>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</si>
  <si>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</si>
  <si>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</si>
  <si>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</si>
  <si>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</si>
  <si>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</si>
  <si>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</si>
  <si>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</si>
  <si>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</si>
  <si>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</si>
  <si>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</si>
  <si>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</si>
  <si>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</si>
  <si>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</si>
  <si>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</si>
  <si>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</si>
  <si>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</si>
  <si>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</si>
  <si>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</si>
  <si>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</si>
  <si>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</si>
  <si>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</si>
  <si>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</si>
  <si>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</si>
  <si>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</si>
  <si>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</si>
  <si>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</si>
  <si>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</si>
  <si>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</si>
  <si>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</si>
  <si>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</si>
  <si>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</si>
  <si>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</si>
  <si>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</si>
  <si>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</si>
  <si>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</si>
  <si>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</si>
  <si>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</si>
  <si>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</si>
  <si>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</si>
  <si>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</si>
  <si>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</si>
  <si>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</si>
  <si>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</si>
  <si>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</si>
  <si>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</si>
  <si>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</si>
  <si>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</si>
  <si>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</si>
  <si>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</si>
  <si>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</si>
  <si>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</si>
  <si>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</si>
  <si>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</si>
  <si>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</si>
  <si>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</si>
  <si>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</si>
  <si>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</si>
  <si>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</si>
  <si>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</si>
  <si>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</si>
  <si>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</si>
  <si>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</si>
  <si>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</si>
  <si>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</si>
  <si>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</si>
  <si>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</si>
  <si>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</si>
  <si>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</si>
  <si>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</si>
  <si>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</si>
  <si>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</si>
  <si>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</si>
  <si>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</si>
  <si>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</si>
  <si>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</si>
  <si>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</si>
  <si>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</si>
  <si>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</si>
  <si>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</si>
  <si>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</si>
  <si>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</si>
  <si>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</si>
  <si>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</si>
  <si>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</si>
  <si>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</si>
  <si>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</si>
  <si>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</si>
  <si>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</si>
  <si>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</si>
  <si>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</si>
  <si>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</si>
  <si>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</si>
  <si>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</si>
  <si>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</si>
  <si>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</si>
  <si>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</si>
  <si>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</si>
  <si>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</si>
  <si>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</si>
  <si>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</si>
  <si>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</si>
  <si>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</si>
  <si>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</si>
  <si>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</si>
  <si>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</si>
  <si>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</si>
  <si>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</si>
  <si>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</si>
  <si>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</si>
  <si>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</si>
  <si>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</si>
  <si>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</si>
  <si>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</si>
  <si>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</si>
  <si>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</si>
  <si>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</si>
  <si>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</si>
  <si>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</si>
  <si>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</si>
  <si>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</si>
  <si>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</si>
  <si>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</si>
  <si>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</si>
  <si>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</si>
  <si>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</si>
  <si>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</si>
  <si>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</si>
  <si>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</si>
  <si>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</si>
  <si>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</si>
  <si>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</si>
  <si>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</si>
  <si>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</si>
  <si>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</si>
  <si>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</si>
  <si>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</si>
  <si>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</si>
  <si>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</si>
  <si>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</si>
  <si>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</si>
  <si>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</si>
  <si>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</si>
  <si>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</si>
  <si>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</si>
  <si>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</si>
  <si>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</si>
  <si>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</si>
  <si>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</si>
  <si>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</si>
  <si>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</si>
  <si>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</si>
  <si>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</si>
  <si>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</si>
  <si>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</si>
  <si>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</si>
  <si>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</si>
  <si>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</si>
  <si>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</si>
  <si>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</si>
  <si>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</si>
  <si>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</si>
  <si>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</si>
  <si>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</si>
  <si>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</si>
  <si>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</si>
  <si>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</si>
  <si>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</si>
  <si>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</si>
  <si>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</si>
  <si>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</si>
  <si>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</si>
  <si>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</si>
  <si>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</si>
  <si>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</si>
  <si>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</si>
  <si>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</si>
  <si>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</si>
  <si>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</si>
  <si>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</si>
  <si>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</si>
  <si>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</si>
  <si>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</si>
  <si>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</si>
  <si>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</si>
  <si>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</si>
  <si>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</si>
  <si>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</si>
  <si>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</si>
  <si>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</si>
  <si>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</si>
  <si>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</si>
  <si>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</si>
  <si>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</si>
  <si>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</si>
  <si>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</si>
  <si>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</si>
  <si>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</si>
  <si>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</si>
  <si>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</si>
  <si>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</si>
  <si>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</si>
  <si>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</si>
  <si>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</si>
  <si>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</si>
  <si>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</si>
  <si>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</si>
  <si>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</si>
  <si>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</si>
  <si>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</si>
  <si>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</si>
  <si>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</si>
  <si>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</si>
  <si>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</si>
  <si>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</si>
  <si>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</si>
  <si>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</si>
  <si>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</si>
  <si>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</si>
  <si>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</si>
  <si>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</si>
  <si>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</si>
  <si>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</si>
  <si>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</si>
  <si>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</si>
  <si>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</si>
  <si>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</si>
  <si>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</si>
  <si>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</si>
  <si>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</si>
  <si>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</si>
  <si>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</si>
  <si>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</si>
  <si>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</si>
  <si>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</si>
  <si>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</si>
  <si>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</si>
  <si>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</si>
  <si>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</si>
  <si>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</si>
  <si>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</si>
  <si>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</si>
  <si>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</si>
  <si>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</si>
  <si>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</si>
  <si>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</si>
  <si>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</si>
  <si>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</si>
  <si>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</si>
  <si>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</si>
  <si>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</si>
  <si>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</si>
  <si>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</si>
  <si>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</si>
  <si>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</si>
  <si>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</si>
  <si>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</si>
  <si>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</si>
  <si>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</si>
  <si>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</si>
  <si>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</si>
  <si>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</si>
  <si>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</si>
  <si>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</si>
  <si>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</si>
  <si>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</si>
  <si>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</si>
  <si>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</si>
  <si>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</si>
  <si>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</si>
  <si>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</si>
  <si>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</si>
  <si>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</si>
  <si>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</si>
  <si>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</si>
  <si>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</si>
  <si>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</si>
  <si>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</si>
  <si>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</si>
  <si>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</si>
  <si>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</si>
  <si>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</si>
  <si>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</si>
  <si>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</si>
  <si>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</si>
  <si>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</si>
  <si>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</si>
  <si>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</si>
  <si>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</si>
  <si>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</si>
  <si>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</si>
  <si>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</si>
  <si>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</si>
  <si>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</si>
  <si>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</si>
  <si>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</si>
  <si>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</si>
  <si>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</si>
  <si>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</si>
  <si>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</si>
  <si>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</si>
  <si>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</si>
  <si>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</si>
  <si>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</si>
  <si>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</si>
  <si>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</si>
  <si>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</si>
  <si>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</si>
  <si>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</si>
  <si>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</si>
  <si>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</si>
  <si>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</si>
  <si>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</si>
  <si>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</si>
  <si>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</si>
  <si>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</si>
  <si>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</si>
  <si>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</si>
  <si>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</si>
  <si>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</si>
  <si>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</si>
  <si>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</si>
  <si>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</si>
  <si>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</si>
  <si>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</si>
  <si>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</si>
  <si>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</si>
  <si>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</si>
  <si>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</si>
  <si>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</si>
  <si>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</si>
  <si>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</si>
  <si>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</si>
  <si>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</si>
  <si>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</si>
  <si>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</si>
  <si>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</si>
  <si>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</si>
  <si>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</si>
  <si>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</si>
  <si>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</si>
  <si>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</si>
  <si>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</si>
  <si>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</si>
  <si>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</si>
  <si>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</si>
  <si>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</si>
  <si>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</si>
  <si>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</si>
  <si>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</si>
  <si>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</si>
  <si>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</si>
  <si>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</si>
  <si>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</si>
  <si>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</si>
  <si>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</si>
  <si>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</si>
  <si>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</si>
  <si>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</si>
  <si>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</si>
  <si>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</si>
  <si>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</si>
  <si>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</si>
  <si>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</si>
  <si>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</si>
  <si>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</si>
  <si>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</si>
  <si>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</si>
  <si>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</si>
  <si>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</si>
  <si>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</si>
  <si>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</si>
  <si>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</si>
  <si>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</si>
  <si>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</si>
  <si>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</si>
  <si>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</si>
  <si>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</si>
  <si>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</si>
  <si>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</si>
  <si>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</si>
  <si>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</si>
  <si>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</si>
  <si>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</si>
  <si>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</si>
  <si>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</si>
  <si>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</si>
  <si>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</si>
  <si>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</si>
  <si>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</si>
  <si>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</si>
  <si>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</si>
  <si>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</si>
  <si>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</si>
  <si>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</si>
  <si>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</si>
  <si>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</si>
  <si>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</si>
  <si>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</si>
  <si>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</si>
  <si>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</si>
  <si>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</si>
  <si>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</si>
  <si>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</si>
  <si>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</si>
  <si>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</si>
  <si>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</si>
  <si>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</si>
  <si>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</si>
  <si>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</si>
  <si>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</si>
  <si>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</si>
  <si>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</si>
  <si>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</si>
  <si>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</si>
  <si>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</si>
  <si>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</si>
  <si>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</si>
  <si>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</si>
  <si>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</si>
  <si>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</si>
  <si>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</si>
  <si>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</si>
  <si>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</si>
  <si>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</si>
  <si>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</si>
  <si>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</si>
  <si>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</si>
  <si>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</si>
  <si>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</si>
  <si>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</si>
  <si>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</si>
  <si>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</si>
  <si>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</si>
  <si>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</si>
  <si>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</si>
  <si>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</si>
  <si>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</si>
  <si>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</si>
  <si>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</si>
  <si>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</si>
  <si>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</si>
  <si>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</si>
  <si>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</si>
  <si>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</si>
  <si>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</si>
  <si>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</si>
  <si>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</si>
  <si>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</si>
  <si>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</si>
  <si>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</si>
  <si>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</si>
  <si>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</si>
  <si>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</si>
  <si>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</si>
  <si>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</si>
  <si>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</si>
  <si>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</si>
  <si>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</si>
  <si>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</si>
  <si>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</si>
  <si>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</si>
  <si>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</si>
  <si>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</si>
  <si>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</si>
  <si>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</si>
  <si>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</si>
  <si>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</si>
  <si>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</si>
  <si>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</si>
  <si>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</si>
  <si>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</si>
  <si>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</si>
  <si>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</si>
  <si>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</si>
  <si>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</si>
  <si>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</si>
  <si>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</si>
  <si>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</si>
  <si>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</si>
  <si>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</si>
  <si>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</si>
  <si>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</si>
  <si>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</si>
  <si>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</si>
  <si>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</si>
  <si>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</si>
  <si>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</si>
  <si>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</si>
  <si>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</si>
  <si>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</si>
  <si>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</si>
  <si>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</si>
  <si>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</si>
  <si>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</si>
  <si>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</si>
  <si>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</si>
  <si>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</si>
  <si>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</si>
  <si>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</si>
  <si>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</si>
  <si>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</si>
  <si>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</si>
  <si>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</si>
  <si>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</si>
  <si>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</si>
  <si>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</si>
  <si>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</si>
  <si>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</si>
  <si>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</si>
  <si>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</si>
  <si>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</si>
  <si>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</si>
  <si>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</si>
  <si>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</si>
  <si>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</si>
  <si>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</si>
  <si>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</si>
  <si>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</si>
  <si>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</si>
  <si>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</si>
  <si>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</si>
  <si>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</si>
  <si>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</si>
  <si>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</si>
  <si>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</si>
  <si>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</si>
  <si>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</si>
  <si>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</si>
  <si>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</si>
  <si>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</si>
  <si>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</si>
  <si>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</si>
  <si>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</si>
  <si>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</si>
  <si>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</si>
  <si>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</si>
  <si>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</si>
  <si>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</si>
  <si>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</si>
  <si>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</si>
  <si>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</si>
  <si>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</si>
  <si>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</si>
  <si>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</si>
  <si>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</si>
  <si>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</si>
  <si>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</si>
  <si>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</si>
  <si>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</si>
  <si>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</si>
  <si>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</si>
  <si>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</si>
  <si>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</si>
  <si>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</si>
  <si>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</si>
  <si>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</si>
  <si>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</si>
  <si>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</si>
  <si>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</si>
  <si>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</si>
  <si>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</si>
  <si>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</si>
  <si>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</si>
  <si>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</si>
  <si>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</si>
  <si>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</si>
  <si>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</si>
  <si>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</si>
  <si>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</si>
  <si>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</si>
  <si>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</si>
  <si>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</si>
  <si>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</si>
  <si>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</si>
  <si>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</si>
  <si>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</si>
  <si>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</si>
  <si>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</si>
  <si>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</si>
  <si>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</si>
  <si>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</si>
  <si>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</si>
  <si>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</si>
  <si>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</si>
  <si>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</si>
  <si>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</si>
  <si>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</si>
  <si>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</si>
  <si>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</si>
  <si>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</si>
  <si>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</si>
  <si>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</si>
  <si>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</si>
  <si>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</si>
  <si>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</si>
  <si>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</si>
  <si>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</si>
  <si>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</si>
  <si>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</si>
  <si>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</si>
  <si>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</si>
  <si>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</si>
  <si>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</si>
  <si>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</si>
  <si>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</si>
  <si>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</si>
  <si>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</si>
  <si>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</si>
  <si>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</si>
  <si>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</si>
  <si>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</si>
  <si>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</si>
  <si>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</si>
  <si>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</si>
  <si>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</si>
  <si>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</si>
  <si>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</si>
  <si>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</si>
  <si>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</si>
  <si>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</si>
  <si>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</si>
  <si>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</si>
  <si>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</si>
  <si>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</si>
  <si>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</si>
  <si>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</si>
  <si>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</si>
  <si>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</si>
  <si>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</si>
  <si>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</si>
  <si>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</si>
  <si>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</si>
  <si>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</si>
  <si>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</si>
  <si>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</si>
  <si>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</si>
  <si>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</si>
  <si>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</si>
  <si>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</si>
  <si>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</si>
  <si>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</si>
  <si>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</si>
  <si>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</si>
  <si>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</si>
  <si>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</si>
  <si>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</si>
  <si>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</si>
  <si>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</si>
  <si>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</si>
  <si>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</si>
  <si>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</si>
  <si>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</si>
  <si>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</si>
  <si>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</si>
  <si>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</si>
  <si>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</si>
  <si>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</si>
  <si>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</si>
  <si>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</si>
  <si>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</si>
  <si>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</si>
  <si>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</si>
  <si>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</si>
  <si>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</si>
  <si>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</si>
  <si>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</si>
  <si>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</si>
  <si>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</si>
  <si>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</si>
  <si>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</si>
  <si>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</si>
  <si>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</si>
  <si>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</si>
  <si>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</si>
  <si>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</si>
  <si>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</si>
  <si>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</si>
  <si>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</si>
  <si>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</si>
  <si>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</si>
  <si>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</si>
  <si>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</si>
  <si>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</si>
  <si>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</si>
  <si>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</si>
  <si>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</si>
  <si>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</si>
  <si>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</si>
  <si>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</si>
  <si>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</si>
  <si>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</si>
  <si>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</si>
  <si>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</si>
  <si>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</si>
  <si>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</si>
  <si>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</si>
  <si>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</si>
  <si>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</si>
  <si>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</si>
  <si>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</si>
  <si>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</si>
  <si>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</si>
  <si>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</si>
  <si>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</si>
  <si>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</si>
  <si>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</si>
  <si>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</si>
  <si>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</si>
  <si>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</si>
  <si>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</si>
  <si>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</si>
  <si>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</si>
  <si>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</si>
  <si>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</si>
  <si>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</si>
  <si>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</si>
  <si>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</si>
  <si>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</si>
  <si>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</si>
  <si>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</si>
  <si>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</si>
  <si>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</si>
  <si>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</si>
  <si>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</si>
  <si>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</si>
  <si>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</si>
  <si>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</si>
  <si>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</si>
  <si>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</si>
  <si>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</si>
  <si>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</si>
  <si>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</si>
  <si>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</si>
  <si>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</si>
  <si>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</si>
  <si>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</si>
  <si>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</si>
  <si>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</si>
  <si>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</si>
  <si>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</si>
  <si>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</si>
  <si>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</si>
  <si>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</si>
  <si>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</si>
  <si>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</si>
  <si>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</si>
  <si>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</si>
  <si>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</si>
  <si>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</si>
  <si>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</si>
  <si>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</si>
  <si>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</si>
  <si>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</si>
  <si>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</si>
  <si>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</si>
  <si>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</si>
  <si>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</si>
  <si>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</si>
  <si>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</si>
  <si>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</si>
  <si>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</si>
  <si>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</si>
  <si>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</si>
  <si>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</si>
  <si>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</si>
  <si>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</si>
  <si>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</si>
  <si>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</si>
  <si>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</si>
  <si>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</si>
  <si>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</si>
  <si>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</si>
  <si>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</si>
  <si>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</si>
  <si>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</si>
  <si>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</si>
  <si>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</si>
  <si>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</si>
  <si>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</si>
  <si>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</si>
  <si>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</si>
  <si>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</si>
  <si>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</si>
  <si>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</si>
  <si>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</si>
  <si>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</si>
  <si>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</si>
  <si>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</si>
  <si>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</si>
  <si>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</si>
  <si>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</si>
  <si>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</si>
  <si>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</si>
  <si>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</si>
  <si>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</si>
  <si>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</si>
  <si>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</si>
  <si>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</si>
  <si>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</si>
  <si>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</si>
  <si>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</si>
  <si>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</si>
  <si>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</si>
  <si>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</si>
  <si>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</si>
  <si>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</si>
  <si>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</si>
  <si>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</si>
  <si>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</si>
  <si>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</si>
  <si>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</si>
  <si>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</si>
  <si>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</si>
  <si>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</si>
  <si>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</si>
  <si>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</si>
  <si>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</si>
  <si>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</si>
  <si>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</si>
  <si>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</si>
  <si>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</si>
  <si>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</si>
  <si>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</si>
  <si>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</si>
  <si>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</si>
  <si>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</si>
  <si>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</si>
  <si>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</si>
  <si>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</si>
  <si>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</si>
  <si>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</si>
  <si>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</si>
  <si>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</si>
  <si>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</si>
  <si>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</si>
  <si>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</si>
  <si>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</si>
  <si>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</si>
  <si>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</si>
  <si>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</si>
  <si>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</si>
  <si>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</si>
  <si>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</si>
  <si>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</si>
  <si>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</si>
  <si>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</si>
  <si>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</si>
  <si>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</si>
  <si>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</si>
  <si>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</si>
  <si>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</si>
  <si>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</si>
  <si>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</si>
  <si>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</si>
  <si>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</si>
  <si>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</si>
  <si>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</si>
  <si>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</si>
  <si>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</si>
  <si>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</si>
  <si>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</si>
  <si>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</si>
  <si>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</si>
  <si>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</si>
  <si>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</si>
  <si>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</si>
  <si>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</si>
  <si>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</si>
  <si>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</si>
  <si>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</si>
  <si>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</si>
  <si>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</si>
  <si>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</si>
  <si>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</si>
  <si>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</si>
  <si>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</si>
  <si>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</si>
  <si>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</si>
  <si>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</si>
  <si>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</si>
  <si>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</si>
  <si>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</si>
  <si>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</si>
  <si>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</si>
  <si>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</si>
  <si>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</si>
  <si>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</si>
  <si>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</si>
  <si>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</si>
  <si>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</si>
  <si>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</si>
  <si>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</si>
  <si>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</si>
  <si>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</si>
  <si>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</si>
  <si>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</si>
  <si>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</si>
  <si>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</si>
  <si>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</si>
  <si>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</si>
  <si>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</si>
  <si>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</si>
  <si>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</si>
  <si>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</si>
  <si>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</si>
  <si>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</si>
  <si>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</si>
  <si>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</si>
  <si>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</si>
  <si>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</si>
  <si>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</si>
  <si>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</si>
  <si>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</si>
  <si>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</si>
  <si>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</si>
  <si>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</si>
  <si>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</si>
  <si>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</si>
  <si>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</si>
  <si>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</si>
  <si>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</si>
  <si>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</si>
  <si>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</si>
  <si>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</si>
  <si>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</si>
  <si>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</si>
  <si>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</si>
  <si>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</si>
  <si>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</si>
  <si>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</si>
  <si>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</si>
  <si>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</si>
  <si>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</si>
  <si>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</si>
  <si>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</si>
  <si>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</si>
  <si>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</si>
  <si>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</si>
  <si>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</si>
  <si>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</si>
  <si>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</si>
  <si>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</si>
  <si>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</si>
  <si>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</si>
  <si>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</si>
  <si>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</si>
  <si>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</si>
  <si>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</si>
  <si>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</si>
  <si>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</si>
  <si>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</si>
  <si>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</si>
  <si>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</si>
  <si>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</si>
  <si>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</si>
  <si>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</si>
  <si>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</si>
  <si>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</si>
  <si>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</si>
  <si>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</si>
  <si>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</si>
  <si>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</si>
  <si>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</si>
  <si>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</si>
  <si>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</si>
  <si>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</si>
  <si>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</si>
  <si>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</si>
  <si>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</si>
  <si>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</si>
  <si>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</si>
  <si>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</si>
  <si>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</si>
  <si>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</si>
  <si>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</si>
  <si>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</si>
  <si>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</si>
  <si>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</si>
  <si>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</si>
  <si>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</si>
  <si>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</si>
  <si>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</si>
  <si>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</si>
  <si>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</si>
  <si>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</si>
  <si>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</si>
  <si>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</si>
  <si>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</si>
  <si>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</si>
  <si>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</si>
  <si>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</si>
  <si>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</si>
  <si>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</si>
  <si>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</si>
  <si>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</si>
  <si>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</si>
  <si>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</si>
  <si>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</si>
  <si>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</si>
  <si>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</si>
  <si>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</si>
  <si>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</si>
  <si>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</si>
  <si>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</si>
  <si>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</si>
  <si>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</si>
  <si>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</si>
  <si>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</si>
  <si>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</si>
  <si>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</si>
  <si>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</si>
  <si>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</si>
  <si>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</si>
  <si>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</si>
  <si>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</si>
  <si>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</si>
  <si>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</si>
  <si>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</si>
  <si>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</si>
  <si>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</si>
  <si>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</si>
  <si>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</si>
  <si>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</si>
  <si>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</si>
  <si>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</si>
  <si>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</si>
  <si>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</si>
  <si>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</si>
  <si>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</si>
  <si>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</si>
  <si>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</si>
  <si>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</si>
  <si>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</si>
  <si>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</si>
  <si>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</si>
  <si>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</si>
  <si>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</si>
  <si>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</si>
  <si>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</si>
  <si>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</si>
  <si>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</si>
  <si>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</si>
  <si>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</si>
  <si>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</si>
  <si>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</si>
  <si>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</si>
  <si>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</si>
  <si>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</si>
  <si>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</si>
  <si>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</si>
  <si>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</si>
  <si>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</si>
  <si>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</si>
  <si>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</si>
  <si>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</si>
  <si>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</si>
  <si>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</si>
  <si>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</si>
  <si>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</si>
  <si>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</si>
  <si>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</si>
  <si>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</si>
  <si>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</si>
  <si>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</si>
  <si>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</si>
  <si>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</si>
  <si>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</si>
  <si>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</si>
  <si>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</si>
  <si>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</si>
  <si>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</si>
  <si>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</si>
  <si>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</si>
  <si>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</si>
  <si>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</si>
  <si>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</si>
  <si>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</si>
  <si>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</si>
  <si>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</si>
  <si>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</si>
  <si>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</si>
  <si>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</si>
  <si>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</si>
  <si>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</si>
  <si>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</si>
  <si>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</si>
  <si>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</si>
  <si>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</si>
  <si>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</si>
  <si>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</si>
  <si>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</si>
  <si>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</si>
  <si>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</si>
  <si>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</si>
  <si>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</si>
  <si>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</si>
  <si>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</si>
  <si>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</si>
  <si>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</si>
  <si>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</si>
  <si>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</si>
  <si>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</si>
  <si>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</si>
  <si>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</si>
  <si>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</si>
  <si>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</si>
  <si>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</si>
  <si>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</si>
  <si>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</si>
  <si>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</si>
  <si>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</si>
  <si>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</si>
  <si>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</si>
  <si>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</si>
  <si>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</si>
  <si>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</si>
  <si>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</si>
  <si>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</si>
  <si>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</si>
  <si>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</si>
  <si>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</si>
  <si>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</si>
  <si>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</si>
  <si>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</si>
  <si>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</si>
  <si>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</si>
  <si>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</si>
  <si>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</si>
  <si>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</si>
  <si>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</si>
  <si>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</si>
  <si>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</si>
  <si>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</si>
  <si>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</si>
  <si>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</si>
  <si>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</si>
  <si>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</si>
  <si>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</si>
  <si>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</si>
  <si>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</si>
  <si>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</si>
  <si>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</si>
  <si>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</si>
  <si>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</si>
  <si>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</si>
  <si>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</si>
  <si>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</si>
  <si>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</si>
  <si>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</si>
  <si>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</si>
  <si>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</si>
  <si>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</si>
  <si>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</si>
  <si>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</si>
  <si>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</si>
  <si>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</si>
  <si>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</si>
  <si>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</si>
  <si>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</si>
  <si>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</si>
  <si>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</si>
  <si>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</si>
  <si>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</si>
  <si>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</si>
  <si>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</si>
  <si>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</si>
  <si>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</si>
  <si>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</si>
  <si>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</si>
  <si>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</si>
  <si>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</si>
  <si>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</si>
  <si>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</si>
  <si>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</si>
  <si>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</si>
  <si>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</si>
  <si>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</si>
  <si>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</si>
  <si>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</si>
  <si>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</si>
  <si>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</si>
  <si>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</si>
  <si>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</si>
  <si>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</si>
  <si>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</si>
  <si>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</si>
  <si>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</si>
  <si>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</si>
  <si>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</si>
  <si>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</si>
  <si>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</si>
  <si>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</si>
  <si>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</si>
  <si>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</si>
  <si>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</si>
  <si>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</si>
  <si>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</si>
  <si>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</si>
  <si>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</si>
  <si>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</si>
  <si>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</si>
  <si>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</si>
  <si>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</si>
  <si>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</si>
  <si>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</si>
  <si>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</si>
  <si>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</si>
  <si>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</si>
  <si>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</si>
  <si>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</si>
  <si>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</si>
  <si>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</si>
  <si>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</si>
  <si>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</si>
  <si>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</si>
  <si>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</si>
  <si>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</si>
  <si>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</si>
  <si>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</si>
  <si>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</si>
  <si>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</si>
  <si>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</si>
  <si>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</si>
  <si>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</si>
  <si>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</si>
  <si>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</si>
  <si>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</si>
  <si>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</si>
  <si>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</si>
  <si>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</si>
  <si>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</si>
  <si>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</si>
  <si>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</si>
  <si>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</si>
  <si>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</si>
  <si>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</si>
  <si>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</si>
  <si>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</si>
  <si>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</si>
  <si>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</si>
  <si>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</si>
  <si>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</si>
  <si>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</si>
  <si>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</si>
  <si>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</si>
  <si>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</si>
  <si>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</si>
  <si>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</si>
  <si>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</si>
  <si>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</si>
  <si>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</si>
  <si>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</si>
  <si>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</si>
  <si>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</si>
  <si>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</si>
  <si>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</si>
  <si>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</si>
  <si>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</si>
  <si>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</si>
  <si>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</si>
  <si>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</si>
  <si>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</si>
  <si>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</si>
  <si>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</si>
  <si>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</si>
  <si>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</si>
  <si>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</si>
  <si>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</si>
  <si>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</si>
  <si>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</si>
  <si>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</si>
  <si>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</si>
  <si>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</si>
  <si>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</si>
  <si>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</si>
  <si>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</si>
  <si>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</si>
  <si>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</si>
  <si>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</si>
  <si>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</si>
  <si>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</si>
  <si>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</si>
  <si>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</si>
  <si>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</si>
  <si>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</si>
  <si>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</si>
  <si>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</si>
  <si>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</si>
  <si>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</si>
  <si>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</si>
  <si>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</si>
  <si>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</si>
  <si>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</si>
  <si>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</si>
  <si>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</si>
  <si>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</si>
  <si>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</si>
  <si>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</si>
  <si>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</si>
  <si>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</si>
  <si>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</si>
  <si>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</si>
  <si>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</si>
  <si>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</si>
  <si>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</si>
  <si>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</si>
  <si>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</si>
  <si>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</si>
  <si>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</si>
  <si>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</si>
  <si>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</si>
  <si>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</si>
  <si>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</si>
  <si>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</si>
  <si>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</si>
  <si>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</si>
  <si>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</si>
  <si>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</si>
  <si>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</si>
  <si>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</si>
  <si>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</si>
  <si>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</si>
  <si>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</si>
  <si>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</si>
  <si>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</si>
  <si>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</si>
  <si>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</si>
  <si>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</si>
  <si>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</si>
  <si>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</si>
  <si>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</si>
  <si>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</si>
  <si>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</si>
  <si>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</si>
  <si>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</si>
  <si>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</si>
  <si>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</si>
  <si>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</si>
  <si>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</si>
  <si>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</si>
  <si>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</si>
  <si>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</si>
  <si>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</si>
  <si>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</si>
  <si>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</si>
  <si>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</si>
  <si>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</si>
  <si>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</si>
  <si>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</si>
  <si>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</si>
  <si>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</si>
  <si>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</si>
  <si>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</si>
  <si>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</si>
  <si>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</si>
  <si>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</si>
  <si>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</si>
  <si>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</si>
  <si>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</si>
  <si>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</si>
  <si>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</si>
  <si>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</si>
  <si>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</si>
  <si>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</si>
  <si>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</si>
  <si>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</si>
  <si>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</si>
  <si>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</si>
  <si>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</si>
  <si>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</si>
  <si>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</si>
  <si>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</si>
  <si>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</si>
  <si>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</si>
  <si>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</si>
  <si>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</si>
  <si>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</si>
  <si>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</si>
  <si>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</si>
  <si>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</si>
  <si>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</si>
  <si>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</si>
  <si>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</si>
  <si>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</si>
  <si>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</si>
  <si>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</si>
  <si>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</si>
  <si>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</si>
  <si>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</si>
  <si>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</si>
  <si>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</si>
  <si>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</si>
  <si>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</si>
  <si>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</si>
  <si>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</si>
  <si>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</si>
  <si>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</si>
  <si>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</si>
  <si>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</si>
  <si>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</si>
  <si>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</si>
  <si>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</si>
  <si>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</si>
  <si>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</si>
  <si>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</si>
  <si>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</si>
  <si>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</si>
  <si>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</si>
  <si>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</si>
  <si>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</si>
  <si>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</si>
  <si>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</si>
  <si>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</si>
  <si>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</si>
  <si>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</si>
  <si>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</si>
  <si>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</si>
  <si>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</si>
  <si>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</si>
  <si>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</si>
  <si>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</si>
  <si>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</si>
  <si>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</si>
  <si>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</si>
  <si>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</si>
  <si>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</si>
  <si>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</si>
  <si>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</si>
  <si>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</si>
  <si>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</si>
  <si>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</si>
  <si>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</si>
  <si>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</si>
  <si>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</si>
  <si>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</si>
  <si>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</si>
  <si>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</si>
  <si>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</si>
  <si>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</si>
  <si>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</si>
  <si>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</si>
  <si>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</si>
  <si>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</si>
  <si>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</si>
  <si>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</si>
  <si>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</si>
  <si>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</si>
  <si>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</si>
  <si>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</si>
  <si>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</si>
  <si>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</si>
  <si>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</si>
  <si>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</si>
  <si>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</si>
  <si>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</si>
  <si>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</si>
  <si>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</si>
  <si>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</si>
  <si>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</si>
  <si>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</si>
  <si>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</si>
  <si>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</si>
  <si>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</si>
  <si>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</si>
  <si>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</si>
  <si>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</si>
  <si>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</si>
  <si>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</si>
  <si>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</si>
  <si>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</si>
  <si>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</si>
  <si>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</si>
  <si>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</si>
  <si>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</si>
  <si>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</si>
  <si>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</si>
  <si>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</si>
  <si>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</si>
  <si>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</si>
  <si>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</si>
  <si>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</si>
  <si>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</si>
  <si>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</si>
  <si>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</si>
  <si>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</si>
  <si>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</si>
  <si>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</si>
  <si>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</si>
  <si>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</si>
  <si>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</si>
  <si>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</si>
  <si>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</si>
  <si>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</si>
  <si>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</si>
  <si>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</si>
  <si>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</si>
  <si>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</si>
  <si>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</si>
  <si>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</si>
  <si>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</si>
  <si>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</si>
  <si>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</si>
  <si>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</si>
  <si>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</si>
  <si>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</si>
  <si>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</si>
  <si>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</si>
  <si>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</si>
  <si>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</si>
  <si>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</si>
  <si>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</si>
  <si>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</si>
  <si>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</si>
  <si>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</si>
  <si>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</si>
  <si>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</si>
  <si>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</si>
  <si>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</si>
  <si>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</si>
  <si>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</si>
  <si>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</si>
  <si>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</si>
  <si>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</si>
  <si>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</si>
  <si>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</si>
  <si>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</si>
  <si>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</si>
  <si>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</si>
  <si>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</si>
  <si>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</si>
  <si>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</si>
  <si>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</si>
  <si>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</si>
  <si>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</si>
  <si>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</si>
  <si>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</si>
  <si>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</si>
  <si>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</si>
  <si>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</si>
  <si>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</si>
  <si>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</si>
  <si>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</si>
  <si>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</si>
  <si>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</si>
  <si>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</si>
  <si>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</si>
  <si>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</si>
  <si>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</si>
  <si>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</si>
  <si>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</si>
  <si>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</si>
  <si>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</si>
  <si>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</si>
  <si>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</si>
  <si>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</si>
  <si>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</si>
  <si>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</si>
  <si>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</si>
  <si>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</si>
  <si>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</si>
  <si>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</si>
  <si>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</si>
  <si>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</si>
  <si>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</si>
  <si>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</si>
  <si>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</si>
  <si>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</si>
  <si>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</si>
  <si>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</si>
  <si>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</si>
  <si>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</si>
  <si>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</si>
  <si>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</si>
  <si>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</si>
  <si>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</si>
  <si>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</si>
  <si>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</si>
  <si>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</si>
  <si>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</si>
  <si>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</si>
  <si>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</si>
  <si>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</si>
  <si>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</si>
  <si>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</si>
  <si>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</si>
  <si>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</si>
  <si>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</si>
  <si>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</si>
  <si>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</si>
  <si>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</si>
  <si>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</si>
  <si>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</si>
  <si>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</si>
  <si>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</si>
  <si>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</si>
  <si>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</si>
  <si>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</si>
  <si>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</si>
  <si>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</si>
  <si>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</si>
  <si>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</si>
  <si>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</si>
  <si>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</si>
  <si>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</si>
  <si>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</si>
  <si>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</si>
  <si>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</si>
  <si>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</si>
  <si>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</si>
  <si>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</si>
  <si>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</si>
  <si>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</si>
  <si>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</si>
  <si>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</si>
  <si>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</si>
  <si>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</si>
  <si>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</si>
  <si>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</si>
  <si>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</si>
  <si>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</si>
  <si>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</si>
  <si>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</si>
  <si>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</si>
  <si>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</si>
  <si>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</si>
  <si>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</si>
  <si>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</si>
  <si>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</si>
  <si>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</si>
  <si>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</si>
  <si>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</si>
  <si>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</si>
  <si>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</si>
  <si>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</si>
  <si>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</si>
  <si>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</si>
  <si>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</si>
  <si>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</si>
  <si>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</si>
  <si>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</si>
  <si>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</si>
  <si>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</si>
  <si>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</si>
  <si>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</si>
  <si>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</si>
  <si>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</si>
  <si>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</si>
  <si>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</si>
  <si>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</si>
  <si>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</si>
  <si>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</si>
  <si>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</si>
  <si>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</si>
  <si>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</si>
  <si>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</si>
  <si>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</si>
  <si>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</si>
  <si>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</si>
  <si>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</si>
  <si>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</si>
  <si>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</si>
  <si>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</si>
  <si>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</si>
  <si>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</si>
  <si>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</si>
  <si>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</si>
  <si>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</si>
  <si>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</si>
  <si>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</si>
  <si>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</si>
  <si>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</si>
  <si>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</si>
  <si>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</si>
  <si>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</si>
  <si>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</si>
  <si>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</si>
  <si>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</si>
  <si>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</si>
  <si>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</si>
  <si>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</si>
  <si>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</si>
  <si>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</si>
  <si>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</si>
  <si>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</si>
  <si>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</si>
  <si>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</si>
  <si>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</si>
  <si>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</si>
  <si>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</si>
  <si>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</si>
  <si>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</si>
  <si>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</si>
  <si>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</si>
  <si>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</si>
  <si>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</si>
  <si>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</si>
  <si>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</si>
  <si>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</si>
  <si>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</si>
  <si>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</si>
  <si>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</si>
  <si>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</si>
  <si>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</si>
  <si>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</si>
  <si>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</si>
  <si>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</si>
  <si>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</si>
  <si>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</si>
  <si>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</si>
  <si>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</si>
  <si>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</si>
  <si>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</si>
  <si>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</si>
  <si>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</si>
  <si>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</si>
  <si>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</si>
  <si>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</si>
  <si>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</si>
  <si>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</si>
  <si>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</si>
  <si>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</si>
  <si>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</si>
  <si>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</si>
  <si>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</si>
  <si>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</si>
  <si>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</si>
  <si>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</si>
  <si>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</si>
  <si>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</si>
  <si>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</si>
  <si>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</si>
  <si>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</si>
  <si>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</si>
  <si>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</si>
  <si>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</si>
  <si>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</si>
  <si>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</si>
  <si>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</si>
  <si>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</si>
  <si>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</si>
  <si>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</si>
  <si>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</si>
  <si>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</si>
  <si>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</si>
  <si>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</si>
  <si>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</si>
  <si>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</si>
  <si>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</si>
  <si>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</si>
  <si>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</si>
  <si>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</si>
  <si>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</si>
  <si>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</si>
  <si>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</si>
  <si>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</si>
  <si>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</si>
  <si>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</si>
  <si>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</si>
  <si>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</si>
  <si>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</si>
  <si>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</si>
  <si>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</si>
  <si>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</si>
  <si>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</si>
  <si>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</si>
  <si>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</si>
  <si>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</si>
  <si>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</si>
  <si>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</si>
  <si>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</si>
  <si>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</si>
  <si>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</si>
  <si>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</si>
  <si>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</si>
  <si>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</si>
  <si>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</si>
  <si>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</si>
  <si>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</si>
  <si>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</si>
  <si>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</si>
  <si>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</si>
  <si>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</si>
  <si>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</si>
  <si>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</si>
  <si>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</si>
  <si>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</si>
  <si>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</si>
  <si>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</si>
  <si>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</si>
  <si>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</si>
  <si>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</si>
  <si>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</si>
  <si>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</si>
  <si>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</si>
  <si>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</si>
  <si>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</si>
  <si>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</si>
  <si>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</si>
  <si>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</si>
  <si>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</si>
  <si>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</si>
  <si>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</si>
  <si>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</si>
  <si>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</si>
  <si>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</si>
  <si>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</si>
  <si>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</si>
  <si>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</si>
  <si>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</si>
  <si>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</si>
  <si>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</si>
  <si>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</si>
  <si>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</si>
  <si>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</si>
  <si>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</si>
  <si>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</si>
  <si>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</si>
  <si>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</si>
  <si>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</si>
  <si>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</si>
  <si>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</si>
  <si>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</si>
  <si>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</si>
  <si>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</si>
  <si>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</si>
  <si>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</si>
  <si>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</si>
  <si>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</si>
  <si>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</si>
  <si>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</si>
  <si>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</si>
  <si>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</si>
  <si>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</si>
  <si>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</si>
  <si>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</si>
  <si>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</si>
  <si>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</si>
  <si>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</si>
  <si>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</si>
  <si>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</si>
  <si>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</si>
  <si>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</si>
  <si>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</si>
  <si>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</si>
  <si>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</si>
  <si>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</si>
  <si>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</si>
  <si>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</si>
  <si>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</si>
  <si>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</si>
  <si>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</si>
  <si>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</si>
  <si>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</si>
  <si>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</si>
  <si>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</si>
  <si>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</si>
  <si>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</si>
  <si>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</si>
  <si>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</si>
  <si>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</si>
  <si>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</si>
  <si>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</si>
  <si>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</si>
  <si>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</si>
  <si>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</si>
  <si>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</si>
  <si>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</si>
  <si>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</si>
  <si>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</si>
  <si>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</si>
  <si>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</si>
  <si>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</si>
  <si>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</si>
  <si>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</si>
  <si>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</si>
  <si>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</si>
  <si>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</si>
  <si>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</si>
  <si>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</si>
  <si>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</si>
  <si>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</si>
  <si>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</si>
  <si>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</si>
  <si>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</si>
  <si>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</si>
  <si>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</si>
  <si>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</si>
  <si>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</si>
  <si>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</si>
  <si>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</si>
  <si>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</si>
  <si>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</si>
  <si>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</si>
  <si>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</si>
  <si>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</si>
  <si>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</si>
  <si>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</si>
  <si>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</si>
  <si>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</si>
  <si>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</si>
  <si>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</si>
  <si>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</si>
  <si>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</si>
  <si>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</si>
  <si>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</si>
  <si>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</si>
  <si>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</si>
  <si>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</si>
  <si>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</si>
  <si>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</si>
  <si>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</si>
  <si>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</si>
  <si>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</si>
  <si>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</si>
  <si>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</si>
  <si>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</si>
  <si>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</si>
  <si>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</si>
  <si>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</si>
  <si>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</si>
  <si>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</si>
  <si>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</si>
  <si>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</si>
  <si>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</si>
  <si>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</si>
  <si>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</si>
  <si>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</si>
  <si>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</si>
  <si>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</si>
  <si>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</si>
  <si>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</si>
  <si>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</si>
  <si>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</si>
  <si>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</si>
  <si>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</si>
  <si>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</si>
  <si>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</si>
  <si>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</si>
  <si>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</si>
  <si>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</si>
  <si>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</si>
  <si>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</si>
  <si>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</si>
  <si>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</si>
  <si>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</si>
  <si>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</si>
  <si>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</si>
  <si>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</si>
  <si>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</si>
  <si>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</si>
  <si>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</si>
  <si>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</si>
  <si>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</si>
  <si>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</si>
  <si>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</si>
  <si>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</si>
  <si>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</si>
  <si>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</si>
  <si>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</si>
  <si>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</si>
  <si>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</si>
  <si>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</si>
  <si>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</si>
  <si>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</si>
  <si>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</si>
  <si>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</si>
  <si>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</si>
  <si>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</si>
  <si>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</si>
  <si>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</si>
  <si>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</si>
  <si>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</si>
  <si>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</si>
  <si>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</si>
  <si>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</si>
  <si>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</si>
  <si>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</si>
  <si>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</si>
  <si>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</si>
  <si>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</si>
  <si>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</si>
  <si>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</si>
  <si>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</si>
  <si>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</si>
  <si>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</si>
  <si>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</si>
  <si>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</si>
  <si>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</si>
  <si>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</si>
  <si>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</si>
  <si>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</si>
  <si>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</si>
  <si>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</si>
  <si>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</si>
  <si>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</si>
  <si>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</si>
  <si>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</si>
  <si>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</si>
  <si>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</si>
  <si>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</si>
  <si>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</si>
  <si>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</si>
  <si>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</si>
  <si>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</si>
  <si>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</si>
  <si>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</si>
  <si>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</si>
  <si>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</si>
  <si>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</si>
  <si>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</si>
  <si>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</si>
  <si>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</si>
  <si>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</si>
  <si>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</si>
  <si>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</si>
  <si>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</si>
  <si>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</si>
  <si>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</si>
  <si>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</si>
  <si>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</si>
  <si>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</si>
  <si>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</si>
  <si>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</si>
  <si>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</si>
  <si>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</si>
  <si>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</si>
  <si>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</si>
  <si>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</si>
  <si>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</si>
  <si>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</si>
  <si>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</si>
  <si>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</si>
  <si>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</si>
  <si>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</si>
  <si>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</si>
  <si>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</si>
  <si>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</si>
  <si>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</si>
  <si>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</si>
  <si>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</si>
  <si>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</si>
  <si>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</si>
  <si>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</si>
  <si>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</si>
  <si>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</si>
  <si>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</si>
  <si>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</si>
  <si>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</si>
  <si>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</si>
  <si>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</si>
  <si>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</si>
  <si>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</si>
  <si>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</si>
  <si>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</si>
  <si>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</si>
  <si>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</si>
  <si>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</si>
  <si>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</si>
  <si>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</si>
  <si>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</si>
  <si>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</si>
  <si>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</si>
  <si>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</si>
  <si>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</si>
  <si>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</si>
  <si>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</si>
  <si>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</si>
  <si>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</si>
  <si>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</si>
  <si>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</si>
  <si>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</si>
  <si>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</si>
  <si>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</si>
  <si>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</si>
  <si>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</si>
  <si>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</si>
  <si>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</si>
  <si>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</si>
  <si>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</si>
  <si>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</si>
  <si>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</si>
  <si>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</si>
  <si>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</si>
  <si>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</si>
  <si>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</si>
  <si>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</si>
  <si>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</si>
  <si>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</si>
  <si>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</si>
  <si>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</si>
  <si>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</si>
  <si>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</si>
  <si>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</si>
  <si>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</si>
  <si>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</si>
  <si>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</si>
  <si>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</si>
  <si>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</si>
  <si>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</si>
  <si>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</si>
  <si>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</si>
  <si>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</si>
  <si>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</si>
  <si>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</si>
  <si>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</si>
  <si>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</si>
  <si>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</si>
  <si>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</si>
  <si>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</si>
  <si>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</si>
  <si>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</si>
  <si>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</si>
  <si>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</si>
  <si>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</si>
  <si>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</si>
  <si>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</si>
  <si>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</si>
  <si>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</si>
  <si>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</si>
  <si>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</si>
  <si>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</si>
  <si>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</si>
  <si>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</si>
  <si>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</si>
  <si>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</si>
  <si>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</si>
  <si>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</si>
  <si>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</si>
  <si>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</si>
  <si>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</si>
  <si>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</si>
  <si>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</si>
  <si>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</si>
  <si>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</si>
  <si>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</si>
  <si>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</si>
  <si>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</si>
  <si>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</si>
  <si>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</si>
  <si>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</si>
  <si>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</si>
  <si>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</si>
  <si>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</si>
  <si>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</si>
  <si>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</si>
  <si>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</si>
  <si>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</si>
  <si>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</si>
  <si>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</si>
  <si>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</si>
  <si>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</si>
  <si>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</si>
  <si>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</si>
  <si>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</si>
  <si>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</si>
  <si>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</si>
  <si>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</si>
  <si>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</si>
  <si>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</si>
  <si>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</si>
  <si>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</si>
  <si>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</si>
  <si>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</si>
  <si>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</si>
  <si>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</si>
  <si>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</si>
  <si>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</si>
  <si>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</si>
  <si>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</si>
  <si>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</si>
  <si>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</si>
  <si>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</si>
  <si>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</si>
  <si>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</si>
  <si>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</si>
  <si>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</si>
  <si>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</si>
  <si>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</si>
  <si>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</si>
  <si>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</si>
  <si>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</si>
  <si>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</si>
  <si>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</si>
  <si>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</si>
  <si>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</si>
  <si>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</si>
  <si>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</si>
  <si>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</si>
  <si>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</si>
  <si>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</si>
  <si>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</si>
  <si>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</si>
  <si>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</si>
  <si>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</si>
  <si>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</si>
  <si>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</si>
  <si>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</si>
  <si>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</si>
  <si>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</si>
  <si>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</si>
  <si>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</si>
  <si>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</si>
  <si>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</si>
  <si>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</si>
  <si>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</si>
  <si>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</si>
  <si>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</si>
  <si>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</si>
  <si>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</si>
  <si>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</si>
  <si>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</si>
  <si>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</si>
  <si>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</si>
  <si>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</si>
  <si>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</si>
  <si>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</si>
  <si>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</si>
  <si>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</si>
  <si>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</si>
  <si>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</si>
  <si>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</si>
  <si>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</si>
  <si>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</si>
  <si>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</si>
  <si>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</si>
  <si>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</si>
  <si>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</si>
  <si>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</si>
  <si>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</si>
  <si>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</si>
  <si>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</si>
  <si>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</si>
  <si>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</si>
  <si>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</si>
  <si>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</si>
  <si>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</si>
  <si>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</si>
  <si>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</si>
  <si>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</si>
  <si>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</si>
  <si>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</si>
  <si>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</si>
  <si>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</si>
  <si>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</si>
  <si>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</si>
  <si>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</si>
  <si>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</si>
  <si>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</si>
  <si>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</si>
  <si>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</si>
  <si>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</si>
  <si>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</si>
  <si>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</si>
  <si>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</si>
  <si>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</si>
  <si>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</si>
  <si>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</si>
  <si>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</si>
  <si>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</si>
  <si>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</si>
  <si>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</si>
  <si>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</si>
  <si>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</si>
  <si>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</si>
  <si>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</si>
  <si>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</si>
  <si>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</si>
  <si>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</si>
  <si>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</si>
  <si>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</si>
  <si>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</si>
  <si>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</si>
  <si>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</si>
  <si>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</si>
  <si>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</si>
  <si>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</si>
  <si>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</si>
  <si>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</si>
  <si>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</si>
  <si>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</si>
  <si>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</si>
  <si>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</si>
  <si>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</si>
  <si>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</si>
  <si>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</si>
  <si>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</si>
  <si>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</si>
  <si>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</si>
  <si>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</si>
  <si>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</si>
  <si>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</si>
  <si>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</si>
  <si>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</si>
  <si>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</si>
  <si>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</si>
  <si>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</si>
  <si>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</si>
  <si>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</si>
  <si>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</si>
  <si>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</si>
  <si>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</si>
  <si>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</si>
  <si>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</si>
  <si>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</si>
  <si>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</si>
  <si>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</si>
  <si>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</si>
  <si>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</si>
  <si>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</si>
  <si>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</si>
  <si>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</si>
  <si>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</si>
  <si>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</si>
  <si>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</si>
  <si>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</si>
  <si>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</si>
  <si>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</si>
  <si>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</si>
  <si>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</si>
  <si>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</si>
  <si>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</si>
  <si>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</si>
  <si>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</si>
  <si>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</si>
  <si>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</si>
  <si>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</si>
  <si>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</si>
  <si>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</si>
  <si>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</si>
  <si>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</si>
  <si>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</si>
  <si>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</si>
  <si>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</si>
  <si>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</si>
  <si>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</si>
  <si>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</si>
  <si>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</si>
  <si>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</si>
  <si>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</si>
  <si>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</si>
  <si>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</si>
  <si>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</si>
  <si>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</si>
  <si>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</si>
  <si>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</si>
  <si>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</si>
  <si>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</si>
  <si>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</si>
  <si>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</si>
  <si>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</si>
  <si>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</si>
  <si>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</si>
  <si>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</si>
  <si>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</si>
  <si>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</si>
  <si>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</si>
  <si>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</si>
  <si>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</si>
  <si>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</si>
  <si>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</si>
  <si>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</si>
  <si>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</si>
  <si>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</si>
  <si>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</si>
  <si>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</si>
  <si>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</si>
  <si>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</si>
  <si>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</si>
  <si>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</si>
  <si>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</si>
  <si>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</si>
  <si>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</si>
  <si>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</si>
  <si>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</si>
  <si>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</si>
  <si>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</si>
  <si>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</si>
  <si>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</si>
  <si>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</si>
  <si>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</si>
  <si>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</si>
  <si>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</si>
  <si>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</si>
  <si>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</si>
  <si>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</si>
  <si>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</si>
  <si>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</si>
  <si>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</si>
  <si>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</si>
  <si>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</si>
  <si>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</si>
  <si>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</si>
  <si>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</si>
  <si>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</si>
  <si>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</si>
  <si>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</si>
  <si>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</si>
  <si>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</si>
  <si>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</si>
  <si>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</si>
  <si>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</si>
  <si>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</si>
  <si>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</si>
  <si>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</si>
  <si>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</si>
  <si>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</si>
  <si>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</si>
  <si>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</si>
  <si>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</si>
  <si>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</si>
  <si>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</si>
  <si>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</si>
  <si>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</si>
  <si>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</si>
  <si>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</si>
  <si>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</si>
  <si>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</si>
  <si>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</si>
  <si>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</si>
  <si>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</si>
  <si>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</si>
  <si>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</si>
  <si>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</si>
  <si>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</si>
  <si>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</si>
  <si>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</si>
  <si>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</si>
  <si>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</si>
  <si>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</si>
  <si>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</si>
  <si>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</si>
  <si>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</si>
  <si>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</si>
  <si>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</si>
  <si>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</si>
  <si>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</si>
  <si>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</si>
  <si>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</si>
  <si>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</si>
  <si>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</si>
  <si>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</si>
  <si>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</si>
  <si>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</si>
  <si>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</si>
  <si>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</si>
  <si>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</si>
  <si>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</si>
  <si>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</si>
  <si>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</si>
  <si>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</si>
  <si>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</si>
  <si>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</si>
  <si>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</si>
  <si>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</si>
  <si>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</si>
  <si>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</si>
  <si>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</si>
  <si>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</si>
  <si>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</si>
  <si>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</si>
  <si>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</si>
  <si>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</si>
  <si>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</si>
  <si>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</si>
  <si>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</si>
  <si>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</si>
  <si>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</si>
  <si>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</si>
  <si>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</si>
  <si>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</si>
  <si>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</si>
  <si>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</si>
  <si>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</si>
  <si>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</si>
  <si>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</si>
  <si>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</si>
  <si>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</si>
  <si>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</si>
  <si>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</si>
  <si>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</si>
  <si>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</si>
  <si>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</si>
  <si>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</si>
  <si>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</si>
  <si>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</si>
  <si>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</si>
  <si>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</si>
  <si>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</si>
  <si>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</si>
  <si>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</si>
  <si>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</si>
  <si>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</si>
  <si>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</si>
  <si>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</si>
  <si>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</si>
  <si>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</si>
  <si>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</si>
  <si>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</si>
  <si>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</si>
  <si>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</si>
  <si>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</si>
  <si>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</si>
  <si>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</si>
  <si>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</si>
  <si>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</si>
  <si>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</si>
  <si>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</si>
  <si>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</si>
  <si>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</si>
  <si>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</si>
  <si>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</si>
  <si>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</si>
  <si>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</si>
  <si>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</si>
  <si>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</si>
  <si>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</si>
  <si>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</si>
  <si>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</si>
  <si>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</si>
  <si>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</si>
  <si>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</si>
  <si>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</si>
  <si>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</si>
  <si>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</si>
  <si>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</si>
  <si>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</si>
  <si>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</si>
  <si>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</si>
  <si>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</si>
  <si>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</si>
  <si>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</si>
  <si>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</si>
  <si>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</si>
  <si>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</si>
  <si>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</si>
  <si>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</si>
  <si>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</si>
  <si>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</si>
  <si>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</si>
  <si>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</si>
  <si>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</si>
  <si>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</si>
  <si>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</si>
  <si>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</si>
  <si>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</si>
  <si>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</si>
  <si>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</si>
  <si>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</si>
  <si>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</si>
  <si>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</si>
  <si>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</si>
  <si>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</si>
  <si>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</si>
  <si>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</si>
  <si>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</si>
  <si>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</si>
  <si>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</si>
  <si>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</si>
  <si>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</si>
  <si>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</si>
  <si>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</si>
  <si>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</si>
  <si>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</si>
  <si>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</si>
  <si>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</si>
  <si>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</si>
  <si>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</si>
  <si>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</si>
  <si>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</si>
  <si>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</si>
  <si>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</si>
  <si>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</si>
  <si>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</si>
  <si>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</si>
  <si>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</si>
  <si>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</si>
  <si>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</si>
  <si>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</si>
  <si>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</si>
  <si>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</si>
  <si>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</si>
  <si>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</si>
  <si>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</si>
  <si>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</si>
  <si>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</si>
  <si>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</si>
  <si>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</si>
  <si>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</si>
  <si>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</si>
  <si>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</si>
  <si>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</si>
  <si>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</si>
  <si>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</si>
  <si>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</si>
  <si>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</si>
  <si>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</si>
  <si>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</si>
  <si>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</si>
  <si>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</si>
  <si>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</si>
  <si>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</si>
  <si>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</si>
  <si>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</si>
  <si>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</si>
  <si>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</si>
  <si>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</si>
  <si>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</si>
  <si>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Vranje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</si>
</sst>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528</c:v>
                </c:pt>
                <c:pt idx="1">
                  <c:v>684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755</c:v>
                </c:pt>
                <c:pt idx="1">
                  <c:v>877</c:v>
                </c:pt>
                <c:pt idx="2">
                  <c:v>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676928"/>
        <c:axId val="141678464"/>
      </c:barChart>
      <c:catAx>
        <c:axId val="1416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78464"/>
        <c:crosses val="autoZero"/>
        <c:auto val="1"/>
        <c:lblAlgn val="ctr"/>
        <c:lblOffset val="100"/>
        <c:noMultiLvlLbl val="0"/>
      </c:catAx>
      <c:valAx>
        <c:axId val="14167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76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06784"/>
        <c:axId val="146539648"/>
      </c:barChart>
      <c:catAx>
        <c:axId val="1464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39648"/>
        <c:crosses val="autoZero"/>
        <c:auto val="1"/>
        <c:lblAlgn val="ctr"/>
        <c:lblOffset val="100"/>
        <c:noMultiLvlLbl val="0"/>
      </c:catAx>
      <c:valAx>
        <c:axId val="14653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582912"/>
        <c:axId val="146588800"/>
      </c:barChart>
      <c:catAx>
        <c:axId val="146582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88800"/>
        <c:crosses val="autoZero"/>
        <c:auto val="1"/>
        <c:lblAlgn val="ctr"/>
        <c:lblOffset val="100"/>
        <c:noMultiLvlLbl val="0"/>
      </c:catAx>
      <c:valAx>
        <c:axId val="146588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8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47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819712"/>
        <c:axId val="146833792"/>
      </c:barChart>
      <c:catAx>
        <c:axId val="146819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33792"/>
        <c:crosses val="autoZero"/>
        <c:auto val="1"/>
        <c:lblAlgn val="ctr"/>
        <c:lblOffset val="100"/>
        <c:noMultiLvlLbl val="0"/>
      </c:catAx>
      <c:valAx>
        <c:axId val="146833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19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9-4649-A1CD-02C7395917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9-4649-A1CD-02C739591734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15143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32096"/>
        <c:axId val="146933632"/>
      </c:barChart>
      <c:catAx>
        <c:axId val="146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33632"/>
        <c:crosses val="autoZero"/>
        <c:auto val="1"/>
        <c:lblAlgn val="ctr"/>
        <c:lblOffset val="100"/>
        <c:noMultiLvlLbl val="0"/>
      </c:catAx>
      <c:valAx>
        <c:axId val="14693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32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17.888567423270796</c:v>
                </c:pt>
                <c:pt idx="1">
                  <c:v>62.395979359918876</c:v>
                </c:pt>
                <c:pt idx="2">
                  <c:v>19.715453216810332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076224"/>
        <c:axId val="147077760"/>
      </c:barChart>
      <c:catAx>
        <c:axId val="1470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77760"/>
        <c:crosses val="autoZero"/>
        <c:auto val="1"/>
        <c:lblAlgn val="ctr"/>
        <c:lblOffset val="100"/>
        <c:noMultiLvlLbl val="0"/>
      </c:catAx>
      <c:valAx>
        <c:axId val="14707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076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129088"/>
        <c:axId val="147130624"/>
      </c:barChart>
      <c:catAx>
        <c:axId val="1471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30624"/>
        <c:crosses val="autoZero"/>
        <c:auto val="1"/>
        <c:lblAlgn val="ctr"/>
        <c:lblOffset val="100"/>
        <c:noMultiLvlLbl val="0"/>
      </c:catAx>
      <c:valAx>
        <c:axId val="14713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12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102.2</c:v>
                </c:pt>
                <c:pt idx="1">
                  <c:v>109.8</c:v>
                </c:pt>
                <c:pt idx="2">
                  <c:v>132.5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106.5</c:v>
                </c:pt>
                <c:pt idx="1">
                  <c:v>114</c:v>
                </c:pt>
                <c:pt idx="2">
                  <c:v>111.8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173760"/>
        <c:axId val="147175296"/>
      </c:barChart>
      <c:catAx>
        <c:axId val="14717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75296"/>
        <c:crosses val="autoZero"/>
        <c:auto val="1"/>
        <c:lblAlgn val="ctr"/>
        <c:lblOffset val="100"/>
        <c:noMultiLvlLbl val="0"/>
      </c:catAx>
      <c:valAx>
        <c:axId val="14717529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7376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2654</c:v>
                </c:pt>
                <c:pt idx="1">
                  <c:v>2376</c:v>
                </c:pt>
                <c:pt idx="2">
                  <c:v>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00640"/>
        <c:axId val="147227008"/>
      </c:barChart>
      <c:catAx>
        <c:axId val="1472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27008"/>
        <c:crosses val="autoZero"/>
        <c:auto val="1"/>
        <c:lblAlgn val="ctr"/>
        <c:lblOffset val="100"/>
        <c:noMultiLvlLbl val="0"/>
      </c:catAx>
      <c:valAx>
        <c:axId val="14722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0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249024"/>
        <c:axId val="147250560"/>
      </c:barChart>
      <c:catAx>
        <c:axId val="1472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50560"/>
        <c:crosses val="autoZero"/>
        <c:auto val="1"/>
        <c:lblAlgn val="ctr"/>
        <c:lblOffset val="100"/>
        <c:noMultiLvlLbl val="0"/>
      </c:catAx>
      <c:valAx>
        <c:axId val="14725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49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217</c:v>
                </c:pt>
                <c:pt idx="1">
                  <c:v>326</c:v>
                </c:pt>
                <c:pt idx="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87</c:v>
                </c:pt>
                <c:pt idx="1">
                  <c:v>113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47584"/>
        <c:axId val="142149120"/>
      </c:barChart>
      <c:catAx>
        <c:axId val="1421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9120"/>
        <c:crosses val="autoZero"/>
        <c:auto val="1"/>
        <c:lblAlgn val="ctr"/>
        <c:lblOffset val="100"/>
        <c:noMultiLvlLbl val="0"/>
      </c:catAx>
      <c:valAx>
        <c:axId val="1421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18272"/>
        <c:axId val="147319808"/>
      </c:barChart>
      <c:catAx>
        <c:axId val="1473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19808"/>
        <c:crosses val="autoZero"/>
        <c:auto val="1"/>
        <c:lblAlgn val="ctr"/>
        <c:lblOffset val="100"/>
        <c:noMultiLvlLbl val="0"/>
      </c:catAx>
      <c:valAx>
        <c:axId val="14731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18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2.2355116771557255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2.3399051510722702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2.4517553016971396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2.7321263459301459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2.5427267575387003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2.6172935246219464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2.9603006532048797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3.3197124705461265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3.4956900408625882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3.6388582336624209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3.7223730127956571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3.7432517075789664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3.6985116473290183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3.6060488561457928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3.0810988158797388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1.8209204521728757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1.2810570584901722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0.82470844394070453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578240"/>
        <c:axId val="147584128"/>
      </c:barChart>
      <c:catAx>
        <c:axId val="1475782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7584128"/>
        <c:crosses val="autoZero"/>
        <c:auto val="1"/>
        <c:lblAlgn val="ctr"/>
        <c:lblOffset val="100"/>
        <c:noMultiLvlLbl val="0"/>
      </c:catAx>
      <c:valAx>
        <c:axId val="147584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7578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2.3965758940555375</c:v>
                </c:pt>
                <c:pt idx="1">
                  <c:v>2.5695707936886687</c:v>
                </c:pt>
                <c:pt idx="2">
                  <c:v>2.6098368479136216</c:v>
                </c:pt>
                <c:pt idx="3">
                  <c:v>2.8081844483550573</c:v>
                </c:pt>
                <c:pt idx="4">
                  <c:v>2.7858144182300832</c:v>
                </c:pt>
                <c:pt idx="5">
                  <c:v>2.8320458138216957</c:v>
                </c:pt>
                <c:pt idx="6">
                  <c:v>3.096012169296388</c:v>
                </c:pt>
                <c:pt idx="7">
                  <c:v>3.4196319384376768</c:v>
                </c:pt>
                <c:pt idx="8">
                  <c:v>3.519551406329227</c:v>
                </c:pt>
                <c:pt idx="9">
                  <c:v>3.7566737256539509</c:v>
                </c:pt>
                <c:pt idx="10">
                  <c:v>3.7253556834789867</c:v>
                </c:pt>
                <c:pt idx="11">
                  <c:v>3.7223730127956571</c:v>
                </c:pt>
                <c:pt idx="12">
                  <c:v>3.5449041071375307</c:v>
                </c:pt>
                <c:pt idx="13">
                  <c:v>3.3838398902377187</c:v>
                </c:pt>
                <c:pt idx="14">
                  <c:v>2.7559877113967843</c:v>
                </c:pt>
                <c:pt idx="15">
                  <c:v>1.4734393175649476</c:v>
                </c:pt>
                <c:pt idx="16">
                  <c:v>0.94848927729889354</c:v>
                </c:pt>
                <c:pt idx="17">
                  <c:v>0.53986339368270353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620992"/>
        <c:axId val="147622528"/>
      </c:barChart>
      <c:catAx>
        <c:axId val="147620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7622528"/>
        <c:crosses val="autoZero"/>
        <c:auto val="1"/>
        <c:lblAlgn val="ctr"/>
        <c:lblOffset val="100"/>
        <c:noMultiLvlLbl val="0"/>
      </c:catAx>
      <c:valAx>
        <c:axId val="147622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20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0.2391681109185442</c:v>
                </c:pt>
                <c:pt idx="1">
                  <c:v>0.21567726195948095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1.6117850953206239</c:v>
                </c:pt>
                <c:pt idx="1">
                  <c:v>0.45256868083300922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5.8994800693240901</c:v>
                </c:pt>
                <c:pt idx="1">
                  <c:v>2.8250185623872999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21.96533795493934</c:v>
                </c:pt>
                <c:pt idx="1">
                  <c:v>19.13870522928968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47.743500866551123</c:v>
                </c:pt>
                <c:pt idx="1">
                  <c:v>56.457942933917906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6.9566724436741767</c:v>
                </c:pt>
                <c:pt idx="1">
                  <c:v>7.014814552911643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15.584055459272097</c:v>
                </c:pt>
                <c:pt idx="1">
                  <c:v>13.895272778700987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866752"/>
        <c:axId val="147868288"/>
      </c:barChart>
      <c:catAx>
        <c:axId val="14786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868288"/>
        <c:crosses val="autoZero"/>
        <c:auto val="1"/>
        <c:lblAlgn val="ctr"/>
        <c:lblOffset val="100"/>
        <c:noMultiLvlLbl val="0"/>
      </c:catAx>
      <c:valAx>
        <c:axId val="147868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866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29.802426343154249</c:v>
                </c:pt>
                <c:pt idx="1">
                  <c:v>25.828236042852598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22.876949740034664</c:v>
                </c:pt>
                <c:pt idx="1">
                  <c:v>27.864795106601136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46.949740034662049</c:v>
                </c:pt>
                <c:pt idx="1">
                  <c:v>46.027649117844646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0.37088388214904677</c:v>
                </c:pt>
                <c:pt idx="1">
                  <c:v>0.27931973270162286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927424"/>
        <c:axId val="147928960"/>
      </c:barChart>
      <c:catAx>
        <c:axId val="14792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928960"/>
        <c:crosses val="autoZero"/>
        <c:auto val="1"/>
        <c:lblAlgn val="ctr"/>
        <c:lblOffset val="100"/>
        <c:noMultiLvlLbl val="0"/>
      </c:catAx>
      <c:valAx>
        <c:axId val="14792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927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39</c:v>
                </c:pt>
                <c:pt idx="4">
                  <c:v>52</c:v>
                </c:pt>
                <c:pt idx="5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7959808"/>
        <c:axId val="147961344"/>
      </c:barChart>
      <c:catAx>
        <c:axId val="14795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61344"/>
        <c:crosses val="autoZero"/>
        <c:auto val="1"/>
        <c:lblAlgn val="ctr"/>
        <c:lblOffset val="100"/>
        <c:noMultiLvlLbl val="0"/>
      </c:catAx>
      <c:valAx>
        <c:axId val="14796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59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1.21</c:v>
                </c:pt>
                <c:pt idx="1">
                  <c:v>0.28000000000000003</c:v>
                </c:pt>
                <c:pt idx="3">
                  <c:v>0.59</c:v>
                </c:pt>
                <c:pt idx="4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8010112"/>
        <c:axId val="148011648"/>
      </c:barChart>
      <c:catAx>
        <c:axId val="14801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011648"/>
        <c:crosses val="autoZero"/>
        <c:auto val="1"/>
        <c:lblAlgn val="ctr"/>
        <c:lblOffset val="100"/>
        <c:noMultiLvlLbl val="0"/>
      </c:catAx>
      <c:valAx>
        <c:axId val="1480116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0101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63.329625509825739</c:v>
                </c:pt>
                <c:pt idx="2">
                  <c:v>14.605929139551698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36.670374490174268</c:v>
                </c:pt>
                <c:pt idx="2">
                  <c:v>85.394070860448295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451328"/>
        <c:axId val="148452864"/>
      </c:barChart>
      <c:catAx>
        <c:axId val="14845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452864"/>
        <c:crosses val="autoZero"/>
        <c:auto val="1"/>
        <c:lblAlgn val="ctr"/>
        <c:lblOffset val="100"/>
        <c:noMultiLvlLbl val="0"/>
      </c:catAx>
      <c:valAx>
        <c:axId val="148452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45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391808"/>
        <c:axId val="148393344"/>
      </c:barChart>
      <c:catAx>
        <c:axId val="1483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93344"/>
        <c:crosses val="autoZero"/>
        <c:auto val="1"/>
        <c:lblAlgn val="ctr"/>
        <c:lblOffset val="100"/>
        <c:noMultiLvlLbl val="0"/>
      </c:catAx>
      <c:valAx>
        <c:axId val="1483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39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269</c:v>
                </c:pt>
                <c:pt idx="1">
                  <c:v>284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301</c:v>
                </c:pt>
                <c:pt idx="1">
                  <c:v>288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132992"/>
        <c:axId val="148134528"/>
      </c:barChart>
      <c:catAx>
        <c:axId val="14813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34528"/>
        <c:crosses val="autoZero"/>
        <c:auto val="1"/>
        <c:lblAlgn val="ctr"/>
        <c:lblOffset val="100"/>
        <c:noMultiLvlLbl val="0"/>
      </c:catAx>
      <c:valAx>
        <c:axId val="148134528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13299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3322</c:v>
                </c:pt>
                <c:pt idx="1">
                  <c:v>2792</c:v>
                </c:pt>
                <c:pt idx="2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2480</c:v>
                </c:pt>
                <c:pt idx="1">
                  <c:v>2185</c:v>
                </c:pt>
                <c:pt idx="2">
                  <c:v>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92000"/>
        <c:axId val="144704640"/>
      </c:barChart>
      <c:catAx>
        <c:axId val="1421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04640"/>
        <c:crosses val="autoZero"/>
        <c:auto val="1"/>
        <c:lblAlgn val="ctr"/>
        <c:lblOffset val="100"/>
        <c:noMultiLvlLbl val="0"/>
      </c:catAx>
      <c:valAx>
        <c:axId val="1447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92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483</c:v>
                </c:pt>
                <c:pt idx="1">
                  <c:v>634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554</c:v>
                </c:pt>
                <c:pt idx="1">
                  <c:v>664</c:v>
                </c:pt>
                <c:pt idx="2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181760"/>
        <c:axId val="148183296"/>
      </c:barChart>
      <c:catAx>
        <c:axId val="1481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83296"/>
        <c:crosses val="autoZero"/>
        <c:auto val="1"/>
        <c:lblAlgn val="ctr"/>
        <c:lblOffset val="100"/>
        <c:noMultiLvlLbl val="0"/>
      </c:catAx>
      <c:valAx>
        <c:axId val="14818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181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22.159194876486733</c:v>
                </c:pt>
                <c:pt idx="1">
                  <c:v>21.565371415919408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27.374199451052149</c:v>
                </c:pt>
                <c:pt idx="1">
                  <c:v>26.823868039411046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17.676120768526989</c:v>
                </c:pt>
                <c:pt idx="1">
                  <c:v>20.436178456769621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16.193961573650505</c:v>
                </c:pt>
                <c:pt idx="1">
                  <c:v>19.096645632680172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8.6550777676120774</c:v>
                </c:pt>
                <c:pt idx="1">
                  <c:v>7.0795970331008524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7.9414455626715466</c:v>
                </c:pt>
                <c:pt idx="1">
                  <c:v>4.9983394221188968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8274560"/>
        <c:axId val="148292736"/>
      </c:barChart>
      <c:catAx>
        <c:axId val="14827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92736"/>
        <c:crosses val="autoZero"/>
        <c:auto val="1"/>
        <c:lblAlgn val="ctr"/>
        <c:lblOffset val="100"/>
        <c:noMultiLvlLbl val="0"/>
      </c:catAx>
      <c:valAx>
        <c:axId val="1482927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274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45</c:v>
                </c:pt>
                <c:pt idx="1">
                  <c:v>46.01</c:v>
                </c:pt>
                <c:pt idx="2">
                  <c:v>7.87</c:v>
                </c:pt>
                <c:pt idx="3">
                  <c:v>0.8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50.96</c:v>
                </c:pt>
                <c:pt idx="1">
                  <c:v>40.58</c:v>
                </c:pt>
                <c:pt idx="2">
                  <c:v>7.31</c:v>
                </c:pt>
                <c:pt idx="3">
                  <c:v>0.95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8538496"/>
        <c:axId val="148540032"/>
      </c:barChart>
      <c:catAx>
        <c:axId val="1485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40032"/>
        <c:crosses val="autoZero"/>
        <c:auto val="1"/>
        <c:lblAlgn val="ctr"/>
        <c:lblOffset val="100"/>
        <c:noMultiLvlLbl val="0"/>
      </c:catAx>
      <c:valAx>
        <c:axId val="14854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38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54029</c:v>
                </c:pt>
                <c:pt idx="1">
                  <c:v>59144</c:v>
                </c:pt>
                <c:pt idx="2">
                  <c:v>66865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52704"/>
        <c:axId val="148562688"/>
      </c:barChart>
      <c:catAx>
        <c:axId val="1485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62688"/>
        <c:crosses val="autoZero"/>
        <c:auto val="1"/>
        <c:lblAlgn val="ctr"/>
        <c:lblOffset val="100"/>
        <c:noMultiLvlLbl val="0"/>
      </c:catAx>
      <c:valAx>
        <c:axId val="14856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5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10423</c:v>
                </c:pt>
                <c:pt idx="1">
                  <c:v>10474</c:v>
                </c:pt>
                <c:pt idx="2">
                  <c:v>10709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12009</c:v>
                </c:pt>
                <c:pt idx="1">
                  <c:v>12030</c:v>
                </c:pt>
                <c:pt idx="2">
                  <c:v>12043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79616"/>
        <c:axId val="148889600"/>
      </c:barChart>
      <c:catAx>
        <c:axId val="1488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89600"/>
        <c:crosses val="autoZero"/>
        <c:auto val="1"/>
        <c:lblAlgn val="ctr"/>
        <c:lblOffset val="100"/>
        <c:noMultiLvlLbl val="0"/>
      </c:catAx>
      <c:valAx>
        <c:axId val="14888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7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33.6</c:v>
                </c:pt>
                <c:pt idx="1">
                  <c:v>21.8</c:v>
                </c:pt>
                <c:pt idx="2">
                  <c:v>1.4</c:v>
                </c:pt>
                <c:pt idx="3">
                  <c:v>43.199999999999996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87.443438914027155</c:v>
                </c:pt>
                <c:pt idx="1">
                  <c:v>97.509433962264154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12.55656108597285</c:v>
                </c:pt>
                <c:pt idx="1">
                  <c:v>2.4905660377358489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1608448"/>
        <c:axId val="141609984"/>
      </c:barChart>
      <c:catAx>
        <c:axId val="141608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09984"/>
        <c:crosses val="autoZero"/>
        <c:auto val="1"/>
        <c:lblAlgn val="ctr"/>
        <c:lblOffset val="100"/>
        <c:noMultiLvlLbl val="0"/>
      </c:catAx>
      <c:valAx>
        <c:axId val="1416099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084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721024"/>
        <c:axId val="148726912"/>
      </c:barChart>
      <c:catAx>
        <c:axId val="14872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26912"/>
        <c:crosses val="autoZero"/>
        <c:auto val="1"/>
        <c:lblAlgn val="ctr"/>
        <c:lblOffset val="100"/>
        <c:noMultiLvlLbl val="0"/>
      </c:catAx>
      <c:valAx>
        <c:axId val="14872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2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759680"/>
        <c:axId val="148761216"/>
      </c:barChart>
      <c:catAx>
        <c:axId val="14875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61216"/>
        <c:crosses val="autoZero"/>
        <c:auto val="1"/>
        <c:lblAlgn val="ctr"/>
        <c:lblOffset val="100"/>
        <c:noMultiLvlLbl val="0"/>
      </c:catAx>
      <c:valAx>
        <c:axId val="1487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5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8.5</c:v>
                </c:pt>
                <c:pt idx="1">
                  <c:v>8.6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773504"/>
        <c:axId val="148787584"/>
      </c:barChart>
      <c:catAx>
        <c:axId val="1487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787584"/>
        <c:crosses val="autoZero"/>
        <c:auto val="1"/>
        <c:lblAlgn val="ctr"/>
        <c:lblOffset val="100"/>
        <c:noMultiLvlLbl val="0"/>
      </c:catAx>
      <c:valAx>
        <c:axId val="14878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7735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55.2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9.9700000000000006</c:v>
                </c:pt>
                <c:pt idx="1">
                  <c:v>10.42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9165952"/>
        <c:axId val="149167488"/>
      </c:barChart>
      <c:catAx>
        <c:axId val="1491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67488"/>
        <c:crosses val="autoZero"/>
        <c:auto val="1"/>
        <c:lblAlgn val="ctr"/>
        <c:lblOffset val="100"/>
        <c:noMultiLvlLbl val="0"/>
      </c:catAx>
      <c:valAx>
        <c:axId val="14916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1659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AA-4CA4-AF1B-0A642F3480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A-4CA4-AF1B-0A642F348048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217280"/>
        <c:axId val="149218816"/>
      </c:barChart>
      <c:catAx>
        <c:axId val="1492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18816"/>
        <c:crosses val="autoZero"/>
        <c:auto val="1"/>
        <c:lblAlgn val="ctr"/>
        <c:lblOffset val="100"/>
        <c:noMultiLvlLbl val="0"/>
      </c:catAx>
      <c:valAx>
        <c:axId val="1492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1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21.8</c:v>
                </c:pt>
                <c:pt idx="1">
                  <c:v>15.7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29.6</c:v>
                </c:pt>
                <c:pt idx="1">
                  <c:v>33.5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48.5</c:v>
                </c:pt>
                <c:pt idx="1">
                  <c:v>50.7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31936"/>
        <c:axId val="149058304"/>
      </c:barChart>
      <c:catAx>
        <c:axId val="1490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58304"/>
        <c:crosses val="autoZero"/>
        <c:auto val="1"/>
        <c:lblAlgn val="ctr"/>
        <c:lblOffset val="100"/>
        <c:noMultiLvlLbl val="0"/>
      </c:catAx>
      <c:valAx>
        <c:axId val="149058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31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4999</c:v>
                </c:pt>
                <c:pt idx="1">
                  <c:v>10078</c:v>
                </c:pt>
                <c:pt idx="2">
                  <c:v>16966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1456</c:v>
                </c:pt>
                <c:pt idx="1">
                  <c:v>4757</c:v>
                </c:pt>
                <c:pt idx="2">
                  <c:v>10182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88896"/>
        <c:axId val="149090688"/>
      </c:barChart>
      <c:catAx>
        <c:axId val="14908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90688"/>
        <c:crosses val="autoZero"/>
        <c:auto val="1"/>
        <c:lblAlgn val="ctr"/>
        <c:lblOffset val="100"/>
        <c:noMultiLvlLbl val="0"/>
      </c:catAx>
      <c:valAx>
        <c:axId val="149090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08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9022</c:v>
                </c:pt>
                <c:pt idx="1">
                  <c:v>14634</c:v>
                </c:pt>
                <c:pt idx="2">
                  <c:v>32236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5524</c:v>
                </c:pt>
                <c:pt idx="1">
                  <c:v>10082</c:v>
                </c:pt>
                <c:pt idx="2">
                  <c:v>31226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37664"/>
        <c:axId val="149151744"/>
      </c:barChart>
      <c:catAx>
        <c:axId val="14913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1744"/>
        <c:crosses val="autoZero"/>
        <c:auto val="1"/>
        <c:lblAlgn val="ctr"/>
        <c:lblOffset val="100"/>
        <c:noMultiLvlLbl val="0"/>
      </c:catAx>
      <c:valAx>
        <c:axId val="149151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13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1.5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3.8</c:v>
                </c:pt>
                <c:pt idx="1">
                  <c:v>2.1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247872"/>
        <c:axId val="149249408"/>
      </c:barChart>
      <c:catAx>
        <c:axId val="14924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49408"/>
        <c:crosses val="autoZero"/>
        <c:auto val="1"/>
        <c:lblAlgn val="ctr"/>
        <c:lblOffset val="100"/>
        <c:noMultiLvlLbl val="0"/>
      </c:catAx>
      <c:valAx>
        <c:axId val="149249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24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29.7</c:v>
                </c:pt>
                <c:pt idx="1">
                  <c:v>30.2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</c:v>
                </c:pt>
                <c:pt idx="1">
                  <c:v>34.4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562880"/>
        <c:axId val="149564416"/>
      </c:barChart>
      <c:catAx>
        <c:axId val="1495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64416"/>
        <c:crosses val="autoZero"/>
        <c:auto val="1"/>
        <c:lblAlgn val="ctr"/>
        <c:lblOffset val="100"/>
        <c:noMultiLvlLbl val="0"/>
      </c:catAx>
      <c:valAx>
        <c:axId val="149564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62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374080"/>
        <c:axId val="149375616"/>
      </c:barChart>
      <c:catAx>
        <c:axId val="1493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75616"/>
        <c:crosses val="autoZero"/>
        <c:auto val="1"/>
        <c:lblAlgn val="ctr"/>
        <c:lblOffset val="100"/>
        <c:noMultiLvlLbl val="0"/>
      </c:catAx>
      <c:valAx>
        <c:axId val="149375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7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14421.45</c:v>
                </c:pt>
                <c:pt idx="1">
                  <c:v>20825.02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06080"/>
        <c:axId val="149407616"/>
      </c:barChart>
      <c:catAx>
        <c:axId val="14940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07616"/>
        <c:crosses val="autoZero"/>
        <c:auto val="1"/>
        <c:lblAlgn val="ctr"/>
        <c:lblOffset val="100"/>
        <c:noMultiLvlLbl val="0"/>
      </c:catAx>
      <c:valAx>
        <c:axId val="14940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0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78</c:v>
                </c:pt>
                <c:pt idx="1">
                  <c:v>96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66</c:v>
                </c:pt>
                <c:pt idx="1">
                  <c:v>71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15648"/>
        <c:axId val="149521536"/>
      </c:barChart>
      <c:catAx>
        <c:axId val="1495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21536"/>
        <c:crosses val="autoZero"/>
        <c:auto val="1"/>
        <c:lblAlgn val="ctr"/>
        <c:lblOffset val="100"/>
        <c:noMultiLvlLbl val="0"/>
      </c:catAx>
      <c:valAx>
        <c:axId val="1495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1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18.899999999999999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58.9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22.1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876288"/>
        <c:axId val="144877824"/>
      </c:barChart>
      <c:catAx>
        <c:axId val="14487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877824"/>
        <c:crosses val="autoZero"/>
        <c:auto val="1"/>
        <c:lblAlgn val="ctr"/>
        <c:lblOffset val="100"/>
        <c:noMultiLvlLbl val="0"/>
      </c:catAx>
      <c:valAx>
        <c:axId val="144877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876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528</c:v>
                </c:pt>
                <c:pt idx="1">
                  <c:v>684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755</c:v>
                </c:pt>
                <c:pt idx="1">
                  <c:v>877</c:v>
                </c:pt>
                <c:pt idx="2">
                  <c:v>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28896"/>
        <c:axId val="144530432"/>
      </c:barChart>
      <c:catAx>
        <c:axId val="1445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30432"/>
        <c:crosses val="autoZero"/>
        <c:auto val="1"/>
        <c:lblAlgn val="ctr"/>
        <c:lblOffset val="100"/>
        <c:noMultiLvlLbl val="0"/>
      </c:catAx>
      <c:valAx>
        <c:axId val="1445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28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217</c:v>
                </c:pt>
                <c:pt idx="1">
                  <c:v>326</c:v>
                </c:pt>
                <c:pt idx="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87</c:v>
                </c:pt>
                <c:pt idx="1">
                  <c:v>113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66912"/>
        <c:axId val="144568704"/>
      </c:barChart>
      <c:catAx>
        <c:axId val="144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68704"/>
        <c:crosses val="autoZero"/>
        <c:auto val="1"/>
        <c:lblAlgn val="ctr"/>
        <c:lblOffset val="100"/>
        <c:noMultiLvlLbl val="0"/>
      </c:catAx>
      <c:valAx>
        <c:axId val="1445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6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3322</c:v>
                </c:pt>
                <c:pt idx="1">
                  <c:v>2792</c:v>
                </c:pt>
                <c:pt idx="2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2480</c:v>
                </c:pt>
                <c:pt idx="1">
                  <c:v>2185</c:v>
                </c:pt>
                <c:pt idx="2">
                  <c:v>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0816"/>
        <c:axId val="150717184"/>
      </c:barChart>
      <c:catAx>
        <c:axId val="1506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17184"/>
        <c:crosses val="autoZero"/>
        <c:auto val="1"/>
        <c:lblAlgn val="ctr"/>
        <c:lblOffset val="100"/>
        <c:noMultiLvlLbl val="0"/>
      </c:catAx>
      <c:valAx>
        <c:axId val="1507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9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55.2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18.899999999999999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58.9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22.1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480768"/>
        <c:axId val="150482304"/>
      </c:barChart>
      <c:catAx>
        <c:axId val="15048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82304"/>
        <c:crosses val="autoZero"/>
        <c:auto val="1"/>
        <c:lblAlgn val="ctr"/>
        <c:lblOffset val="100"/>
        <c:noMultiLvlLbl val="0"/>
      </c:catAx>
      <c:valAx>
        <c:axId val="150482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807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21.8</c:v>
                </c:pt>
                <c:pt idx="1">
                  <c:v>15.7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29.6</c:v>
                </c:pt>
                <c:pt idx="1">
                  <c:v>33.5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48.5</c:v>
                </c:pt>
                <c:pt idx="1">
                  <c:v>50.7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534016"/>
        <c:axId val="150535552"/>
      </c:barChart>
      <c:catAx>
        <c:axId val="1505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535552"/>
        <c:crosses val="autoZero"/>
        <c:auto val="1"/>
        <c:lblAlgn val="ctr"/>
        <c:lblOffset val="100"/>
        <c:noMultiLvlLbl val="0"/>
      </c:catAx>
      <c:valAx>
        <c:axId val="150535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534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582784"/>
        <c:axId val="150584320"/>
      </c:barChart>
      <c:catAx>
        <c:axId val="15058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84320"/>
        <c:crosses val="autoZero"/>
        <c:auto val="1"/>
        <c:lblAlgn val="ctr"/>
        <c:lblOffset val="100"/>
        <c:noMultiLvlLbl val="0"/>
      </c:catAx>
      <c:valAx>
        <c:axId val="15058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582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407</c:v>
                </c:pt>
                <c:pt idx="1">
                  <c:v>1147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310</c:v>
                </c:pt>
                <c:pt idx="1">
                  <c:v>1032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32320"/>
        <c:axId val="150633856"/>
      </c:barChart>
      <c:catAx>
        <c:axId val="15063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33856"/>
        <c:crosses val="autoZero"/>
        <c:auto val="1"/>
        <c:lblAlgn val="ctr"/>
        <c:lblOffset val="100"/>
        <c:noMultiLvlLbl val="0"/>
      </c:catAx>
      <c:valAx>
        <c:axId val="15063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3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105</c:v>
                </c:pt>
                <c:pt idx="1">
                  <c:v>301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92</c:v>
                </c:pt>
                <c:pt idx="1">
                  <c:v>265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43936"/>
        <c:axId val="151145472"/>
      </c:barChart>
      <c:catAx>
        <c:axId val="15114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45472"/>
        <c:crosses val="autoZero"/>
        <c:auto val="1"/>
        <c:lblAlgn val="ctr"/>
        <c:lblOffset val="100"/>
        <c:noMultiLvlLbl val="0"/>
      </c:catAx>
      <c:valAx>
        <c:axId val="15114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43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72992"/>
        <c:axId val="151174528"/>
      </c:barChart>
      <c:catAx>
        <c:axId val="15117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74528"/>
        <c:crosses val="autoZero"/>
        <c:auto val="1"/>
        <c:lblAlgn val="ctr"/>
        <c:lblOffset val="100"/>
        <c:noMultiLvlLbl val="0"/>
      </c:catAx>
      <c:valAx>
        <c:axId val="1511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7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910976"/>
        <c:axId val="144916864"/>
      </c:barChart>
      <c:catAx>
        <c:axId val="14491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916864"/>
        <c:crosses val="autoZero"/>
        <c:auto val="1"/>
        <c:lblAlgn val="ctr"/>
        <c:lblOffset val="100"/>
        <c:noMultiLvlLbl val="0"/>
      </c:catAx>
      <c:valAx>
        <c:axId val="14491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910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03840"/>
        <c:axId val="151205376"/>
      </c:barChart>
      <c:catAx>
        <c:axId val="1512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05376"/>
        <c:crosses val="autoZero"/>
        <c:auto val="1"/>
        <c:lblAlgn val="ctr"/>
        <c:lblOffset val="100"/>
        <c:noMultiLvlLbl val="0"/>
      </c:catAx>
      <c:valAx>
        <c:axId val="15120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44800"/>
        <c:axId val="151246336"/>
      </c:barChart>
      <c:catAx>
        <c:axId val="151244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46336"/>
        <c:crosses val="autoZero"/>
        <c:auto val="1"/>
        <c:lblAlgn val="ctr"/>
        <c:lblOffset val="100"/>
        <c:noMultiLvlLbl val="0"/>
      </c:catAx>
      <c:valAx>
        <c:axId val="151246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24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06752"/>
        <c:axId val="150908288"/>
      </c:barChart>
      <c:catAx>
        <c:axId val="1509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08288"/>
        <c:crosses val="autoZero"/>
        <c:auto val="1"/>
        <c:lblAlgn val="ctr"/>
        <c:lblOffset val="100"/>
        <c:noMultiLvlLbl val="0"/>
      </c:catAx>
      <c:valAx>
        <c:axId val="15090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0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47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16576"/>
        <c:axId val="151018112"/>
      </c:barChart>
      <c:catAx>
        <c:axId val="1510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18112"/>
        <c:crosses val="autoZero"/>
        <c:auto val="1"/>
        <c:lblAlgn val="ctr"/>
        <c:lblOffset val="100"/>
        <c:noMultiLvlLbl val="0"/>
      </c:catAx>
      <c:valAx>
        <c:axId val="15101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1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56768"/>
        <c:axId val="151058304"/>
      </c:barChart>
      <c:catAx>
        <c:axId val="1510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58304"/>
        <c:crosses val="autoZero"/>
        <c:auto val="1"/>
        <c:lblAlgn val="ctr"/>
        <c:lblOffset val="100"/>
        <c:noMultiLvlLbl val="0"/>
      </c:catAx>
      <c:valAx>
        <c:axId val="151058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15143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74688"/>
        <c:axId val="151076224"/>
      </c:barChart>
      <c:catAx>
        <c:axId val="1510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76224"/>
        <c:crosses val="autoZero"/>
        <c:auto val="1"/>
        <c:lblAlgn val="ctr"/>
        <c:lblOffset val="100"/>
        <c:noMultiLvlLbl val="0"/>
      </c:catAx>
      <c:valAx>
        <c:axId val="1510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7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04896"/>
        <c:axId val="151262336"/>
      </c:barChart>
      <c:catAx>
        <c:axId val="1511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2336"/>
        <c:crosses val="autoZero"/>
        <c:auto val="1"/>
        <c:lblAlgn val="ctr"/>
        <c:lblOffset val="100"/>
        <c:noMultiLvlLbl val="0"/>
      </c:catAx>
      <c:valAx>
        <c:axId val="15126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0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72832"/>
        <c:axId val="151278720"/>
      </c:barChart>
      <c:catAx>
        <c:axId val="1512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8720"/>
        <c:crosses val="autoZero"/>
        <c:auto val="1"/>
        <c:lblAlgn val="ctr"/>
        <c:lblOffset val="100"/>
        <c:noMultiLvlLbl val="0"/>
      </c:catAx>
      <c:valAx>
        <c:axId val="15127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7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17.888567423270796</c:v>
                </c:pt>
                <c:pt idx="1">
                  <c:v>62.395979359918876</c:v>
                </c:pt>
                <c:pt idx="2">
                  <c:v>19.715453216810332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566208"/>
        <c:axId val="151567744"/>
      </c:barChart>
      <c:catAx>
        <c:axId val="1515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67744"/>
        <c:crosses val="autoZero"/>
        <c:auto val="1"/>
        <c:lblAlgn val="ctr"/>
        <c:lblOffset val="100"/>
        <c:noMultiLvlLbl val="0"/>
      </c:catAx>
      <c:valAx>
        <c:axId val="15156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56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407</c:v>
                </c:pt>
                <c:pt idx="1">
                  <c:v>1147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310</c:v>
                </c:pt>
                <c:pt idx="1">
                  <c:v>1032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64224"/>
        <c:axId val="146616704"/>
      </c:barChart>
      <c:catAx>
        <c:axId val="14496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616704"/>
        <c:crosses val="autoZero"/>
        <c:auto val="1"/>
        <c:lblAlgn val="ctr"/>
        <c:lblOffset val="100"/>
        <c:noMultiLvlLbl val="0"/>
      </c:catAx>
      <c:valAx>
        <c:axId val="1466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6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656704"/>
        <c:axId val="151658496"/>
      </c:barChart>
      <c:catAx>
        <c:axId val="1516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658496"/>
        <c:crosses val="autoZero"/>
        <c:auto val="1"/>
        <c:lblAlgn val="ctr"/>
        <c:lblOffset val="100"/>
        <c:noMultiLvlLbl val="0"/>
      </c:catAx>
      <c:valAx>
        <c:axId val="15165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65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102.2</c:v>
                </c:pt>
                <c:pt idx="1">
                  <c:v>109.8</c:v>
                </c:pt>
                <c:pt idx="2">
                  <c:v>132.5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106.5</c:v>
                </c:pt>
                <c:pt idx="1">
                  <c:v>114</c:v>
                </c:pt>
                <c:pt idx="2">
                  <c:v>111.8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697664"/>
        <c:axId val="151707648"/>
      </c:barChart>
      <c:catAx>
        <c:axId val="15169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07648"/>
        <c:crosses val="autoZero"/>
        <c:auto val="1"/>
        <c:lblAlgn val="ctr"/>
        <c:lblOffset val="100"/>
        <c:noMultiLvlLbl val="0"/>
      </c:catAx>
      <c:valAx>
        <c:axId val="15170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697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2654</c:v>
                </c:pt>
                <c:pt idx="1">
                  <c:v>2376</c:v>
                </c:pt>
                <c:pt idx="2">
                  <c:v>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011136"/>
        <c:axId val="152012672"/>
      </c:barChart>
      <c:catAx>
        <c:axId val="1520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12672"/>
        <c:crosses val="autoZero"/>
        <c:auto val="1"/>
        <c:lblAlgn val="ctr"/>
        <c:lblOffset val="100"/>
        <c:noMultiLvlLbl val="0"/>
      </c:catAx>
      <c:valAx>
        <c:axId val="15201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1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719296"/>
        <c:axId val="151725184"/>
      </c:barChart>
      <c:catAx>
        <c:axId val="1517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25184"/>
        <c:crosses val="autoZero"/>
        <c:auto val="1"/>
        <c:lblAlgn val="ctr"/>
        <c:lblOffset val="100"/>
        <c:noMultiLvlLbl val="0"/>
      </c:catAx>
      <c:valAx>
        <c:axId val="1517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1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756800"/>
        <c:axId val="151758336"/>
      </c:barChart>
      <c:catAx>
        <c:axId val="1517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58336"/>
        <c:crosses val="autoZero"/>
        <c:auto val="1"/>
        <c:lblAlgn val="ctr"/>
        <c:lblOffset val="100"/>
        <c:noMultiLvlLbl val="0"/>
      </c:catAx>
      <c:valAx>
        <c:axId val="15175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56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2.2355116771557255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2.3399051510722702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2.4517553016971396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2.7321263459301459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2.5427267575387003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2.6172935246219464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2.9603006532048797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3.3197124705461265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3.4956900408625882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3.6388582336624209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3.7223730127956571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3.7432517075789664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3.6985116473290183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3.6060488561457928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3.0810988158797388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1.8209204521728757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1.2810570584901722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0.82470844394070453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943424"/>
        <c:axId val="151961600"/>
      </c:barChart>
      <c:catAx>
        <c:axId val="151943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961600"/>
        <c:crosses val="autoZero"/>
        <c:auto val="1"/>
        <c:lblAlgn val="ctr"/>
        <c:lblOffset val="100"/>
        <c:noMultiLvlLbl val="0"/>
      </c:catAx>
      <c:valAx>
        <c:axId val="1519616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943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2.3965758940555375</c:v>
                </c:pt>
                <c:pt idx="1">
                  <c:v>2.5695707936886687</c:v>
                </c:pt>
                <c:pt idx="2">
                  <c:v>2.6098368479136216</c:v>
                </c:pt>
                <c:pt idx="3">
                  <c:v>2.8081844483550573</c:v>
                </c:pt>
                <c:pt idx="4">
                  <c:v>2.7858144182300832</c:v>
                </c:pt>
                <c:pt idx="5">
                  <c:v>2.8320458138216957</c:v>
                </c:pt>
                <c:pt idx="6">
                  <c:v>3.096012169296388</c:v>
                </c:pt>
                <c:pt idx="7">
                  <c:v>3.4196319384376768</c:v>
                </c:pt>
                <c:pt idx="8">
                  <c:v>3.519551406329227</c:v>
                </c:pt>
                <c:pt idx="9">
                  <c:v>3.7566737256539509</c:v>
                </c:pt>
                <c:pt idx="10">
                  <c:v>3.7253556834789867</c:v>
                </c:pt>
                <c:pt idx="11">
                  <c:v>3.7223730127956571</c:v>
                </c:pt>
                <c:pt idx="12">
                  <c:v>3.5449041071375307</c:v>
                </c:pt>
                <c:pt idx="13">
                  <c:v>3.3838398902377187</c:v>
                </c:pt>
                <c:pt idx="14">
                  <c:v>2.7559877113967843</c:v>
                </c:pt>
                <c:pt idx="15">
                  <c:v>1.4734393175649476</c:v>
                </c:pt>
                <c:pt idx="16">
                  <c:v>0.94848927729889354</c:v>
                </c:pt>
                <c:pt idx="17">
                  <c:v>0.53986339368270353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050688"/>
        <c:axId val="152052480"/>
      </c:barChart>
      <c:catAx>
        <c:axId val="152050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2052480"/>
        <c:crosses val="autoZero"/>
        <c:auto val="1"/>
        <c:lblAlgn val="ctr"/>
        <c:lblOffset val="100"/>
        <c:noMultiLvlLbl val="0"/>
      </c:catAx>
      <c:valAx>
        <c:axId val="1520524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050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0.2391681109185442</c:v>
                </c:pt>
                <c:pt idx="1">
                  <c:v>0.21567726195948095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1.6117850953206239</c:v>
                </c:pt>
                <c:pt idx="1">
                  <c:v>0.45256868083300922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5.8994800693240901</c:v>
                </c:pt>
                <c:pt idx="1">
                  <c:v>2.8250185623872999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21.96533795493934</c:v>
                </c:pt>
                <c:pt idx="1">
                  <c:v>19.13870522928968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47.743500866551123</c:v>
                </c:pt>
                <c:pt idx="1">
                  <c:v>56.457942933917906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6.9566724436741767</c:v>
                </c:pt>
                <c:pt idx="1">
                  <c:v>7.014814552911643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15.584055459272097</c:v>
                </c:pt>
                <c:pt idx="1">
                  <c:v>13.895272778700987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140032"/>
        <c:axId val="152162304"/>
      </c:barChart>
      <c:catAx>
        <c:axId val="15214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162304"/>
        <c:crosses val="autoZero"/>
        <c:auto val="1"/>
        <c:lblAlgn val="ctr"/>
        <c:lblOffset val="100"/>
        <c:noMultiLvlLbl val="0"/>
      </c:catAx>
      <c:valAx>
        <c:axId val="152162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140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29.802426343154249</c:v>
                </c:pt>
                <c:pt idx="1">
                  <c:v>25.828236042852598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22.876949740034664</c:v>
                </c:pt>
                <c:pt idx="1">
                  <c:v>27.864795106601136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46.949740034662049</c:v>
                </c:pt>
                <c:pt idx="1">
                  <c:v>46.027649117844646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0.37088388214904677</c:v>
                </c:pt>
                <c:pt idx="1">
                  <c:v>0.27931973270162286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286720"/>
        <c:axId val="152288256"/>
      </c:barChart>
      <c:catAx>
        <c:axId val="15228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288256"/>
        <c:crosses val="autoZero"/>
        <c:auto val="1"/>
        <c:lblAlgn val="ctr"/>
        <c:lblOffset val="100"/>
        <c:noMultiLvlLbl val="0"/>
      </c:catAx>
      <c:valAx>
        <c:axId val="152288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286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39</c:v>
                </c:pt>
                <c:pt idx="4">
                  <c:v>52</c:v>
                </c:pt>
                <c:pt idx="5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2593536"/>
        <c:axId val="152595072"/>
      </c:barChart>
      <c:catAx>
        <c:axId val="15259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95072"/>
        <c:crosses val="autoZero"/>
        <c:auto val="1"/>
        <c:lblAlgn val="ctr"/>
        <c:lblOffset val="100"/>
        <c:noMultiLvlLbl val="0"/>
      </c:catAx>
      <c:valAx>
        <c:axId val="152595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93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105</c:v>
                </c:pt>
                <c:pt idx="1">
                  <c:v>301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92</c:v>
                </c:pt>
                <c:pt idx="1">
                  <c:v>265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659584"/>
        <c:axId val="146661376"/>
      </c:barChart>
      <c:catAx>
        <c:axId val="1466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661376"/>
        <c:crosses val="autoZero"/>
        <c:auto val="1"/>
        <c:lblAlgn val="ctr"/>
        <c:lblOffset val="100"/>
        <c:noMultiLvlLbl val="0"/>
      </c:catAx>
      <c:valAx>
        <c:axId val="14666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65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1.21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2635648"/>
        <c:axId val="152645632"/>
      </c:barChart>
      <c:catAx>
        <c:axId val="15263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645632"/>
        <c:crosses val="autoZero"/>
        <c:auto val="1"/>
        <c:lblAlgn val="ctr"/>
        <c:lblOffset val="100"/>
        <c:noMultiLvlLbl val="0"/>
      </c:catAx>
      <c:valAx>
        <c:axId val="15264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63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63.329625509825739</c:v>
                </c:pt>
                <c:pt idx="2">
                  <c:v>14.605929139551698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36.670374490174268</c:v>
                </c:pt>
                <c:pt idx="2">
                  <c:v>85.394070860448295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692224"/>
        <c:axId val="152693760"/>
      </c:barChart>
      <c:catAx>
        <c:axId val="15269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693760"/>
        <c:crosses val="autoZero"/>
        <c:auto val="1"/>
        <c:lblAlgn val="ctr"/>
        <c:lblOffset val="100"/>
        <c:noMultiLvlLbl val="0"/>
      </c:catAx>
      <c:valAx>
        <c:axId val="152693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692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269</c:v>
                </c:pt>
                <c:pt idx="1">
                  <c:v>284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301</c:v>
                </c:pt>
                <c:pt idx="1">
                  <c:v>288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458368"/>
        <c:axId val="152459904"/>
      </c:barChart>
      <c:catAx>
        <c:axId val="15245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459904"/>
        <c:crosses val="autoZero"/>
        <c:auto val="1"/>
        <c:lblAlgn val="ctr"/>
        <c:lblOffset val="100"/>
        <c:noMultiLvlLbl val="0"/>
      </c:catAx>
      <c:valAx>
        <c:axId val="15245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458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483</c:v>
                </c:pt>
                <c:pt idx="1">
                  <c:v>634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554</c:v>
                </c:pt>
                <c:pt idx="1">
                  <c:v>664</c:v>
                </c:pt>
                <c:pt idx="2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490752"/>
        <c:axId val="152492288"/>
      </c:barChart>
      <c:catAx>
        <c:axId val="1524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492288"/>
        <c:crosses val="autoZero"/>
        <c:auto val="1"/>
        <c:lblAlgn val="ctr"/>
        <c:lblOffset val="100"/>
        <c:noMultiLvlLbl val="0"/>
      </c:catAx>
      <c:valAx>
        <c:axId val="1524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49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22.159194876486733</c:v>
                </c:pt>
                <c:pt idx="1">
                  <c:v>21.565371415919408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27.374199451052149</c:v>
                </c:pt>
                <c:pt idx="1">
                  <c:v>26.823868039411046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17.676120768526989</c:v>
                </c:pt>
                <c:pt idx="1">
                  <c:v>20.436178456769621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16.193961573650505</c:v>
                </c:pt>
                <c:pt idx="1">
                  <c:v>19.096645632680172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8.6550777676120774</c:v>
                </c:pt>
                <c:pt idx="1">
                  <c:v>7.0795970331008524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7.9414455626715466</c:v>
                </c:pt>
                <c:pt idx="1">
                  <c:v>4.9983394221188968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2799872"/>
        <c:axId val="152813952"/>
      </c:barChart>
      <c:catAx>
        <c:axId val="15279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13952"/>
        <c:crosses val="autoZero"/>
        <c:auto val="1"/>
        <c:lblAlgn val="ctr"/>
        <c:lblOffset val="100"/>
        <c:noMultiLvlLbl val="0"/>
      </c:catAx>
      <c:valAx>
        <c:axId val="152813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99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45</c:v>
                </c:pt>
                <c:pt idx="1">
                  <c:v>46.01</c:v>
                </c:pt>
                <c:pt idx="2">
                  <c:v>7.87</c:v>
                </c:pt>
                <c:pt idx="3">
                  <c:v>0.8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50.96</c:v>
                </c:pt>
                <c:pt idx="1">
                  <c:v>40.58</c:v>
                </c:pt>
                <c:pt idx="2">
                  <c:v>7.31</c:v>
                </c:pt>
                <c:pt idx="3">
                  <c:v>0.95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2850816"/>
        <c:axId val="152852352"/>
      </c:barChart>
      <c:catAx>
        <c:axId val="1528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52352"/>
        <c:crosses val="autoZero"/>
        <c:auto val="1"/>
        <c:lblAlgn val="ctr"/>
        <c:lblOffset val="100"/>
        <c:noMultiLvlLbl val="0"/>
      </c:catAx>
      <c:valAx>
        <c:axId val="15285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508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54029</c:v>
                </c:pt>
                <c:pt idx="1">
                  <c:v>59144</c:v>
                </c:pt>
                <c:pt idx="2">
                  <c:v>66865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89600"/>
        <c:axId val="152895488"/>
      </c:barChart>
      <c:catAx>
        <c:axId val="1528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95488"/>
        <c:crosses val="autoZero"/>
        <c:auto val="1"/>
        <c:lblAlgn val="ctr"/>
        <c:lblOffset val="100"/>
        <c:noMultiLvlLbl val="0"/>
      </c:catAx>
      <c:valAx>
        <c:axId val="15289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8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10423</c:v>
                </c:pt>
                <c:pt idx="1">
                  <c:v>10474</c:v>
                </c:pt>
                <c:pt idx="2">
                  <c:v>10709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12009</c:v>
                </c:pt>
                <c:pt idx="1">
                  <c:v>12030</c:v>
                </c:pt>
                <c:pt idx="2">
                  <c:v>12043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937984"/>
        <c:axId val="152939520"/>
      </c:barChart>
      <c:catAx>
        <c:axId val="1529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39520"/>
        <c:crosses val="autoZero"/>
        <c:auto val="1"/>
        <c:lblAlgn val="ctr"/>
        <c:lblOffset val="100"/>
        <c:noMultiLvlLbl val="0"/>
      </c:catAx>
      <c:valAx>
        <c:axId val="15293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37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33.6</c:v>
                </c:pt>
                <c:pt idx="1">
                  <c:v>21.8</c:v>
                </c:pt>
                <c:pt idx="2">
                  <c:v>1.4</c:v>
                </c:pt>
                <c:pt idx="3">
                  <c:v>43.199999999999996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87.443438914027155</c:v>
                </c:pt>
                <c:pt idx="1">
                  <c:v>97.509433962264154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12.55656108597285</c:v>
                </c:pt>
                <c:pt idx="1">
                  <c:v>2.4905660377358489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388160"/>
        <c:axId val="153389696"/>
      </c:barChart>
      <c:catAx>
        <c:axId val="153388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389696"/>
        <c:crosses val="autoZero"/>
        <c:auto val="1"/>
        <c:lblAlgn val="ctr"/>
        <c:lblOffset val="100"/>
        <c:noMultiLvlLbl val="0"/>
      </c:catAx>
      <c:valAx>
        <c:axId val="1533896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3881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72480"/>
        <c:axId val="146374016"/>
      </c:barChart>
      <c:catAx>
        <c:axId val="14637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374016"/>
        <c:crosses val="autoZero"/>
        <c:auto val="1"/>
        <c:lblAlgn val="ctr"/>
        <c:lblOffset val="100"/>
        <c:noMultiLvlLbl val="0"/>
      </c:catAx>
      <c:valAx>
        <c:axId val="14637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7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59168"/>
        <c:axId val="153160704"/>
      </c:barChart>
      <c:catAx>
        <c:axId val="1531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60704"/>
        <c:crosses val="autoZero"/>
        <c:auto val="1"/>
        <c:lblAlgn val="ctr"/>
        <c:lblOffset val="100"/>
        <c:noMultiLvlLbl val="0"/>
      </c:catAx>
      <c:valAx>
        <c:axId val="15316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8.5</c:v>
                </c:pt>
                <c:pt idx="1">
                  <c:v>8.6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77472"/>
        <c:axId val="153195648"/>
      </c:barChart>
      <c:catAx>
        <c:axId val="1531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95648"/>
        <c:crosses val="autoZero"/>
        <c:auto val="1"/>
        <c:lblAlgn val="ctr"/>
        <c:lblOffset val="100"/>
        <c:noMultiLvlLbl val="0"/>
      </c:catAx>
      <c:valAx>
        <c:axId val="15319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7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9.9700000000000006</c:v>
                </c:pt>
                <c:pt idx="1">
                  <c:v>10.42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311872"/>
        <c:axId val="153313664"/>
      </c:barChart>
      <c:catAx>
        <c:axId val="15331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313664"/>
        <c:crosses val="autoZero"/>
        <c:auto val="1"/>
        <c:lblAlgn val="ctr"/>
        <c:lblOffset val="100"/>
        <c:noMultiLvlLbl val="0"/>
      </c:catAx>
      <c:valAx>
        <c:axId val="15331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31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4999</c:v>
                </c:pt>
                <c:pt idx="1">
                  <c:v>10078</c:v>
                </c:pt>
                <c:pt idx="2">
                  <c:v>16966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1456</c:v>
                </c:pt>
                <c:pt idx="1">
                  <c:v>4757</c:v>
                </c:pt>
                <c:pt idx="2">
                  <c:v>10182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337152"/>
        <c:axId val="144351232"/>
      </c:barChart>
      <c:catAx>
        <c:axId val="14433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51232"/>
        <c:crosses val="autoZero"/>
        <c:auto val="1"/>
        <c:lblAlgn val="ctr"/>
        <c:lblOffset val="100"/>
        <c:noMultiLvlLbl val="0"/>
      </c:catAx>
      <c:valAx>
        <c:axId val="144351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337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9022</c:v>
                </c:pt>
                <c:pt idx="1">
                  <c:v>14634</c:v>
                </c:pt>
                <c:pt idx="2">
                  <c:v>32236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5524</c:v>
                </c:pt>
                <c:pt idx="1">
                  <c:v>10082</c:v>
                </c:pt>
                <c:pt idx="2">
                  <c:v>31226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67840"/>
        <c:axId val="144469376"/>
      </c:barChart>
      <c:catAx>
        <c:axId val="14446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69376"/>
        <c:crosses val="autoZero"/>
        <c:auto val="1"/>
        <c:lblAlgn val="ctr"/>
        <c:lblOffset val="100"/>
        <c:noMultiLvlLbl val="0"/>
      </c:catAx>
      <c:valAx>
        <c:axId val="144469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46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1.5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3.8</c:v>
                </c:pt>
                <c:pt idx="1">
                  <c:v>2.1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724416"/>
        <c:axId val="153725952"/>
      </c:barChart>
      <c:catAx>
        <c:axId val="15372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25952"/>
        <c:crosses val="autoZero"/>
        <c:auto val="1"/>
        <c:lblAlgn val="ctr"/>
        <c:lblOffset val="100"/>
        <c:noMultiLvlLbl val="0"/>
      </c:catAx>
      <c:valAx>
        <c:axId val="153725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72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29.7</c:v>
                </c:pt>
                <c:pt idx="1">
                  <c:v>30.2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</c:v>
                </c:pt>
                <c:pt idx="1">
                  <c:v>34.4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437312"/>
        <c:axId val="153438848"/>
      </c:barChart>
      <c:catAx>
        <c:axId val="1534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8848"/>
        <c:crosses val="autoZero"/>
        <c:auto val="1"/>
        <c:lblAlgn val="ctr"/>
        <c:lblOffset val="100"/>
        <c:noMultiLvlLbl val="0"/>
      </c:catAx>
      <c:valAx>
        <c:axId val="153438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7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14421.45</c:v>
                </c:pt>
                <c:pt idx="1">
                  <c:v>20825.02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76192"/>
        <c:axId val="153577728"/>
      </c:barChart>
      <c:catAx>
        <c:axId val="15357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77728"/>
        <c:crosses val="autoZero"/>
        <c:auto val="1"/>
        <c:lblAlgn val="ctr"/>
        <c:lblOffset val="100"/>
        <c:noMultiLvlLbl val="0"/>
      </c:catAx>
      <c:valAx>
        <c:axId val="1535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7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78</c:v>
                </c:pt>
                <c:pt idx="1">
                  <c:v>96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66</c:v>
                </c:pt>
                <c:pt idx="1">
                  <c:v>71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25344"/>
        <c:axId val="153626880"/>
      </c:barChart>
      <c:catAx>
        <c:axId val="15362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26880"/>
        <c:crosses val="autoZero"/>
        <c:auto val="1"/>
        <c:lblAlgn val="ctr"/>
        <c:lblOffset val="100"/>
        <c:noMultiLvlLbl val="0"/>
      </c:catAx>
      <c:valAx>
        <c:axId val="15362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25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33602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33452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9415</v>
      </c>
      <c r="C4" s="71">
        <v>13407</v>
      </c>
    </row>
    <row r="5" spans="1:6" x14ac:dyDescent="0.25">
      <c r="A5" s="286" t="s">
        <v>719</v>
      </c>
      <c r="B5" s="214">
        <v>4020</v>
      </c>
      <c r="C5" s="214">
        <v>4612</v>
      </c>
    </row>
    <row r="6" spans="1:6" x14ac:dyDescent="0.25">
      <c r="A6" s="286" t="s">
        <v>720</v>
      </c>
      <c r="B6" s="214">
        <v>5633</v>
      </c>
      <c r="C6" s="214">
        <v>6060</v>
      </c>
    </row>
    <row r="7" spans="1:6" x14ac:dyDescent="0.25">
      <c r="A7" s="286" t="s">
        <v>721</v>
      </c>
      <c r="B7" s="214">
        <v>8556</v>
      </c>
      <c r="C7" s="214">
        <v>6779</v>
      </c>
    </row>
    <row r="8" spans="1:6" x14ac:dyDescent="0.25">
      <c r="A8" s="286" t="s">
        <v>722</v>
      </c>
      <c r="B8" s="214">
        <v>44</v>
      </c>
      <c r="C8" s="214">
        <v>172</v>
      </c>
    </row>
    <row r="9" spans="1:6" x14ac:dyDescent="0.25">
      <c r="A9" s="286" t="s">
        <v>723</v>
      </c>
      <c r="B9" s="214">
        <v>3707</v>
      </c>
      <c r="C9" s="214">
        <v>3257</v>
      </c>
    </row>
    <row r="10" spans="1:6" ht="30" x14ac:dyDescent="0.25">
      <c r="A10" s="293" t="s">
        <v>724</v>
      </c>
      <c r="B10" s="214">
        <v>4156</v>
      </c>
      <c r="C10" s="214">
        <v>601</v>
      </c>
    </row>
    <row r="11" spans="1:6" x14ac:dyDescent="0.25">
      <c r="A11" s="286" t="s">
        <v>887</v>
      </c>
      <c r="B11" s="214">
        <v>1433</v>
      </c>
      <c r="C11" s="214">
        <v>2092</v>
      </c>
    </row>
    <row r="12" spans="1:6" x14ac:dyDescent="0.25">
      <c r="A12" s="294" t="s">
        <v>16</v>
      </c>
      <c r="B12" s="1">
        <f>SUM(B4:B11)</f>
        <v>36964</v>
      </c>
      <c r="C12" s="1">
        <f>SUM(C4:C11)</f>
        <v>36980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11047</v>
      </c>
      <c r="C19" s="71">
        <v>12411</v>
      </c>
    </row>
    <row r="20" spans="1:3" x14ac:dyDescent="0.25">
      <c r="A20" s="286" t="s">
        <v>719</v>
      </c>
      <c r="B20" s="214">
        <v>2563</v>
      </c>
      <c r="C20" s="214">
        <v>3058</v>
      </c>
    </row>
    <row r="21" spans="1:3" x14ac:dyDescent="0.25">
      <c r="A21" s="286" t="s">
        <v>720</v>
      </c>
      <c r="B21" s="214">
        <v>4667</v>
      </c>
      <c r="C21" s="214">
        <v>5043</v>
      </c>
    </row>
    <row r="22" spans="1:3" x14ac:dyDescent="0.25">
      <c r="A22" s="286" t="s">
        <v>721</v>
      </c>
      <c r="B22" s="214">
        <v>8171</v>
      </c>
      <c r="C22" s="214">
        <v>7221</v>
      </c>
    </row>
    <row r="23" spans="1:3" x14ac:dyDescent="0.25">
      <c r="A23" s="286" t="s">
        <v>722</v>
      </c>
      <c r="B23" s="214">
        <v>21</v>
      </c>
      <c r="C23" s="214">
        <v>110</v>
      </c>
    </row>
    <row r="24" spans="1:3" x14ac:dyDescent="0.25">
      <c r="A24" s="286" t="s">
        <v>723</v>
      </c>
      <c r="B24" s="214">
        <v>2727</v>
      </c>
      <c r="C24" s="214">
        <v>2299</v>
      </c>
    </row>
    <row r="25" spans="1:3" ht="30" x14ac:dyDescent="0.25">
      <c r="A25" s="293" t="s">
        <v>724</v>
      </c>
      <c r="B25" s="214">
        <v>2787</v>
      </c>
      <c r="C25" s="214">
        <v>676</v>
      </c>
    </row>
    <row r="26" spans="1:3" x14ac:dyDescent="0.25">
      <c r="A26" s="286" t="s">
        <v>887</v>
      </c>
      <c r="B26" s="214">
        <v>1534</v>
      </c>
      <c r="C26" s="214">
        <v>2508</v>
      </c>
    </row>
    <row r="27" spans="1:3" x14ac:dyDescent="0.25">
      <c r="A27" s="294" t="s">
        <v>16</v>
      </c>
      <c r="B27" s="1">
        <f>SUM(B19:B26)</f>
        <v>33517</v>
      </c>
      <c r="C27" s="1">
        <f>SUM(C19:C26)</f>
        <v>33326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75.45</v>
      </c>
      <c r="C4" s="1018">
        <v>73.319999999999993</v>
      </c>
      <c r="D4" s="1018">
        <v>77.739999999999995</v>
      </c>
      <c r="E4" s="1019">
        <v>117</v>
      </c>
      <c r="F4" s="1019">
        <v>125.7</v>
      </c>
      <c r="G4" s="1020">
        <v>42.4</v>
      </c>
      <c r="H4" s="1021">
        <v>41.4</v>
      </c>
      <c r="I4" s="1022">
        <v>43.3</v>
      </c>
      <c r="J4" s="1019">
        <v>8.5</v>
      </c>
    </row>
    <row r="5" spans="1:12" x14ac:dyDescent="0.25">
      <c r="A5" s="498">
        <v>2021</v>
      </c>
      <c r="B5" s="757">
        <v>73.98</v>
      </c>
      <c r="C5" s="758">
        <v>71.489999999999995</v>
      </c>
      <c r="D5" s="758">
        <v>76.709999999999994</v>
      </c>
      <c r="E5" s="1023">
        <v>116</v>
      </c>
      <c r="F5" s="1023">
        <v>127.6</v>
      </c>
      <c r="G5" s="1024">
        <v>42.5</v>
      </c>
      <c r="H5" s="1025">
        <v>41.5</v>
      </c>
      <c r="I5" s="1026">
        <v>43.5</v>
      </c>
      <c r="J5" s="1023">
        <v>8.6</v>
      </c>
    </row>
    <row r="6" spans="1:12" x14ac:dyDescent="0.25">
      <c r="A6" s="499">
        <v>2022</v>
      </c>
      <c r="B6" s="1011">
        <v>73.91</v>
      </c>
      <c r="C6" s="1012">
        <v>71.48</v>
      </c>
      <c r="D6" s="1012">
        <v>76.59</v>
      </c>
      <c r="E6" s="1013">
        <v>111</v>
      </c>
      <c r="F6" s="1013">
        <v>133.80000000000001</v>
      </c>
      <c r="G6" s="1014">
        <v>43</v>
      </c>
      <c r="H6" s="1015">
        <v>42.2</v>
      </c>
      <c r="I6" s="1016">
        <v>43.9</v>
      </c>
      <c r="J6" s="1013">
        <v>8.9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8.6</v>
      </c>
    </row>
    <row r="13" spans="1:12" x14ac:dyDescent="0.25">
      <c r="A13" s="633">
        <f t="shared" si="0"/>
        <v>2022</v>
      </c>
      <c r="B13" s="627">
        <f t="shared" si="1"/>
        <v>8.9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19657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22753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66865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4487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20352</v>
      </c>
      <c r="C5" s="70">
        <v>22432</v>
      </c>
      <c r="D5" s="55">
        <v>12009</v>
      </c>
      <c r="E5" s="110">
        <v>10423</v>
      </c>
      <c r="F5" s="55">
        <v>31.8</v>
      </c>
      <c r="G5" s="55">
        <v>34</v>
      </c>
      <c r="H5" s="110">
        <v>29.7</v>
      </c>
      <c r="I5" s="55"/>
      <c r="J5" s="70"/>
      <c r="K5" s="55"/>
      <c r="L5" s="55"/>
      <c r="M5" s="71">
        <v>72</v>
      </c>
      <c r="N5" s="71">
        <v>66</v>
      </c>
      <c r="O5" s="71">
        <v>78</v>
      </c>
    </row>
    <row r="6" spans="1:16" x14ac:dyDescent="0.25">
      <c r="A6" s="215">
        <v>2021</v>
      </c>
      <c r="B6" s="212">
        <v>19928</v>
      </c>
      <c r="C6" s="212">
        <v>22503</v>
      </c>
      <c r="D6" s="58">
        <v>12030</v>
      </c>
      <c r="E6" s="160">
        <v>10474</v>
      </c>
      <c r="F6" s="58">
        <v>32.299999999999997</v>
      </c>
      <c r="G6" s="58">
        <v>34.4</v>
      </c>
      <c r="H6" s="160">
        <v>30.2</v>
      </c>
      <c r="I6" s="58">
        <v>54029</v>
      </c>
      <c r="J6" s="212">
        <v>5802</v>
      </c>
      <c r="K6" s="58">
        <v>2480</v>
      </c>
      <c r="L6" s="58">
        <v>3322</v>
      </c>
      <c r="M6" s="214">
        <v>84</v>
      </c>
      <c r="N6" s="214">
        <v>71</v>
      </c>
      <c r="O6" s="214">
        <v>96</v>
      </c>
    </row>
    <row r="7" spans="1:16" x14ac:dyDescent="0.25">
      <c r="A7" s="229">
        <v>2022</v>
      </c>
      <c r="B7" s="167">
        <v>19657</v>
      </c>
      <c r="C7" s="167">
        <v>22753</v>
      </c>
      <c r="D7" s="94">
        <v>12043</v>
      </c>
      <c r="E7" s="169">
        <v>10709</v>
      </c>
      <c r="F7" s="94">
        <v>33.9</v>
      </c>
      <c r="G7" s="58">
        <v>36</v>
      </c>
      <c r="H7" s="160">
        <v>31.9</v>
      </c>
      <c r="I7" s="94">
        <v>59144</v>
      </c>
      <c r="J7" s="167">
        <v>4977</v>
      </c>
      <c r="K7" s="94">
        <v>2185</v>
      </c>
      <c r="L7" s="94">
        <v>2792</v>
      </c>
      <c r="M7" s="214">
        <v>75</v>
      </c>
      <c r="N7" s="214">
        <v>66</v>
      </c>
      <c r="O7" s="214">
        <v>83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66865</v>
      </c>
      <c r="J8" s="1072">
        <v>4487</v>
      </c>
      <c r="K8" s="1073">
        <v>1967</v>
      </c>
      <c r="L8" s="1073">
        <v>2520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54029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59144</v>
      </c>
      <c r="F14" s="514">
        <f>A5</f>
        <v>2020</v>
      </c>
      <c r="G14" s="310">
        <f>IF(ISBLANK(E5),"",E5)</f>
        <v>10423</v>
      </c>
      <c r="H14" s="310">
        <f>IF(ISBLANK(D5),"",D5)</f>
        <v>12009</v>
      </c>
      <c r="K14" s="514">
        <f>A6</f>
        <v>2021</v>
      </c>
      <c r="L14" s="310">
        <f>IF(ISBLANK(L6),"",L6)</f>
        <v>3322</v>
      </c>
      <c r="M14" s="310">
        <f>IF(ISBLANK(K6),"",K6)</f>
        <v>2480</v>
      </c>
    </row>
    <row r="15" spans="1:16" x14ac:dyDescent="0.25">
      <c r="A15" s="481">
        <f>A8</f>
        <v>2023</v>
      </c>
      <c r="B15" s="311">
        <f t="shared" si="0"/>
        <v>66865</v>
      </c>
      <c r="F15" s="486">
        <f t="shared" ref="F15:F16" si="1">A6</f>
        <v>2021</v>
      </c>
      <c r="G15" s="479">
        <f t="shared" ref="G15:G16" si="2">IF(ISBLANK(E6),"",E6)</f>
        <v>10474</v>
      </c>
      <c r="H15" s="479">
        <f t="shared" ref="H15:H16" si="3">IF(ISBLANK(D6),"",D6)</f>
        <v>12030</v>
      </c>
      <c r="K15" s="486">
        <f>A7</f>
        <v>2022</v>
      </c>
      <c r="L15" s="479">
        <f t="shared" ref="L15:L16" si="4">IF(ISBLANK(L7),"",L7)</f>
        <v>2792</v>
      </c>
      <c r="M15" s="479">
        <f t="shared" ref="M15:M16" si="5">IF(ISBLANK(K7),"",K7)</f>
        <v>2185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10709</v>
      </c>
      <c r="H16" s="311">
        <f t="shared" si="3"/>
        <v>12043</v>
      </c>
      <c r="K16" s="481">
        <f>A8</f>
        <v>2023</v>
      </c>
      <c r="L16" s="311">
        <f t="shared" si="4"/>
        <v>2520</v>
      </c>
      <c r="M16" s="311">
        <f t="shared" si="5"/>
        <v>1967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20352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19928</v>
      </c>
      <c r="C21" s="373"/>
      <c r="D21" s="197"/>
      <c r="F21" s="514">
        <f>A5</f>
        <v>2020</v>
      </c>
      <c r="G21" s="310">
        <f>IF(ISBLANK(E5),"",E5)</f>
        <v>10423</v>
      </c>
      <c r="H21" s="310">
        <f>IF(ISBLANK(D5),"",D5)</f>
        <v>12009</v>
      </c>
      <c r="K21" s="514">
        <f>A6</f>
        <v>2021</v>
      </c>
      <c r="L21" s="310">
        <f>IF(ISBLANK(L6),"",L6)</f>
        <v>3322</v>
      </c>
      <c r="M21" s="310">
        <f>IF(ISBLANK(K6),"",K6)</f>
        <v>2480</v>
      </c>
    </row>
    <row r="22" spans="1:15" x14ac:dyDescent="0.25">
      <c r="A22" s="481">
        <f t="shared" si="6"/>
        <v>2022</v>
      </c>
      <c r="B22" s="311">
        <f t="shared" si="7"/>
        <v>19657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10474</v>
      </c>
      <c r="H22" s="479">
        <f t="shared" ref="H22:H23" si="10">IF(ISBLANK(D6),"",D6)</f>
        <v>12030</v>
      </c>
      <c r="K22" s="486">
        <f>A7</f>
        <v>2022</v>
      </c>
      <c r="L22" s="479">
        <f>IF(ISBLANK(L7),"",L7)</f>
        <v>2792</v>
      </c>
      <c r="M22" s="479">
        <f>IF(ISBLANK(K7),"",K7)</f>
        <v>2185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10709</v>
      </c>
      <c r="H23" s="311">
        <f t="shared" si="10"/>
        <v>12043</v>
      </c>
      <c r="K23" s="481">
        <f>A8</f>
        <v>2023</v>
      </c>
      <c r="L23" s="311">
        <f>IF(ISBLANK(L8),"",L8)</f>
        <v>2520</v>
      </c>
      <c r="M23" s="311">
        <f>IF(ISBLANK(K8),"",K8)</f>
        <v>1967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20352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19928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19657</v>
      </c>
      <c r="C28" s="373"/>
      <c r="D28" s="197"/>
      <c r="F28" s="514">
        <f>A5</f>
        <v>2020</v>
      </c>
      <c r="G28" s="310">
        <f>IF(ISBLANK(H5),"",H5)</f>
        <v>29.7</v>
      </c>
      <c r="H28" s="310">
        <f>IF(ISBLANK(G5),"",G5)</f>
        <v>34</v>
      </c>
      <c r="K28" s="514">
        <f>A5</f>
        <v>2020</v>
      </c>
      <c r="L28" s="310">
        <f>IF(ISBLANK(O5),"",O5)</f>
        <v>78</v>
      </c>
      <c r="M28" s="310">
        <f>IF(ISBLANK(N5),"",N5)</f>
        <v>66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30.2</v>
      </c>
      <c r="H29" s="479">
        <f t="shared" ref="H29:H30" si="15">IF(ISBLANK(G6),"",G6)</f>
        <v>34.4</v>
      </c>
      <c r="K29" s="486">
        <f t="shared" ref="K29:K30" si="16">A6</f>
        <v>2021</v>
      </c>
      <c r="L29" s="479">
        <f t="shared" ref="L29:L30" si="17">IF(ISBLANK(O6),"",O6)</f>
        <v>96</v>
      </c>
      <c r="M29" s="479">
        <f t="shared" ref="M29:M30" si="18">IF(ISBLANK(N6),"",N6)</f>
        <v>71</v>
      </c>
    </row>
    <row r="30" spans="1:15" x14ac:dyDescent="0.25">
      <c r="F30" s="481">
        <f t="shared" si="13"/>
        <v>2022</v>
      </c>
      <c r="G30" s="311">
        <f t="shared" si="14"/>
        <v>31.9</v>
      </c>
      <c r="H30" s="311">
        <f t="shared" si="15"/>
        <v>36</v>
      </c>
      <c r="K30" s="481">
        <f t="shared" si="16"/>
        <v>2022</v>
      </c>
      <c r="L30" s="311">
        <f t="shared" si="17"/>
        <v>83</v>
      </c>
      <c r="M30" s="311">
        <f t="shared" si="18"/>
        <v>66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29.7</v>
      </c>
      <c r="H35" s="310">
        <f>IF(ISBLANK(G5),"",G5)</f>
        <v>34</v>
      </c>
      <c r="K35" s="514">
        <f>A5</f>
        <v>2020</v>
      </c>
      <c r="L35" s="310">
        <f>IF(ISBLANK(O5),"",O5)</f>
        <v>78</v>
      </c>
      <c r="M35" s="310">
        <f>IF(ISBLANK(N5),"",N5)</f>
        <v>66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30.2</v>
      </c>
      <c r="H36" s="479">
        <f t="shared" ref="H36:H37" si="21">IF(ISBLANK(G6),"",G6)</f>
        <v>34.4</v>
      </c>
      <c r="K36" s="486">
        <f t="shared" ref="K36:K37" si="22">A6</f>
        <v>2021</v>
      </c>
      <c r="L36" s="479">
        <f t="shared" ref="L36:L37" si="23">IF(ISBLANK(O6),"",O6)</f>
        <v>96</v>
      </c>
      <c r="M36" s="479">
        <f t="shared" ref="M36:M37" si="24">IF(ISBLANK(N6),"",N6)</f>
        <v>71</v>
      </c>
    </row>
    <row r="37" spans="6:15" x14ac:dyDescent="0.25">
      <c r="F37" s="481">
        <f t="shared" si="19"/>
        <v>2022</v>
      </c>
      <c r="G37" s="311">
        <f t="shared" si="20"/>
        <v>31.9</v>
      </c>
      <c r="H37" s="311">
        <f t="shared" si="21"/>
        <v>36</v>
      </c>
      <c r="K37" s="481">
        <f t="shared" si="22"/>
        <v>2022</v>
      </c>
      <c r="L37" s="311">
        <f t="shared" si="23"/>
        <v>83</v>
      </c>
      <c r="M37" s="311">
        <f t="shared" si="24"/>
        <v>66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21.7</v>
      </c>
      <c r="D6" s="63">
        <v>18.8</v>
      </c>
      <c r="E6" s="35">
        <v>59</v>
      </c>
      <c r="F6" s="35">
        <v>53.9</v>
      </c>
      <c r="G6" s="35">
        <v>62.9</v>
      </c>
      <c r="H6" s="292">
        <v>20.9</v>
      </c>
      <c r="I6" s="35">
        <v>24.4</v>
      </c>
      <c r="J6" s="63">
        <v>18.3</v>
      </c>
      <c r="M6" s="127" t="s">
        <v>16</v>
      </c>
      <c r="N6" s="935">
        <f>IF(ISBLANK(B8),"",B8)</f>
        <v>19.399999999999999</v>
      </c>
      <c r="O6" s="935">
        <f>IF(ISBLANK(E8),"",E8)</f>
        <v>55.2</v>
      </c>
      <c r="P6" s="128">
        <f>IF(ISBLANK(H8),"",H8)</f>
        <v>25.3</v>
      </c>
    </row>
    <row r="7" spans="1:19" x14ac:dyDescent="0.25">
      <c r="A7" s="286">
        <v>2022</v>
      </c>
      <c r="B7" s="167">
        <v>20.6</v>
      </c>
      <c r="C7" s="94">
        <v>20.8</v>
      </c>
      <c r="D7" s="169">
        <v>20.5</v>
      </c>
      <c r="E7" s="94">
        <v>55.2</v>
      </c>
      <c r="F7" s="94">
        <v>51.4</v>
      </c>
      <c r="G7" s="94">
        <v>58.2</v>
      </c>
      <c r="H7" s="167">
        <v>24.2</v>
      </c>
      <c r="I7" s="94">
        <v>27.9</v>
      </c>
      <c r="J7" s="169">
        <v>21.3</v>
      </c>
    </row>
    <row r="8" spans="1:19" x14ac:dyDescent="0.25">
      <c r="A8" s="218">
        <v>2023</v>
      </c>
      <c r="B8" s="167">
        <v>19.399999999999999</v>
      </c>
      <c r="C8" s="94">
        <v>20.100000000000001</v>
      </c>
      <c r="D8" s="169">
        <v>18.899999999999999</v>
      </c>
      <c r="E8" s="94">
        <v>55.2</v>
      </c>
      <c r="F8" s="94">
        <v>50.5</v>
      </c>
      <c r="G8" s="94">
        <v>58.9</v>
      </c>
      <c r="H8" s="167">
        <v>25.3</v>
      </c>
      <c r="I8" s="94">
        <v>29.4</v>
      </c>
      <c r="J8" s="169">
        <v>22.1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18.899999999999999</v>
      </c>
      <c r="O12" s="936">
        <f>IF(ISBLANK(G8),"",G8)</f>
        <v>58.9</v>
      </c>
      <c r="P12" s="938">
        <f>IF(ISBLANK(J8),"",J8)</f>
        <v>22.1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20.100000000000001</v>
      </c>
      <c r="O13" s="937">
        <f>IF(ISBLANK(F8),"",F8)</f>
        <v>50.5</v>
      </c>
      <c r="P13" s="939">
        <f>IF(ISBLANK(I8),"",I8)</f>
        <v>29.4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19.399999999999999</v>
      </c>
      <c r="O20" s="935">
        <f>IF(ISBLANK(E8),"",E8)</f>
        <v>55.2</v>
      </c>
      <c r="P20" s="940">
        <f>IF(ISBLANK(H8),"",H8)</f>
        <v>25.3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18.899999999999999</v>
      </c>
      <c r="O24" s="936">
        <f>IF(ISBLANK(G8),"",G8)</f>
        <v>58.9</v>
      </c>
      <c r="P24" s="938">
        <f>IF(ISBLANK(J8),"",J8)</f>
        <v>22.1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20.100000000000001</v>
      </c>
      <c r="O25" s="937">
        <f>IF(ISBLANK(F8),"",F8)</f>
        <v>50.5</v>
      </c>
      <c r="P25" s="939">
        <f>IF(ISBLANK(I8),"",I8)</f>
        <v>29.4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3430047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51154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3421173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51021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10245938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152801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32.9</v>
      </c>
      <c r="E20" s="600">
        <v>33.299999999999997</v>
      </c>
      <c r="F20" s="600">
        <v>33.6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17.100000000000001</v>
      </c>
      <c r="E21" s="751">
        <v>20.7</v>
      </c>
      <c r="F21" s="751">
        <v>21.8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4.9000000000000004</v>
      </c>
      <c r="E22" s="752">
        <v>1.3</v>
      </c>
      <c r="F22" s="752">
        <v>1.4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33.6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33.6</v>
      </c>
      <c r="C30" s="204" t="s">
        <v>493</v>
      </c>
    </row>
    <row r="31" spans="1:11" x14ac:dyDescent="0.25">
      <c r="A31" s="698" t="s">
        <v>1430</v>
      </c>
      <c r="B31" s="734">
        <f>F21</f>
        <v>21.8</v>
      </c>
    </row>
    <row r="32" spans="1:11" x14ac:dyDescent="0.25">
      <c r="A32" s="698" t="s">
        <v>1431</v>
      </c>
      <c r="B32" s="734">
        <f>F22</f>
        <v>1.4</v>
      </c>
    </row>
    <row r="33" spans="1:2" x14ac:dyDescent="0.25">
      <c r="A33" s="699" t="s">
        <v>1432</v>
      </c>
      <c r="B33" s="732">
        <f>100-(B30+B31+B32)</f>
        <v>43.199999999999996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3045329</v>
      </c>
      <c r="C4" s="1077">
        <v>43221</v>
      </c>
      <c r="D4" s="110">
        <v>1585507</v>
      </c>
      <c r="E4" s="70">
        <v>22502</v>
      </c>
      <c r="F4" s="1076">
        <v>449295</v>
      </c>
      <c r="G4" s="70">
        <v>6377</v>
      </c>
      <c r="H4" s="1078">
        <v>9262683</v>
      </c>
      <c r="I4" s="1077">
        <v>131460</v>
      </c>
    </row>
    <row r="5" spans="1:9" x14ac:dyDescent="0.25">
      <c r="A5" s="587">
        <v>2021</v>
      </c>
      <c r="B5" s="1079">
        <v>3408325</v>
      </c>
      <c r="C5" s="1080">
        <v>48932</v>
      </c>
      <c r="D5" s="160">
        <v>2116135</v>
      </c>
      <c r="E5" s="212">
        <v>30381</v>
      </c>
      <c r="F5" s="1079">
        <v>133304</v>
      </c>
      <c r="G5" s="212">
        <v>1914</v>
      </c>
      <c r="H5" s="1081">
        <v>10240842</v>
      </c>
      <c r="I5" s="1080">
        <v>147024</v>
      </c>
    </row>
    <row r="6" spans="1:9" x14ac:dyDescent="0.25">
      <c r="A6" s="588">
        <v>2022</v>
      </c>
      <c r="B6" s="1082">
        <v>3441302</v>
      </c>
      <c r="C6" s="1083">
        <v>51321</v>
      </c>
      <c r="D6" s="169">
        <v>2237760</v>
      </c>
      <c r="E6" s="167">
        <v>33373</v>
      </c>
      <c r="F6" s="1082">
        <v>141739</v>
      </c>
      <c r="G6" s="167">
        <v>2114</v>
      </c>
      <c r="H6" s="1084">
        <v>10245938</v>
      </c>
      <c r="I6" s="1083">
        <v>152801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>
        <v>3066415</v>
      </c>
      <c r="D5" s="1080">
        <v>44024</v>
      </c>
      <c r="E5" s="1079">
        <v>3046580</v>
      </c>
      <c r="F5" s="1080">
        <v>43739</v>
      </c>
    </row>
    <row r="6" spans="1:6" ht="15.75" thickBot="1" x14ac:dyDescent="0.3">
      <c r="A6" s="960">
        <v>2022</v>
      </c>
      <c r="B6" s="1085"/>
      <c r="C6" s="1086">
        <v>3430047</v>
      </c>
      <c r="D6" s="1087">
        <v>51154</v>
      </c>
      <c r="E6" s="1086">
        <v>3421173</v>
      </c>
      <c r="F6" s="1087">
        <v>51021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Vranje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602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84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67054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133.80000000000001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2167</v>
      </c>
      <c r="C63" s="548">
        <f>IF(ISBLANK('DEM2'!C7),"-",'DEM2'!C7)</f>
        <v>2392</v>
      </c>
      <c r="D63" s="548"/>
      <c r="E63" s="548">
        <f>IF(ISBLANK('DEM2'!D8),"-",'DEM2'!D8)</f>
        <v>2098</v>
      </c>
      <c r="F63" s="548">
        <f>IF(ISBLANK('DEM2'!C8),"-",'DEM2'!C8)</f>
        <v>2296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2760</v>
      </c>
      <c r="C64" s="317">
        <f>IF(ISBLANK('DEM2'!F7),"-",'DEM2'!F7)</f>
        <v>2955</v>
      </c>
      <c r="D64" s="789"/>
      <c r="E64" s="317">
        <f>IF(ISBLANK('DEM2'!G8),"-",'DEM2'!G8)</f>
        <v>2614</v>
      </c>
      <c r="F64" s="317">
        <f>IF(ISBLANK('DEM2'!F8),"-",'DEM2'!F8)</f>
        <v>2784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1549</v>
      </c>
      <c r="C65" s="345">
        <f>IF(ISBLANK('DEM2'!I7),"-",'DEM2'!I7)</f>
        <v>1622</v>
      </c>
      <c r="D65" s="393"/>
      <c r="E65" s="345">
        <f>IF(ISBLANK('DEM2'!J8),"-",'DEM2'!J8)</f>
        <v>1483</v>
      </c>
      <c r="F65" s="345">
        <f>IF(ISBLANK('DEM2'!I8),"-",'DEM2'!I8)</f>
        <v>1496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6093</v>
      </c>
      <c r="C66" s="348">
        <f>IF(ISBLANK('DEM2'!L7),"-",'DEM2'!L7)</f>
        <v>6544</v>
      </c>
      <c r="D66" s="394"/>
      <c r="E66" s="348">
        <f>IF(ISBLANK('DEM2'!M8),"-",'DEM2'!M8)</f>
        <v>5828</v>
      </c>
      <c r="F66" s="348">
        <f>IF(ISBLANK('DEM2'!L8),"-",'DEM2'!L8)</f>
        <v>6167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5803</v>
      </c>
      <c r="C67" s="345">
        <f>IF(ISBLANK('DEM2'!O7),"-",'DEM2'!O7)</f>
        <v>6345</v>
      </c>
      <c r="D67" s="393"/>
      <c r="E67" s="345">
        <f>IF(ISBLANK('DEM2'!P8),"-",'DEM2'!P8)</f>
        <v>5292</v>
      </c>
      <c r="F67" s="345">
        <f>IF(ISBLANK('DEM2'!O8),"-",'DEM2'!O8)</f>
        <v>5650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22566</v>
      </c>
      <c r="C68" s="317">
        <f>IF(ISBLANK('DEM2'!R7),"-",'DEM2'!R7)</f>
        <v>23473</v>
      </c>
      <c r="D68" s="395"/>
      <c r="E68" s="317">
        <f>IF(ISBLANK('DEM2'!S8),"-",'DEM2'!S8)</f>
        <v>21773</v>
      </c>
      <c r="F68" s="317">
        <f>IF(ISBLANK('DEM2'!R8),"-",'DEM2'!R8)</f>
        <v>22269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34729</v>
      </c>
      <c r="C69" s="463">
        <f>IF(ISBLANK('DEM2'!U7),"-",'DEM2'!U7)</f>
        <v>34925</v>
      </c>
      <c r="D69" s="799"/>
      <c r="E69" s="463">
        <f>IF(ISBLANK('DEM2'!V8),"-",'DEM2'!V8)</f>
        <v>33602</v>
      </c>
      <c r="F69" s="463">
        <f>IF(ISBLANK('DEM2'!U8),"-",'DEM2'!U8)</f>
        <v>33452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</v>
      </c>
      <c r="G115" s="800">
        <f>IF(ISBLANK('DEM2'!E23),"-",'DEM2'!E23)</f>
        <v>10.5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1.7</v>
      </c>
      <c r="G117" s="801">
        <f>IF(ISBLANK('DEM2'!E25),"-",'DEM2'!E25)</f>
        <v>3.4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19657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22753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66865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4487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31.1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76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34.4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10.7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10245938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152801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2237760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1028549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33373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3441302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51321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141739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2114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3430047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51154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3421173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51021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5602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5133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2656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10478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5532</v>
      </c>
      <c r="C300" s="808">
        <f>IF(ISBLANK(POLJ3!C4),"-",POLJ3!C4)</f>
        <v>808</v>
      </c>
      <c r="D300" s="1104">
        <f>IF(ISBLANK(POLJ3!D4),"-",POLJ3!D4)</f>
        <v>4724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8091</v>
      </c>
      <c r="C301" s="789">
        <f>IF(ISBLANK(POLJ3!C5),"-",POLJ3!C5)</f>
        <v>5124</v>
      </c>
      <c r="D301" s="1105">
        <f>IF(ISBLANK(POLJ3!D5),"-",POLJ3!D5)</f>
        <v>2967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06">
        <f>IF(ISBLANK(POLJ3!D6),"-",POLJ3!D6)</f>
        <v>5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40</v>
      </c>
      <c r="C303" s="791">
        <f>IF(ISBLANK(POLJ3!C7),"-",POLJ3!C7)</f>
        <v>14</v>
      </c>
      <c r="D303" s="1107">
        <f>IF(ISBLANK(POLJ3!D7),"-",POLJ3!D7)</f>
        <v>26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5602</v>
      </c>
      <c r="C304" s="807">
        <f>IF(ISBLANK(POLJ3!C8),"-",POLJ3!C8)</f>
        <v>741</v>
      </c>
      <c r="D304" s="1108">
        <f>IF(ISBLANK(POLJ3!D8),"-",POLJ3!D8)</f>
        <v>4861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159.91999999999999</v>
      </c>
      <c r="C310" s="1109"/>
      <c r="D310" s="3"/>
      <c r="E310" s="5"/>
      <c r="F310" s="5"/>
      <c r="G310" s="815" t="s">
        <v>854</v>
      </c>
      <c r="H310" s="816">
        <f>IF(ISBLANK(POLJ2!H3),"-",POLJ2!H3)</f>
        <v>5943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7648.75</v>
      </c>
      <c r="C311" s="1120"/>
      <c r="D311" s="3"/>
      <c r="E311" s="5"/>
      <c r="F311" s="5"/>
      <c r="G311" s="810" t="s">
        <v>855</v>
      </c>
      <c r="H311" s="248">
        <f>IF(ISBLANK(POLJ2!H4),"-",POLJ2!H4)</f>
        <v>11125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972.08</v>
      </c>
      <c r="C312" s="1120"/>
      <c r="D312" s="3"/>
      <c r="E312" s="5"/>
      <c r="F312" s="5"/>
      <c r="G312" s="810" t="s">
        <v>856</v>
      </c>
      <c r="H312" s="248">
        <f>IF(ISBLANK(POLJ2!H5),"-",POLJ2!H5)</f>
        <v>4418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261.85000000000002</v>
      </c>
      <c r="C313" s="1120"/>
      <c r="D313" s="3"/>
      <c r="E313" s="5"/>
      <c r="F313" s="5"/>
      <c r="G313" s="812" t="s">
        <v>857</v>
      </c>
      <c r="H313" s="249">
        <f>IF(ISBLANK(POLJ2!H6),"-",POLJ2!H6)</f>
        <v>112615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4.1500000000000004</v>
      </c>
      <c r="C314" s="1120"/>
      <c r="D314" s="3"/>
      <c r="E314" s="5"/>
      <c r="F314" s="5"/>
      <c r="G314" s="814" t="s">
        <v>847</v>
      </c>
      <c r="H314" s="817">
        <f>IF(ISBLANK(POLJ2!H7),"-",POLJ2!H7)</f>
        <v>134101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4465.0200000000004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13511.77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29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505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33.799999999999997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2040</v>
      </c>
      <c r="I364" s="808">
        <f>IF(ISBLANK(OBRAZ2!I6),"-",OBRAZ2!I6)</f>
        <v>1812</v>
      </c>
      <c r="J364" s="808">
        <f>IF(ISBLANK(OBRAZ2!J6),"-",OBRAZ2!J6)</f>
        <v>228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992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</v>
      </c>
      <c r="I365" s="416">
        <f>IF(ISBLANK(OBRAZ2!I7),"-",OBRAZ2!I7)</f>
        <v>14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60.2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54</v>
      </c>
      <c r="I366" s="807">
        <f>IF(ISBLANK(OBRAZ2!I8),"-",OBRAZ2!I8)</f>
        <v>54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793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3.3960292580982236</v>
      </c>
      <c r="I375" s="850">
        <f>IF(ISBLANK(OBRAZ2!C12),"-",OBRAZ2!C21)</f>
        <v>6.6176470588235299</v>
      </c>
      <c r="J375" s="850">
        <f>IF(ISBLANK(OBRAZ2!D12),"-",OBRAZ2!D21)</f>
        <v>5.0218340611353707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0.7836990595611284</v>
      </c>
      <c r="I376" s="851">
        <f>IF(ISBLANK(OBRAZ2!C13),"-",OBRAZ2!C22)</f>
        <v>0.24509803921568626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55.224660397074189</v>
      </c>
      <c r="I377" s="851">
        <f>IF(ISBLANK(OBRAZ2!C14),"-",OBRAZ2!C23)</f>
        <v>59.019607843137258</v>
      </c>
      <c r="J377" s="851">
        <f>IF(ISBLANK(OBRAZ2!D14),"-",OBRAZ2!D23)</f>
        <v>60.349344978165945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19.644723092998955</v>
      </c>
      <c r="I379" s="851">
        <f>IF(ISBLANK(OBRAZ2!C16),"-",OBRAZ2!C25)</f>
        <v>14.705882352941178</v>
      </c>
      <c r="J379" s="851">
        <f>IF(ISBLANK(OBRAZ2!D16),"-",OBRAZ2!D25)</f>
        <v>15.545851528384279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20.950888192267502</v>
      </c>
      <c r="I380" s="852">
        <f>IF(ISBLANK(OBRAZ2!C17),"-",OBRAZ2!C26)</f>
        <v>19.411764705882355</v>
      </c>
      <c r="J380" s="852">
        <f>IF(ISBLANK(OBRAZ2!D17),"-",OBRAZ2!D26)</f>
        <v>19.08296943231441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25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2319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2584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333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698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100.6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61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93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3152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21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1915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86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2328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20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795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6.6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66.599999999999994</v>
      </c>
      <c r="F626" s="794" t="str">
        <f>IF(LEN(IZBORI!C4)&gt;0,"(" &amp; IZBORI!C4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30.8</v>
      </c>
      <c r="F627" s="796" t="str">
        <f>IF(LEN(IZBORI!C5)&gt;0,"(" &amp; IZBORI!C5 &amp; ")", "-")</f>
        <v>(2016)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15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4.5999999999999996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22</v>
      </c>
      <c r="F651" s="796" t="str">
        <f>IF(LEN(SAOBINFR1!C12)&gt;0,"(" &amp; SAOBINFR1!C12 &amp; ")", "-")</f>
        <v>(2020)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35246.47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59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15.991669999999999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22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51.64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16966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10182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32236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31226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31.1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15.991669999999999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51.64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15.991669999999999</v>
      </c>
      <c r="E6" s="609">
        <v>22</v>
      </c>
      <c r="F6" s="716">
        <v>51.64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5602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2656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5133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159.91999999999999</v>
      </c>
      <c r="G3" s="217" t="s">
        <v>765</v>
      </c>
      <c r="H3" s="71">
        <v>5943</v>
      </c>
    </row>
    <row r="4" spans="1:9" x14ac:dyDescent="0.25">
      <c r="A4" s="286" t="s">
        <v>760</v>
      </c>
      <c r="B4" s="214">
        <v>7648.75</v>
      </c>
      <c r="G4" s="286" t="s">
        <v>766</v>
      </c>
      <c r="H4" s="214">
        <v>11125</v>
      </c>
    </row>
    <row r="5" spans="1:9" x14ac:dyDescent="0.25">
      <c r="A5" s="286" t="s">
        <v>761</v>
      </c>
      <c r="B5" s="214">
        <v>972.08</v>
      </c>
      <c r="G5" s="286" t="s">
        <v>767</v>
      </c>
      <c r="H5" s="214">
        <v>4418</v>
      </c>
    </row>
    <row r="6" spans="1:9" x14ac:dyDescent="0.25">
      <c r="A6" s="286" t="s">
        <v>762</v>
      </c>
      <c r="B6" s="214">
        <v>261.85000000000002</v>
      </c>
      <c r="G6" s="286" t="s">
        <v>768</v>
      </c>
      <c r="H6" s="214">
        <v>112615</v>
      </c>
    </row>
    <row r="7" spans="1:9" x14ac:dyDescent="0.25">
      <c r="A7" s="286" t="s">
        <v>763</v>
      </c>
      <c r="B7" s="214">
        <v>4.1500000000000004</v>
      </c>
      <c r="G7" s="1" t="s">
        <v>24</v>
      </c>
      <c r="H7" s="288">
        <v>134101</v>
      </c>
    </row>
    <row r="8" spans="1:9" x14ac:dyDescent="0.25">
      <c r="A8" s="287" t="s">
        <v>764</v>
      </c>
      <c r="B8" s="73">
        <v>4465.0200000000004</v>
      </c>
    </row>
    <row r="9" spans="1:9" x14ac:dyDescent="0.25">
      <c r="A9" s="1" t="s">
        <v>24</v>
      </c>
      <c r="B9" s="288">
        <v>13511.77</v>
      </c>
      <c r="I9" s="41" t="s">
        <v>876</v>
      </c>
    </row>
    <row r="10" spans="1:9" x14ac:dyDescent="0.25">
      <c r="G10" s="29" t="s">
        <v>775</v>
      </c>
      <c r="H10" s="58">
        <v>10478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5532</v>
      </c>
      <c r="C4" s="55">
        <v>808</v>
      </c>
      <c r="D4" s="110">
        <v>4724</v>
      </c>
    </row>
    <row r="5" spans="1:4" ht="30" customHeight="1" x14ac:dyDescent="0.25">
      <c r="A5" s="274" t="s">
        <v>884</v>
      </c>
      <c r="B5" s="212">
        <v>8091</v>
      </c>
      <c r="C5" s="58">
        <v>5124</v>
      </c>
      <c r="D5" s="160">
        <v>2967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40</v>
      </c>
      <c r="C7" s="58">
        <v>14</v>
      </c>
      <c r="D7" s="160">
        <v>26</v>
      </c>
    </row>
    <row r="8" spans="1:4" x14ac:dyDescent="0.25">
      <c r="A8" s="201" t="s">
        <v>774</v>
      </c>
      <c r="B8" s="72">
        <v>5602</v>
      </c>
      <c r="C8" s="61">
        <v>741</v>
      </c>
      <c r="D8" s="111">
        <v>4861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63.329625509825739</v>
      </c>
      <c r="C15" s="278">
        <f>D5/B5*100</f>
        <v>36.670374490174268</v>
      </c>
    </row>
    <row r="16" spans="1:4" ht="30" x14ac:dyDescent="0.25">
      <c r="A16" s="279" t="s">
        <v>821</v>
      </c>
      <c r="B16" s="283">
        <f>C4/B4*100</f>
        <v>14.605929139551698</v>
      </c>
      <c r="C16" s="280">
        <f>D4/B4*100</f>
        <v>85.394070860448295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63.329625509825739</v>
      </c>
      <c r="C22" s="278">
        <f t="shared" si="0"/>
        <v>36.670374490174268</v>
      </c>
    </row>
    <row r="23" spans="1:3" ht="30" x14ac:dyDescent="0.25">
      <c r="A23" s="279" t="s">
        <v>858</v>
      </c>
      <c r="B23" s="285">
        <f t="shared" si="0"/>
        <v>14.605929139551698</v>
      </c>
      <c r="C23" s="284">
        <f t="shared" si="0"/>
        <v>85.394070860448295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505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33.799999999999997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992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793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2236</v>
      </c>
      <c r="C6" s="973">
        <v>2008</v>
      </c>
      <c r="D6" s="945">
        <v>228</v>
      </c>
      <c r="E6" s="973">
        <v>1914</v>
      </c>
      <c r="F6" s="973">
        <v>1700</v>
      </c>
      <c r="G6" s="945">
        <v>214</v>
      </c>
      <c r="H6" s="599">
        <v>2040</v>
      </c>
      <c r="I6" s="616">
        <v>1812</v>
      </c>
      <c r="J6" s="945">
        <v>228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50</v>
      </c>
      <c r="C7" s="975">
        <v>50</v>
      </c>
      <c r="D7" s="976">
        <v>0</v>
      </c>
      <c r="E7" s="975">
        <v>2</v>
      </c>
      <c r="F7" s="975">
        <v>2</v>
      </c>
      <c r="G7" s="976">
        <v>0</v>
      </c>
      <c r="H7" s="753">
        <v>14</v>
      </c>
      <c r="I7" s="690">
        <v>14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83</v>
      </c>
      <c r="C8" s="978">
        <v>83</v>
      </c>
      <c r="D8" s="979">
        <v>0</v>
      </c>
      <c r="E8" s="978">
        <v>37</v>
      </c>
      <c r="F8" s="978">
        <v>37</v>
      </c>
      <c r="G8" s="979">
        <v>0</v>
      </c>
      <c r="H8" s="754">
        <v>54</v>
      </c>
      <c r="I8" s="691">
        <v>54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65</v>
      </c>
      <c r="C12" s="600">
        <v>135</v>
      </c>
      <c r="D12" s="600">
        <v>115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15</v>
      </c>
      <c r="C13" s="751">
        <v>5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1057</v>
      </c>
      <c r="C14" s="751">
        <v>1204</v>
      </c>
      <c r="D14" s="751">
        <v>1382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376</v>
      </c>
      <c r="C16" s="1029">
        <v>300</v>
      </c>
      <c r="D16" s="751">
        <v>356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401</v>
      </c>
      <c r="C17" s="752">
        <v>396</v>
      </c>
      <c r="D17" s="752">
        <v>437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3.3960292580982236</v>
      </c>
      <c r="C21" s="289">
        <f>C12/SUM(C12:C17)*100</f>
        <v>6.6176470588235299</v>
      </c>
      <c r="D21" s="289">
        <f>D12/SUM(D12:D17)*100</f>
        <v>5.0218340611353707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0.7836990595611284</v>
      </c>
      <c r="C22" s="290">
        <f>C13/SUM(C12:C17)*100</f>
        <v>0.24509803921568626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55.224660397074189</v>
      </c>
      <c r="C23" s="290">
        <f>C14/SUM(C12:C17)*100</f>
        <v>59.019607843137258</v>
      </c>
      <c r="D23" s="290">
        <f>D14/SUM(D12:D17)*100</f>
        <v>60.349344978165945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19.644723092998955</v>
      </c>
      <c r="C25" s="290">
        <f>C16/SUM(C12:C17)*100</f>
        <v>14.705882352941178</v>
      </c>
      <c r="D25" s="290">
        <f>D16/SUM(D12:D17)*100</f>
        <v>15.545851528384279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20.950888192267502</v>
      </c>
      <c r="C26" s="291">
        <f>C17/SUM(C12:C17)*100</f>
        <v>19.411764705882355</v>
      </c>
      <c r="D26" s="291">
        <f>D17/SUM(D12:D17)*100</f>
        <v>19.08296943231441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21.8</v>
      </c>
      <c r="C7" s="600">
        <v>15.7</v>
      </c>
      <c r="D7" s="600">
        <v>21.6</v>
      </c>
    </row>
    <row r="8" spans="1:6" x14ac:dyDescent="0.25">
      <c r="A8" s="695" t="s">
        <v>944</v>
      </c>
      <c r="B8" s="751">
        <v>29.6</v>
      </c>
      <c r="C8" s="751">
        <v>33.5</v>
      </c>
      <c r="D8" s="751">
        <v>24</v>
      </c>
    </row>
    <row r="9" spans="1:6" x14ac:dyDescent="0.25">
      <c r="A9" s="696" t="s">
        <v>224</v>
      </c>
      <c r="B9" s="752">
        <v>48.5</v>
      </c>
      <c r="C9" s="752">
        <v>50.7</v>
      </c>
      <c r="D9" s="752">
        <v>54.3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21.8</v>
      </c>
      <c r="C13" s="697">
        <f t="shared" ref="C13:D13" si="1">IF(ISBLANK(C7),"",C7)</f>
        <v>15.7</v>
      </c>
      <c r="D13" s="697">
        <f t="shared" si="1"/>
        <v>21.6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29.6</v>
      </c>
      <c r="C14" s="698">
        <f t="shared" si="2"/>
        <v>33.5</v>
      </c>
      <c r="D14" s="698">
        <f t="shared" si="2"/>
        <v>24</v>
      </c>
    </row>
    <row r="15" spans="1:6" x14ac:dyDescent="0.25">
      <c r="A15" s="702" t="s">
        <v>1630</v>
      </c>
      <c r="B15" s="699">
        <f t="shared" si="2"/>
        <v>48.5</v>
      </c>
      <c r="C15" s="699">
        <f t="shared" si="2"/>
        <v>50.7</v>
      </c>
      <c r="D15" s="699">
        <f t="shared" si="2"/>
        <v>54.3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21.8</v>
      </c>
      <c r="C18" s="697">
        <f t="shared" ref="C18:D18" si="4">IF(ISBLANK(C7),"",C7)</f>
        <v>15.7</v>
      </c>
      <c r="D18" s="697">
        <f t="shared" si="4"/>
        <v>21.6</v>
      </c>
    </row>
    <row r="19" spans="1:5" x14ac:dyDescent="0.25">
      <c r="A19" s="701" t="s">
        <v>1632</v>
      </c>
      <c r="B19" s="698">
        <f t="shared" ref="B19:D20" si="5">IF(ISBLANK(B8),"",B8)</f>
        <v>29.6</v>
      </c>
      <c r="C19" s="698">
        <f t="shared" si="5"/>
        <v>33.5</v>
      </c>
      <c r="D19" s="698">
        <f t="shared" si="5"/>
        <v>24</v>
      </c>
    </row>
    <row r="20" spans="1:5" x14ac:dyDescent="0.25">
      <c r="A20" s="702" t="s">
        <v>1633</v>
      </c>
      <c r="B20" s="699">
        <f t="shared" si="5"/>
        <v>48.5</v>
      </c>
      <c r="C20" s="699">
        <f t="shared" si="5"/>
        <v>50.7</v>
      </c>
      <c r="D20" s="699">
        <f t="shared" si="5"/>
        <v>54.3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102.2</v>
      </c>
      <c r="C5" s="611">
        <v>106.5</v>
      </c>
      <c r="D5" s="1030">
        <v>104.4</v>
      </c>
      <c r="F5" s="28"/>
      <c r="G5" s="693">
        <f>A5</f>
        <v>2020</v>
      </c>
      <c r="H5" s="669">
        <f>IF(ISBLANK(B5),"",B5)</f>
        <v>102.2</v>
      </c>
      <c r="I5" s="618">
        <f t="shared" ref="H5:I7" si="0">IF(ISBLANK(C5),"",C5)</f>
        <v>106.5</v>
      </c>
    </row>
    <row r="6" spans="1:10" x14ac:dyDescent="0.25">
      <c r="A6" s="749">
        <v>2021</v>
      </c>
      <c r="B6" s="601">
        <v>109.8</v>
      </c>
      <c r="C6" s="612">
        <v>114</v>
      </c>
      <c r="D6" s="946">
        <v>112.1</v>
      </c>
      <c r="F6" s="44"/>
      <c r="G6" s="693">
        <f t="shared" ref="G6:G7" si="1">A6</f>
        <v>2021</v>
      </c>
      <c r="H6" s="670">
        <f t="shared" si="0"/>
        <v>109.8</v>
      </c>
      <c r="I6" s="619">
        <f t="shared" si="0"/>
        <v>114</v>
      </c>
    </row>
    <row r="7" spans="1:10" x14ac:dyDescent="0.25">
      <c r="A7" s="750">
        <v>2022</v>
      </c>
      <c r="B7" s="601">
        <v>132.5</v>
      </c>
      <c r="C7" s="612">
        <v>111.8</v>
      </c>
      <c r="D7" s="946">
        <v>120.5</v>
      </c>
      <c r="F7" s="44"/>
      <c r="G7" s="693">
        <f t="shared" si="1"/>
        <v>2022</v>
      </c>
      <c r="H7" s="671">
        <f t="shared" si="0"/>
        <v>132.5</v>
      </c>
      <c r="I7" s="620">
        <f t="shared" si="0"/>
        <v>111.8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102.2</v>
      </c>
      <c r="I13" s="618">
        <f>IF(ISBLANK(C5),"",C5)</f>
        <v>106.5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109.8</v>
      </c>
      <c r="I14" s="619">
        <f t="shared" si="3"/>
        <v>114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132.5</v>
      </c>
      <c r="I15" s="620">
        <f t="shared" si="4"/>
        <v>111.8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Vranje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602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84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67054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133.80000000000001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2167</v>
      </c>
      <c r="C63" s="548">
        <f>IF(ISBLANK('DEM2'!C7),"-",'DEM2'!C7)</f>
        <v>2392</v>
      </c>
      <c r="D63" s="548"/>
      <c r="E63" s="548">
        <f>IF(ISBLANK('DEM2'!D8),"-",'DEM2'!D8)</f>
        <v>2098</v>
      </c>
      <c r="F63" s="548">
        <f>IF(ISBLANK('DEM2'!C8),"-",'DEM2'!C8)</f>
        <v>2296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2760</v>
      </c>
      <c r="C64" s="317">
        <f>IF(ISBLANK('DEM2'!F7),"-",'DEM2'!F7)</f>
        <v>2955</v>
      </c>
      <c r="D64" s="789"/>
      <c r="E64" s="317">
        <f>IF(ISBLANK('DEM2'!G8),"-",'DEM2'!G8)</f>
        <v>2614</v>
      </c>
      <c r="F64" s="317">
        <f>IF(ISBLANK('DEM2'!F8),"-",'DEM2'!F8)</f>
        <v>2784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1549</v>
      </c>
      <c r="C65" s="345">
        <f>IF(ISBLANK('DEM2'!I7),"-",'DEM2'!I7)</f>
        <v>1622</v>
      </c>
      <c r="D65" s="393"/>
      <c r="E65" s="345">
        <f>IF(ISBLANK('DEM2'!J8),"-",'DEM2'!J8)</f>
        <v>1483</v>
      </c>
      <c r="F65" s="345">
        <f>IF(ISBLANK('DEM2'!I8),"-",'DEM2'!I8)</f>
        <v>1496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6093</v>
      </c>
      <c r="C66" s="317">
        <f>IF(ISBLANK('DEM2'!L7),"-",'DEM2'!L7)</f>
        <v>6544</v>
      </c>
      <c r="D66" s="395"/>
      <c r="E66" s="317">
        <f>IF(ISBLANK('DEM2'!M8),"-",'DEM2'!M8)</f>
        <v>5828</v>
      </c>
      <c r="F66" s="317">
        <f>IF(ISBLANK('DEM2'!L8),"-",'DEM2'!L8)</f>
        <v>6167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5803</v>
      </c>
      <c r="C67" s="317">
        <f>IF(ISBLANK('DEM2'!O7),"-",'DEM2'!O7)</f>
        <v>6345</v>
      </c>
      <c r="D67" s="395"/>
      <c r="E67" s="317">
        <f>IF(ISBLANK('DEM2'!P8),"-",'DEM2'!P8)</f>
        <v>5292</v>
      </c>
      <c r="F67" s="317">
        <f>IF(ISBLANK('DEM2'!O8),"-",'DEM2'!O8)</f>
        <v>5650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22566</v>
      </c>
      <c r="C68" s="414">
        <f>IF(ISBLANK('DEM2'!R7),"-",'DEM2'!R7)</f>
        <v>23473</v>
      </c>
      <c r="D68" s="420"/>
      <c r="E68" s="414">
        <f>IF(ISBLANK('DEM2'!S8),"-",'DEM2'!S8)</f>
        <v>21773</v>
      </c>
      <c r="F68" s="414">
        <f>IF(ISBLANK('DEM2'!R8),"-",'DEM2'!R8)</f>
        <v>22269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34729</v>
      </c>
      <c r="C69" s="463">
        <f>IF(ISBLANK('DEM2'!U7),"-",'DEM2'!U7)</f>
        <v>34925</v>
      </c>
      <c r="D69" s="799"/>
      <c r="E69" s="463">
        <f>IF(ISBLANK('DEM2'!V8),"-",'DEM2'!V8)</f>
        <v>33602</v>
      </c>
      <c r="F69" s="463">
        <f>IF(ISBLANK('DEM2'!U8),"-",'DEM2'!U8)</f>
        <v>33452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</v>
      </c>
      <c r="G115" s="800">
        <f>IF(ISBLANK('DEM2'!E23),"-",'DEM2'!E23)</f>
        <v>10.5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1.7</v>
      </c>
      <c r="G117" s="801">
        <f>IF(ISBLANK('DEM2'!E25),"-",'DEM2'!E25)</f>
        <v>3.4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19657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22753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66865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4487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31.1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76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34.4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10.7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10245938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152801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2237760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1028549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33373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3441302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51321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141739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2114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3430047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51154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3421173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51021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5602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5133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2656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10478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5532</v>
      </c>
      <c r="C300" s="808">
        <f>IF(ISBLANK(POLJ3!C4),"-",POLJ3!C4)</f>
        <v>808</v>
      </c>
      <c r="D300" s="1104">
        <f>IF(ISBLANK(POLJ3!D4),"-",POLJ3!D4)</f>
        <v>4724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8091</v>
      </c>
      <c r="C301" s="789">
        <f>IF(ISBLANK(POLJ3!C5),"-",POLJ3!C5)</f>
        <v>5124</v>
      </c>
      <c r="D301" s="1105">
        <f>IF(ISBLANK(POLJ3!D5),"-",POLJ3!D5)</f>
        <v>2967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06">
        <f>IF(ISBLANK(POLJ3!D6),"-",POLJ3!D6)</f>
        <v>5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40</v>
      </c>
      <c r="C303" s="791">
        <f>IF(ISBLANK(POLJ3!C7),"-",POLJ3!C7)</f>
        <v>14</v>
      </c>
      <c r="D303" s="1107">
        <f>IF(ISBLANK(POLJ3!D7),"-",POLJ3!D7)</f>
        <v>26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5602</v>
      </c>
      <c r="C304" s="807">
        <f>IF(ISBLANK(POLJ3!C8),"-",POLJ3!C8)</f>
        <v>741</v>
      </c>
      <c r="D304" s="1108">
        <f>IF(ISBLANK(POLJ3!D8),"-",POLJ3!D8)</f>
        <v>4861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159.91999999999999</v>
      </c>
      <c r="C310" s="1109"/>
      <c r="D310" s="3"/>
      <c r="E310" s="5"/>
      <c r="F310" s="5"/>
      <c r="G310" s="815" t="s">
        <v>765</v>
      </c>
      <c r="H310" s="816">
        <f>IF(ISBLANK(POLJ2!H3),"-",POLJ2!H3)</f>
        <v>5943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7648.75</v>
      </c>
      <c r="C311" s="1120"/>
      <c r="D311" s="3"/>
      <c r="E311" s="5"/>
      <c r="F311" s="5"/>
      <c r="G311" s="810" t="s">
        <v>766</v>
      </c>
      <c r="H311" s="248">
        <f>IF(ISBLANK(POLJ2!H4),"-",POLJ2!H4)</f>
        <v>11125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972.08</v>
      </c>
      <c r="C312" s="1120"/>
      <c r="D312" s="3"/>
      <c r="E312" s="5"/>
      <c r="F312" s="5"/>
      <c r="G312" s="810" t="s">
        <v>767</v>
      </c>
      <c r="H312" s="248">
        <f>IF(ISBLANK(POLJ2!H5),"-",POLJ2!H5)</f>
        <v>4418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261.85000000000002</v>
      </c>
      <c r="C313" s="1120"/>
      <c r="D313" s="3"/>
      <c r="E313" s="5"/>
      <c r="F313" s="5"/>
      <c r="G313" s="812" t="s">
        <v>768</v>
      </c>
      <c r="H313" s="249">
        <f>IF(ISBLANK(POLJ2!H6),"-",POLJ2!H6)</f>
        <v>112615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4.1500000000000004</v>
      </c>
      <c r="C314" s="1120"/>
      <c r="D314" s="3"/>
      <c r="E314" s="5"/>
      <c r="F314" s="5"/>
      <c r="G314" s="814" t="s">
        <v>16</v>
      </c>
      <c r="H314" s="817">
        <f>IF(ISBLANK(POLJ2!H7),"-",POLJ2!H7)</f>
        <v>134101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4465.0200000000004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13511.77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29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505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33.799999999999997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2040</v>
      </c>
      <c r="I364" s="808">
        <f>IF(ISBLANK(OBRAZ2!I6),"-",OBRAZ2!I6)</f>
        <v>1812</v>
      </c>
      <c r="J364" s="808">
        <f>IF(ISBLANK(OBRAZ2!J6),"-",OBRAZ2!J6)</f>
        <v>228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992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</v>
      </c>
      <c r="I365" s="789">
        <f>IF(ISBLANK(OBRAZ2!I7),"-",OBRAZ2!I7)</f>
        <v>14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60.2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54</v>
      </c>
      <c r="I366" s="807">
        <f>IF(ISBLANK(OBRAZ2!I8),"-",OBRAZ2!I8)</f>
        <v>54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793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3.3960292580982236</v>
      </c>
      <c r="I375" s="850">
        <f>IF(ISBLANK(OBRAZ2!C12),"-",OBRAZ2!C21)</f>
        <v>6.6176470588235299</v>
      </c>
      <c r="J375" s="850">
        <f>IF(ISBLANK(OBRAZ2!D12),"-",OBRAZ2!D21)</f>
        <v>5.0218340611353707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0.7836990595611284</v>
      </c>
      <c r="I376" s="851">
        <f>IF(ISBLANK(OBRAZ2!C13),"-",OBRAZ2!C22)</f>
        <v>0.24509803921568626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55.224660397074189</v>
      </c>
      <c r="I377" s="851">
        <f>IF(ISBLANK(OBRAZ2!C14),"-",OBRAZ2!C23)</f>
        <v>59.019607843137258</v>
      </c>
      <c r="J377" s="851">
        <f>IF(ISBLANK(OBRAZ2!D14),"-",OBRAZ2!D23)</f>
        <v>60.349344978165945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19.644723092998955</v>
      </c>
      <c r="I379" s="851">
        <f>IF(ISBLANK(OBRAZ2!C16),"-",OBRAZ2!C25)</f>
        <v>14.705882352941178</v>
      </c>
      <c r="J379" s="851">
        <f>IF(ISBLANK(OBRAZ2!D16),"-",OBRAZ2!D25)</f>
        <v>15.545851528384279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20.950888192267502</v>
      </c>
      <c r="I380" s="852">
        <f>IF(ISBLANK(OBRAZ2!C17),"-",OBRAZ2!C26)</f>
        <v>19.411764705882355</v>
      </c>
      <c r="J380" s="852">
        <f>IF(ISBLANK(OBRAZ2!D17),"-",OBRAZ2!D26)</f>
        <v>19.08296943231441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25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2319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2584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333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698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100.6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61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93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3152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21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1915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86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2328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20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795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6.6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66.599999999999994</v>
      </c>
      <c r="F625" s="794" t="str">
        <f>IF(LEN(IZBORI!C4)&gt;0,"(" &amp; IZBORI!C4 &amp; ")", "-")</f>
        <v>(2016)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30.8</v>
      </c>
      <c r="F626" s="796" t="str">
        <f>IF(LEN(IZBORI!C5)&gt;0,"(" &amp; IZBORI!C5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15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4.5999999999999996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22</v>
      </c>
      <c r="F651" s="796" t="str">
        <f>IF(LEN(SAOBINFR1!C12)&gt;0,"(" &amp; SAOBINFR1!C12 &amp; ")", "-")</f>
        <v>(2020)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35246.47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59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15.991669999999999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22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51.64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16966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10182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32236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31226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28</v>
      </c>
      <c r="D6" s="612">
        <v>10</v>
      </c>
      <c r="E6" s="612">
        <v>18</v>
      </c>
      <c r="F6" s="1033">
        <v>363</v>
      </c>
      <c r="G6" s="612">
        <v>186</v>
      </c>
      <c r="H6" s="980">
        <v>177</v>
      </c>
      <c r="I6" s="1034">
        <v>21.8</v>
      </c>
      <c r="J6" s="612">
        <v>21.8</v>
      </c>
      <c r="K6" s="1035">
        <v>21.8</v>
      </c>
      <c r="L6" s="1033">
        <v>774</v>
      </c>
      <c r="M6" s="612">
        <v>411</v>
      </c>
      <c r="N6" s="1028">
        <v>363</v>
      </c>
      <c r="O6" s="1034">
        <v>46.4</v>
      </c>
      <c r="P6" s="612">
        <v>45.6</v>
      </c>
      <c r="Q6" s="1028">
        <v>47.3</v>
      </c>
      <c r="R6" s="1033">
        <v>777</v>
      </c>
      <c r="S6" s="612">
        <v>408</v>
      </c>
      <c r="T6" s="1035">
        <v>369</v>
      </c>
    </row>
    <row r="7" spans="1:20" x14ac:dyDescent="0.25">
      <c r="A7" s="286">
        <v>2021</v>
      </c>
      <c r="B7" s="602">
        <v>1</v>
      </c>
      <c r="C7" s="601">
        <v>30</v>
      </c>
      <c r="D7" s="612">
        <v>10</v>
      </c>
      <c r="E7" s="612">
        <v>20</v>
      </c>
      <c r="F7" s="1033">
        <v>448</v>
      </c>
      <c r="G7" s="612">
        <v>219</v>
      </c>
      <c r="H7" s="980">
        <v>229</v>
      </c>
      <c r="I7" s="1034">
        <v>28.2</v>
      </c>
      <c r="J7" s="612">
        <v>26.5</v>
      </c>
      <c r="K7" s="1035">
        <v>30</v>
      </c>
      <c r="L7" s="1033">
        <v>896</v>
      </c>
      <c r="M7" s="612">
        <v>472</v>
      </c>
      <c r="N7" s="1028">
        <v>424</v>
      </c>
      <c r="O7" s="1034">
        <v>53.5</v>
      </c>
      <c r="P7" s="612">
        <v>53.8</v>
      </c>
      <c r="Q7" s="1028">
        <v>53.1</v>
      </c>
      <c r="R7" s="1033">
        <v>696</v>
      </c>
      <c r="S7" s="612">
        <v>382</v>
      </c>
      <c r="T7" s="1035">
        <v>314</v>
      </c>
    </row>
    <row r="8" spans="1:20" x14ac:dyDescent="0.25">
      <c r="A8" s="219">
        <v>2022</v>
      </c>
      <c r="B8" s="617">
        <v>1</v>
      </c>
      <c r="C8" s="947">
        <v>29</v>
      </c>
      <c r="D8" s="981">
        <v>10</v>
      </c>
      <c r="E8" s="981">
        <v>19</v>
      </c>
      <c r="F8" s="1036">
        <v>505</v>
      </c>
      <c r="G8" s="981">
        <v>264</v>
      </c>
      <c r="H8" s="979">
        <v>241</v>
      </c>
      <c r="I8" s="754">
        <v>33.799999999999997</v>
      </c>
      <c r="J8" s="981">
        <v>34.1</v>
      </c>
      <c r="K8" s="1037">
        <v>33.5</v>
      </c>
      <c r="L8" s="1036">
        <v>992</v>
      </c>
      <c r="M8" s="981">
        <v>503</v>
      </c>
      <c r="N8" s="691">
        <v>489</v>
      </c>
      <c r="O8" s="754">
        <v>60.2</v>
      </c>
      <c r="P8" s="981">
        <v>58.8</v>
      </c>
      <c r="Q8" s="691">
        <v>61.8</v>
      </c>
      <c r="R8" s="1036">
        <v>793</v>
      </c>
      <c r="S8" s="981">
        <v>426</v>
      </c>
      <c r="T8" s="1037">
        <v>367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2319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2584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333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698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93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87.443438914027155</v>
      </c>
      <c r="C21" s="739">
        <f>B10/(B7+B10)*100</f>
        <v>12.55656108597285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97.509433962264154</v>
      </c>
      <c r="C22" s="739">
        <f>B11/(B8+B11)*100</f>
        <v>2.4905660377358489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87.443438914027155</v>
      </c>
      <c r="C26" s="739">
        <f>C21</f>
        <v>12.55656108597285</v>
      </c>
    </row>
    <row r="27" spans="1:10" ht="24.75" x14ac:dyDescent="0.25">
      <c r="A27" s="742" t="s">
        <v>1407</v>
      </c>
      <c r="B27" s="739">
        <f>B22</f>
        <v>97.509433962264154</v>
      </c>
      <c r="C27" s="739">
        <f>C22</f>
        <v>2.4905660377358489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4</v>
      </c>
      <c r="D5" s="914" t="s">
        <v>5</v>
      </c>
      <c r="E5" s="211"/>
      <c r="F5" s="125">
        <v>2021</v>
      </c>
      <c r="G5" s="70">
        <v>10</v>
      </c>
      <c r="H5" s="55">
        <v>6</v>
      </c>
      <c r="I5" s="110">
        <v>4</v>
      </c>
      <c r="J5" s="70">
        <v>27</v>
      </c>
      <c r="K5" s="55">
        <v>0</v>
      </c>
      <c r="L5" s="110">
        <v>27</v>
      </c>
      <c r="M5" s="70">
        <v>2340</v>
      </c>
      <c r="N5" s="55">
        <v>2663</v>
      </c>
      <c r="O5" s="70">
        <v>342</v>
      </c>
      <c r="P5" s="110">
        <v>79</v>
      </c>
    </row>
    <row r="6" spans="1:16" x14ac:dyDescent="0.25">
      <c r="A6" s="923" t="s">
        <v>259</v>
      </c>
      <c r="B6" s="1096">
        <v>0</v>
      </c>
      <c r="C6" s="1097">
        <v>25</v>
      </c>
      <c r="D6" s="915" t="s">
        <v>5</v>
      </c>
      <c r="E6" s="254"/>
      <c r="F6" s="125">
        <v>2022</v>
      </c>
      <c r="G6" s="212">
        <v>10</v>
      </c>
      <c r="H6" s="58">
        <v>6</v>
      </c>
      <c r="I6" s="160">
        <v>4</v>
      </c>
      <c r="J6" s="212">
        <v>25</v>
      </c>
      <c r="K6" s="58">
        <v>0</v>
      </c>
      <c r="L6" s="160">
        <v>25</v>
      </c>
      <c r="M6" s="212">
        <v>2319</v>
      </c>
      <c r="N6" s="58">
        <v>2584</v>
      </c>
      <c r="O6" s="212">
        <v>333</v>
      </c>
      <c r="P6" s="160">
        <v>66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12</v>
      </c>
      <c r="H7" s="94">
        <v>8</v>
      </c>
      <c r="I7" s="169">
        <v>4</v>
      </c>
      <c r="J7" s="167"/>
      <c r="K7" s="94"/>
      <c r="L7" s="169"/>
      <c r="M7" s="167">
        <v>2625</v>
      </c>
      <c r="N7" s="94">
        <v>2628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</v>
      </c>
      <c r="C5" s="611">
        <v>93.2</v>
      </c>
      <c r="D5" s="945">
        <v>92.8</v>
      </c>
      <c r="E5" s="610"/>
      <c r="F5" s="611"/>
      <c r="G5" s="945"/>
      <c r="H5" s="610"/>
      <c r="I5" s="611"/>
      <c r="J5" s="945"/>
      <c r="K5" s="610">
        <v>708</v>
      </c>
      <c r="L5" s="611">
        <v>358</v>
      </c>
      <c r="M5" s="945">
        <v>350</v>
      </c>
      <c r="N5" s="610">
        <v>97.4</v>
      </c>
      <c r="O5" s="611">
        <v>98.9</v>
      </c>
      <c r="P5" s="945">
        <v>96</v>
      </c>
      <c r="Q5" s="610">
        <v>0.6</v>
      </c>
      <c r="R5" s="611">
        <v>1.2</v>
      </c>
      <c r="S5" s="945">
        <v>0</v>
      </c>
    </row>
    <row r="6" spans="1:19" x14ac:dyDescent="0.25">
      <c r="A6" s="286">
        <v>2021</v>
      </c>
      <c r="B6" s="457">
        <v>93.3</v>
      </c>
      <c r="C6" s="458">
        <v>93.1</v>
      </c>
      <c r="D6" s="976">
        <v>93.6</v>
      </c>
      <c r="E6" s="457">
        <v>44</v>
      </c>
      <c r="F6" s="458">
        <v>30</v>
      </c>
      <c r="G6" s="976">
        <v>14</v>
      </c>
      <c r="H6" s="457">
        <v>95</v>
      </c>
      <c r="I6" s="458">
        <v>45</v>
      </c>
      <c r="J6" s="976">
        <v>50</v>
      </c>
      <c r="K6" s="457">
        <v>697</v>
      </c>
      <c r="L6" s="458">
        <v>326</v>
      </c>
      <c r="M6" s="976">
        <v>371</v>
      </c>
      <c r="N6" s="457">
        <v>97</v>
      </c>
      <c r="O6" s="458">
        <v>94.7</v>
      </c>
      <c r="P6" s="976">
        <v>97.3</v>
      </c>
      <c r="Q6" s="457">
        <v>1.2</v>
      </c>
      <c r="R6" s="458">
        <v>2.7</v>
      </c>
      <c r="S6" s="976">
        <v>-0.4</v>
      </c>
    </row>
    <row r="7" spans="1:19" x14ac:dyDescent="0.25">
      <c r="A7" s="286">
        <v>2022</v>
      </c>
      <c r="B7" s="601">
        <v>97.5</v>
      </c>
      <c r="C7" s="612">
        <v>97.6</v>
      </c>
      <c r="D7" s="980">
        <v>97.5</v>
      </c>
      <c r="E7" s="601">
        <v>54</v>
      </c>
      <c r="F7" s="612">
        <v>36</v>
      </c>
      <c r="G7" s="980">
        <v>18</v>
      </c>
      <c r="H7" s="601">
        <v>95</v>
      </c>
      <c r="I7" s="612">
        <v>54</v>
      </c>
      <c r="J7" s="980">
        <v>41</v>
      </c>
      <c r="K7" s="601">
        <v>698</v>
      </c>
      <c r="L7" s="612">
        <v>360</v>
      </c>
      <c r="M7" s="980">
        <v>338</v>
      </c>
      <c r="N7" s="601">
        <v>100.6</v>
      </c>
      <c r="O7" s="612">
        <v>102.5</v>
      </c>
      <c r="P7" s="980">
        <v>98.5</v>
      </c>
      <c r="Q7" s="601">
        <v>0</v>
      </c>
      <c r="R7" s="612">
        <v>0.2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61</v>
      </c>
      <c r="F8" s="981">
        <v>43</v>
      </c>
      <c r="G8" s="979">
        <v>18</v>
      </c>
      <c r="H8" s="947">
        <v>93</v>
      </c>
      <c r="I8" s="981">
        <v>48</v>
      </c>
      <c r="J8" s="979">
        <v>45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2237760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33373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345</v>
      </c>
      <c r="C5" s="616">
        <v>227</v>
      </c>
      <c r="D5" s="616">
        <v>118</v>
      </c>
      <c r="E5" s="599">
        <v>2201</v>
      </c>
      <c r="F5" s="616">
        <v>1048</v>
      </c>
      <c r="G5" s="945">
        <v>1153</v>
      </c>
      <c r="H5" s="616">
        <v>772</v>
      </c>
      <c r="I5" s="616">
        <v>311</v>
      </c>
      <c r="J5" s="616">
        <v>461</v>
      </c>
      <c r="K5" s="217">
        <f>SUM(B5,E5,H5)</f>
        <v>3318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270</v>
      </c>
      <c r="C6" s="612">
        <v>183</v>
      </c>
      <c r="D6" s="946">
        <v>87</v>
      </c>
      <c r="E6" s="601">
        <v>2195</v>
      </c>
      <c r="F6" s="612">
        <v>1051</v>
      </c>
      <c r="G6" s="946">
        <v>1144</v>
      </c>
      <c r="H6" s="601">
        <v>756</v>
      </c>
      <c r="I6" s="612">
        <v>319</v>
      </c>
      <c r="J6" s="612">
        <v>437</v>
      </c>
      <c r="K6" s="218">
        <f>SUM(B6,E6,H6)</f>
        <v>3221</v>
      </c>
      <c r="M6" s="105" t="s">
        <v>284</v>
      </c>
      <c r="N6" s="171">
        <f>IF(ISBLANK(J7),"",J7)</f>
        <v>407</v>
      </c>
      <c r="O6" s="80">
        <f>IF(ISBLANK(I7),"",I7)</f>
        <v>310</v>
      </c>
      <c r="P6" s="211"/>
    </row>
    <row r="7" spans="1:17" ht="24.75" x14ac:dyDescent="0.25">
      <c r="A7" s="218">
        <v>2023</v>
      </c>
      <c r="B7" s="601">
        <v>256</v>
      </c>
      <c r="C7" s="612">
        <v>192</v>
      </c>
      <c r="D7" s="946">
        <v>64</v>
      </c>
      <c r="E7" s="601">
        <v>2179</v>
      </c>
      <c r="F7" s="612">
        <v>1032</v>
      </c>
      <c r="G7" s="946">
        <v>1147</v>
      </c>
      <c r="H7" s="601">
        <v>717</v>
      </c>
      <c r="I7" s="612">
        <v>310</v>
      </c>
      <c r="J7" s="612">
        <v>407</v>
      </c>
      <c r="K7" s="218">
        <f>SUM(B7,E7,H7)</f>
        <v>3152</v>
      </c>
      <c r="M7" s="106" t="s">
        <v>285</v>
      </c>
      <c r="N7" s="220">
        <f>IF(ISBLANK(G7),"",G7)</f>
        <v>1147</v>
      </c>
      <c r="O7" s="107">
        <f>IF(ISBLANK(F7),"",F7)</f>
        <v>1032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64</v>
      </c>
      <c r="O8" s="83">
        <f>IF(ISBLANK(C7),"",C7)</f>
        <v>192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407</v>
      </c>
      <c r="O13" s="80">
        <f>IF(ISBLANK(I7),"",I7)</f>
        <v>310</v>
      </c>
      <c r="P13" s="211"/>
    </row>
    <row r="14" spans="1:17" ht="27.75" customHeight="1" x14ac:dyDescent="0.25">
      <c r="M14" s="106" t="s">
        <v>515</v>
      </c>
      <c r="N14" s="220">
        <f>IF(ISBLANK(G7),"",G7)</f>
        <v>1147</v>
      </c>
      <c r="O14" s="107">
        <f>IF(ISBLANK(F7),"",F7)</f>
        <v>1032</v>
      </c>
      <c r="P14" s="211"/>
    </row>
    <row r="15" spans="1:17" ht="26.25" customHeight="1" x14ac:dyDescent="0.25">
      <c r="M15" s="108" t="s">
        <v>516</v>
      </c>
      <c r="N15" s="170">
        <f>IF(ISBLANK(D7),"",D7)</f>
        <v>64</v>
      </c>
      <c r="O15" s="83">
        <f>IF(ISBLANK(C7),"",C7)</f>
        <v>192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100</v>
      </c>
      <c r="C21" s="616">
        <v>73</v>
      </c>
      <c r="D21" s="616">
        <v>27</v>
      </c>
      <c r="E21" s="599">
        <v>588</v>
      </c>
      <c r="F21" s="616">
        <v>290</v>
      </c>
      <c r="G21" s="945">
        <v>298</v>
      </c>
      <c r="H21" s="616">
        <v>170</v>
      </c>
      <c r="I21" s="616">
        <v>68</v>
      </c>
      <c r="J21" s="616">
        <v>102</v>
      </c>
      <c r="K21" s="217">
        <f>SUM(B21,E21,H21)</f>
        <v>858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123</v>
      </c>
      <c r="C22" s="1028">
        <v>81</v>
      </c>
      <c r="D22" s="980">
        <v>42</v>
      </c>
      <c r="E22" s="1034">
        <v>588</v>
      </c>
      <c r="F22" s="1028">
        <v>280</v>
      </c>
      <c r="G22" s="980">
        <v>308</v>
      </c>
      <c r="H22" s="1034">
        <v>184</v>
      </c>
      <c r="I22" s="1028">
        <v>71</v>
      </c>
      <c r="J22" s="1028">
        <v>113</v>
      </c>
      <c r="K22" s="218">
        <f>SUM(B22,E22,H22)</f>
        <v>895</v>
      </c>
      <c r="M22" s="105" t="s">
        <v>284</v>
      </c>
      <c r="N22" s="171">
        <f>IF(ISBLANK(J23),"",J23)</f>
        <v>105</v>
      </c>
      <c r="O22" s="80">
        <f>IF(ISBLANK(I23),"",I23)</f>
        <v>92</v>
      </c>
      <c r="P22" s="211"/>
    </row>
    <row r="23" spans="1:17" ht="24.75" x14ac:dyDescent="0.25">
      <c r="A23" s="218">
        <v>2022</v>
      </c>
      <c r="B23" s="1034">
        <v>128</v>
      </c>
      <c r="C23" s="1028">
        <v>85</v>
      </c>
      <c r="D23" s="980">
        <v>43</v>
      </c>
      <c r="E23" s="1034">
        <v>566</v>
      </c>
      <c r="F23" s="1028">
        <v>265</v>
      </c>
      <c r="G23" s="980">
        <v>301</v>
      </c>
      <c r="H23" s="1034">
        <v>197</v>
      </c>
      <c r="I23" s="1028">
        <v>92</v>
      </c>
      <c r="J23" s="1028">
        <v>105</v>
      </c>
      <c r="K23" s="218">
        <f>SUM(B23,E23,H23)</f>
        <v>891</v>
      </c>
      <c r="M23" s="106" t="s">
        <v>285</v>
      </c>
      <c r="N23" s="220">
        <f>IF(ISBLANK(G23),"",G23)</f>
        <v>301</v>
      </c>
      <c r="O23" s="107">
        <f>IF(ISBLANK(F23),"",F23)</f>
        <v>265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43</v>
      </c>
      <c r="O24" s="109">
        <f>IF(ISBLANK(C23),"",C23)</f>
        <v>85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105</v>
      </c>
      <c r="O29" s="80">
        <f>IF(ISBLANK(I23),"",I23)</f>
        <v>92</v>
      </c>
      <c r="P29" s="211"/>
    </row>
    <row r="30" spans="1:17" ht="27.75" customHeight="1" x14ac:dyDescent="0.25">
      <c r="M30" s="106" t="s">
        <v>515</v>
      </c>
      <c r="N30" s="220">
        <f>IF(ISBLANK(G23),"",G23)</f>
        <v>301</v>
      </c>
      <c r="O30" s="107">
        <f>IF(ISBLANK(F23),"",F23)</f>
        <v>265</v>
      </c>
      <c r="P30" s="211"/>
    </row>
    <row r="31" spans="1:17" ht="27.75" customHeight="1" x14ac:dyDescent="0.25">
      <c r="M31" s="108" t="s">
        <v>516</v>
      </c>
      <c r="N31" s="221">
        <f>IF(ISBLANK(D23),"",D23)</f>
        <v>43</v>
      </c>
      <c r="O31" s="109">
        <f>IF(ISBLANK(C23),"",C23)</f>
        <v>85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1028549</v>
      </c>
      <c r="D5" s="253"/>
    </row>
    <row r="6" spans="1:4" ht="30" x14ac:dyDescent="0.25">
      <c r="A6" s="686" t="s">
        <v>474</v>
      </c>
      <c r="B6" s="617">
        <v>1209211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0.4</v>
      </c>
      <c r="J5" s="611">
        <v>0.4</v>
      </c>
      <c r="K5" s="945">
        <v>0.5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33</v>
      </c>
      <c r="G6" s="458">
        <v>18</v>
      </c>
      <c r="H6" s="976">
        <v>15</v>
      </c>
      <c r="I6" s="457">
        <v>0.6</v>
      </c>
      <c r="J6" s="458">
        <v>-0.9</v>
      </c>
      <c r="K6" s="976">
        <v>2.1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19</v>
      </c>
      <c r="G7" s="612">
        <v>11</v>
      </c>
      <c r="H7" s="980">
        <v>8</v>
      </c>
      <c r="I7" s="601">
        <v>0.8</v>
      </c>
      <c r="J7" s="612">
        <v>0.2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21</v>
      </c>
      <c r="G8" s="981">
        <v>16</v>
      </c>
      <c r="H8" s="979">
        <v>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90</v>
      </c>
      <c r="C5" s="207">
        <v>64</v>
      </c>
      <c r="G5" s="113"/>
      <c r="H5" s="174" t="s">
        <v>586</v>
      </c>
      <c r="I5" s="207">
        <v>69</v>
      </c>
      <c r="J5" s="207">
        <v>61</v>
      </c>
    </row>
    <row r="6" spans="1:13" ht="15" customHeight="1" x14ac:dyDescent="0.25">
      <c r="A6" s="175" t="s">
        <v>587</v>
      </c>
      <c r="B6" s="208">
        <v>1844</v>
      </c>
      <c r="C6" s="208">
        <v>318</v>
      </c>
      <c r="G6" s="113"/>
      <c r="H6" s="175" t="s">
        <v>587</v>
      </c>
      <c r="I6" s="208">
        <v>465</v>
      </c>
      <c r="J6" s="208">
        <v>128</v>
      </c>
    </row>
    <row r="7" spans="1:13" ht="15" customHeight="1" x14ac:dyDescent="0.25">
      <c r="A7" s="175" t="s">
        <v>588</v>
      </c>
      <c r="B7" s="208">
        <v>3401</v>
      </c>
      <c r="C7" s="208">
        <v>2032</v>
      </c>
      <c r="G7" s="113"/>
      <c r="H7" s="175" t="s">
        <v>588</v>
      </c>
      <c r="I7" s="208">
        <v>1702</v>
      </c>
      <c r="J7" s="208">
        <v>799</v>
      </c>
    </row>
    <row r="8" spans="1:13" ht="15" customHeight="1" x14ac:dyDescent="0.25">
      <c r="A8" s="175" t="s">
        <v>589</v>
      </c>
      <c r="B8" s="208">
        <v>7720</v>
      </c>
      <c r="C8" s="208">
        <v>7414</v>
      </c>
      <c r="G8" s="113"/>
      <c r="H8" s="175" t="s">
        <v>589</v>
      </c>
      <c r="I8" s="208">
        <v>6337</v>
      </c>
      <c r="J8" s="208">
        <v>5413</v>
      </c>
    </row>
    <row r="9" spans="1:13" ht="15" customHeight="1" x14ac:dyDescent="0.25">
      <c r="A9" s="175" t="s">
        <v>590</v>
      </c>
      <c r="B9" s="208">
        <v>13587</v>
      </c>
      <c r="C9" s="208">
        <v>15955</v>
      </c>
      <c r="G9" s="113"/>
      <c r="H9" s="175" t="s">
        <v>590</v>
      </c>
      <c r="I9" s="208">
        <v>13774</v>
      </c>
      <c r="J9" s="208">
        <v>15968</v>
      </c>
    </row>
    <row r="10" spans="1:13" ht="15" customHeight="1" x14ac:dyDescent="0.25">
      <c r="A10" s="175" t="s">
        <v>591</v>
      </c>
      <c r="B10" s="208">
        <v>1811</v>
      </c>
      <c r="C10" s="208">
        <v>2037</v>
      </c>
      <c r="G10" s="113"/>
      <c r="H10" s="175" t="s">
        <v>591</v>
      </c>
      <c r="I10" s="208">
        <v>2007</v>
      </c>
      <c r="J10" s="208">
        <v>1984</v>
      </c>
    </row>
    <row r="11" spans="1:13" ht="15" customHeight="1" x14ac:dyDescent="0.25">
      <c r="A11" s="176" t="s">
        <v>592</v>
      </c>
      <c r="B11" s="209">
        <v>2878</v>
      </c>
      <c r="C11" s="209">
        <v>3100</v>
      </c>
      <c r="G11" s="113"/>
      <c r="H11" s="176" t="s">
        <v>592</v>
      </c>
      <c r="I11" s="209">
        <v>4496</v>
      </c>
      <c r="J11" s="209">
        <v>3930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90</v>
      </c>
      <c r="C17" s="178">
        <f>IF(ISBLANK(C5),"0",C5)</f>
        <v>64</v>
      </c>
      <c r="G17" s="113"/>
      <c r="H17" s="174" t="s">
        <v>586</v>
      </c>
      <c r="I17" s="177">
        <f>IF(ISBLANK(I5),"0",I5)</f>
        <v>69</v>
      </c>
      <c r="J17" s="178">
        <f>IF(ISBLANK(J5),"0",J5)</f>
        <v>61</v>
      </c>
    </row>
    <row r="18" spans="1:13" ht="15" customHeight="1" x14ac:dyDescent="0.25">
      <c r="A18" s="175" t="s">
        <v>587</v>
      </c>
      <c r="B18" s="179">
        <f t="shared" ref="B18:C18" si="0">IF(ISBLANK(B6),"0",B6)</f>
        <v>1844</v>
      </c>
      <c r="C18" s="180">
        <f t="shared" si="0"/>
        <v>318</v>
      </c>
      <c r="G18" s="113"/>
      <c r="H18" s="175" t="s">
        <v>587</v>
      </c>
      <c r="I18" s="179">
        <f t="shared" ref="I18:J18" si="1">IF(ISBLANK(I6),"0",I6)</f>
        <v>465</v>
      </c>
      <c r="J18" s="180">
        <f t="shared" si="1"/>
        <v>128</v>
      </c>
    </row>
    <row r="19" spans="1:13" ht="15" customHeight="1" x14ac:dyDescent="0.25">
      <c r="A19" s="175" t="s">
        <v>588</v>
      </c>
      <c r="B19" s="179">
        <f t="shared" ref="B19:C19" si="2">IF(ISBLANK(B7),"0",B7)</f>
        <v>3401</v>
      </c>
      <c r="C19" s="180">
        <f t="shared" si="2"/>
        <v>2032</v>
      </c>
      <c r="G19" s="113"/>
      <c r="H19" s="175" t="s">
        <v>588</v>
      </c>
      <c r="I19" s="179">
        <f t="shared" ref="I19:J19" si="3">IF(ISBLANK(I7),"0",I7)</f>
        <v>1702</v>
      </c>
      <c r="J19" s="180">
        <f t="shared" si="3"/>
        <v>799</v>
      </c>
    </row>
    <row r="20" spans="1:13" ht="15" customHeight="1" x14ac:dyDescent="0.25">
      <c r="A20" s="175" t="s">
        <v>589</v>
      </c>
      <c r="B20" s="179">
        <f t="shared" ref="B20:C20" si="4">IF(ISBLANK(B8),"0",B8)</f>
        <v>7720</v>
      </c>
      <c r="C20" s="180">
        <f t="shared" si="4"/>
        <v>7414</v>
      </c>
      <c r="G20" s="113"/>
      <c r="H20" s="175" t="s">
        <v>589</v>
      </c>
      <c r="I20" s="179">
        <f t="shared" ref="I20:J20" si="5">IF(ISBLANK(I8),"0",I8)</f>
        <v>6337</v>
      </c>
      <c r="J20" s="180">
        <f t="shared" si="5"/>
        <v>5413</v>
      </c>
    </row>
    <row r="21" spans="1:13" ht="15" customHeight="1" x14ac:dyDescent="0.25">
      <c r="A21" s="175" t="s">
        <v>590</v>
      </c>
      <c r="B21" s="179">
        <f t="shared" ref="B21:C21" si="6">IF(ISBLANK(B9),"0",B9)</f>
        <v>13587</v>
      </c>
      <c r="C21" s="180">
        <f t="shared" si="6"/>
        <v>15955</v>
      </c>
      <c r="G21" s="113"/>
      <c r="H21" s="175" t="s">
        <v>590</v>
      </c>
      <c r="I21" s="179">
        <f t="shared" ref="I21:J21" si="7">IF(ISBLANK(I9),"0",I9)</f>
        <v>13774</v>
      </c>
      <c r="J21" s="180">
        <f t="shared" si="7"/>
        <v>15968</v>
      </c>
    </row>
    <row r="22" spans="1:13" ht="15" customHeight="1" x14ac:dyDescent="0.25">
      <c r="A22" s="175" t="s">
        <v>591</v>
      </c>
      <c r="B22" s="179">
        <f t="shared" ref="B22:C22" si="8">IF(ISBLANK(B10),"0",B10)</f>
        <v>1811</v>
      </c>
      <c r="C22" s="180">
        <f t="shared" si="8"/>
        <v>2037</v>
      </c>
      <c r="G22" s="113"/>
      <c r="H22" s="175" t="s">
        <v>591</v>
      </c>
      <c r="I22" s="179">
        <f t="shared" ref="I22:J22" si="9">IF(ISBLANK(I10),"0",I10)</f>
        <v>2007</v>
      </c>
      <c r="J22" s="180">
        <f t="shared" si="9"/>
        <v>1984</v>
      </c>
    </row>
    <row r="23" spans="1:13" ht="15" customHeight="1" x14ac:dyDescent="0.25">
      <c r="A23" s="176" t="s">
        <v>592</v>
      </c>
      <c r="B23" s="181">
        <f t="shared" ref="B23:C23" si="10">IF(ISBLANK(B11),"0",B11)</f>
        <v>2878</v>
      </c>
      <c r="C23" s="182">
        <f t="shared" si="10"/>
        <v>3100</v>
      </c>
      <c r="G23" s="113"/>
      <c r="H23" s="176" t="s">
        <v>592</v>
      </c>
      <c r="I23" s="181">
        <f t="shared" ref="I23:J23" si="11">IF(ISBLANK(I11),"0",I11)</f>
        <v>4496</v>
      </c>
      <c r="J23" s="182">
        <f t="shared" si="11"/>
        <v>3930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0.28725543391529157</v>
      </c>
      <c r="C29" s="184">
        <f>C17/SUM(C17:C23)*100</f>
        <v>0.20698576972833119</v>
      </c>
      <c r="D29" s="253"/>
      <c r="E29" s="253"/>
      <c r="G29" s="113"/>
      <c r="H29" s="174" t="s">
        <v>593</v>
      </c>
      <c r="I29" s="184">
        <f>I17/SUM(I17:I23)*100</f>
        <v>0.2391681109185442</v>
      </c>
      <c r="J29" s="184">
        <f>J17/SUM(J17:J23)*100</f>
        <v>0.21567726195948095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5.8855446682199739</v>
      </c>
      <c r="C30" s="185">
        <f>C18/SUM(C17:C23)*100</f>
        <v>1.0284605433376455</v>
      </c>
      <c r="D30" s="253"/>
      <c r="E30" s="253"/>
      <c r="G30" s="113"/>
      <c r="H30" s="175" t="s">
        <v>594</v>
      </c>
      <c r="I30" s="185">
        <f>I18/SUM(I17:I23)*100</f>
        <v>1.6117850953206239</v>
      </c>
      <c r="J30" s="185">
        <f>J18/SUM(J17:J23)*100</f>
        <v>0.45256868083300922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10.855063674954518</v>
      </c>
      <c r="C31" s="185">
        <f>C19/SUM(C17:C23)*100</f>
        <v>6.5717981888745154</v>
      </c>
      <c r="D31" s="253"/>
      <c r="E31" s="253"/>
      <c r="G31" s="113"/>
      <c r="H31" s="175" t="s">
        <v>595</v>
      </c>
      <c r="I31" s="185">
        <f>I19/SUM(I17:I23)*100</f>
        <v>5.8994800693240901</v>
      </c>
      <c r="J31" s="185">
        <f>J19/SUM(J17:J23)*100</f>
        <v>2.8250185623872999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24.640132775845007</v>
      </c>
      <c r="C32" s="185">
        <f>C20/SUM(C17:C23)*100</f>
        <v>23.978007761966367</v>
      </c>
      <c r="D32" s="253"/>
      <c r="E32" s="253"/>
      <c r="G32" s="113"/>
      <c r="H32" s="175" t="s">
        <v>596</v>
      </c>
      <c r="I32" s="185">
        <f>I20/SUM(I17:I23)*100</f>
        <v>21.96533795493934</v>
      </c>
      <c r="J32" s="185">
        <f>J20/SUM(J17:J23)*100</f>
        <v>19.13870522928968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43.36599534007852</v>
      </c>
      <c r="C33" s="185">
        <f>C21/SUM(C17:C23)*100</f>
        <v>51.600905562742561</v>
      </c>
      <c r="D33" s="253"/>
      <c r="E33" s="253"/>
      <c r="G33" s="113"/>
      <c r="H33" s="175" t="s">
        <v>597</v>
      </c>
      <c r="I33" s="185">
        <f>I21/SUM(I17:I23)*100</f>
        <v>47.743500866551123</v>
      </c>
      <c r="J33" s="185">
        <f>J21/SUM(J17:J23)*100</f>
        <v>56.457942933917906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5.7802176757843666</v>
      </c>
      <c r="C34" s="185">
        <f>C22/SUM(C17:C23)*100</f>
        <v>6.5879689521345401</v>
      </c>
      <c r="D34" s="253"/>
      <c r="E34" s="253"/>
      <c r="G34" s="113"/>
      <c r="H34" s="175" t="s">
        <v>598</v>
      </c>
      <c r="I34" s="185">
        <f>I22/SUM(I17:I23)*100</f>
        <v>6.9566724436741767</v>
      </c>
      <c r="J34" s="185">
        <f>J22/SUM(J17:J23)*100</f>
        <v>7.014814552911643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9.1857904312023226</v>
      </c>
      <c r="C35" s="186">
        <f>C23/SUM(C17:C23)*100</f>
        <v>10.025873221216042</v>
      </c>
      <c r="D35" s="253"/>
      <c r="E35" s="253"/>
      <c r="G35" s="113"/>
      <c r="H35" s="176" t="s">
        <v>599</v>
      </c>
      <c r="I35" s="186">
        <f>I23/SUM(I17:I23)*100</f>
        <v>15.584055459272097</v>
      </c>
      <c r="J35" s="186">
        <f>J23/SUM(J17:J23)*100</f>
        <v>13.895272778700987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0.28725543391529157</v>
      </c>
      <c r="C41" s="184">
        <f t="shared" si="12"/>
        <v>0.20698576972833119</v>
      </c>
      <c r="G41" s="113"/>
      <c r="H41" s="174" t="s">
        <v>601</v>
      </c>
      <c r="I41" s="184">
        <f t="shared" ref="I41:J41" si="13">I29</f>
        <v>0.2391681109185442</v>
      </c>
      <c r="J41" s="184">
        <f t="shared" si="13"/>
        <v>0.21567726195948095</v>
      </c>
    </row>
    <row r="42" spans="1:12" x14ac:dyDescent="0.25">
      <c r="A42" s="175" t="s">
        <v>602</v>
      </c>
      <c r="B42" s="185">
        <f t="shared" si="12"/>
        <v>5.8855446682199739</v>
      </c>
      <c r="C42" s="185">
        <f t="shared" si="12"/>
        <v>1.0284605433376455</v>
      </c>
      <c r="G42" s="113"/>
      <c r="H42" s="175" t="s">
        <v>602</v>
      </c>
      <c r="I42" s="185">
        <f t="shared" ref="I42:J42" si="14">I30</f>
        <v>1.6117850953206239</v>
      </c>
      <c r="J42" s="185">
        <f t="shared" si="14"/>
        <v>0.45256868083300922</v>
      </c>
    </row>
    <row r="43" spans="1:12" x14ac:dyDescent="0.25">
      <c r="A43" s="175" t="s">
        <v>603</v>
      </c>
      <c r="B43" s="185">
        <f t="shared" si="12"/>
        <v>10.855063674954518</v>
      </c>
      <c r="C43" s="185">
        <f t="shared" si="12"/>
        <v>6.5717981888745154</v>
      </c>
      <c r="G43" s="113"/>
      <c r="H43" s="175" t="s">
        <v>603</v>
      </c>
      <c r="I43" s="185">
        <f t="shared" ref="I43:J43" si="15">I31</f>
        <v>5.8994800693240901</v>
      </c>
      <c r="J43" s="185">
        <f t="shared" si="15"/>
        <v>2.8250185623872999</v>
      </c>
    </row>
    <row r="44" spans="1:12" x14ac:dyDescent="0.25">
      <c r="A44" s="175" t="s">
        <v>604</v>
      </c>
      <c r="B44" s="185">
        <f t="shared" si="12"/>
        <v>24.640132775845007</v>
      </c>
      <c r="C44" s="185">
        <f t="shared" si="12"/>
        <v>23.978007761966367</v>
      </c>
      <c r="G44" s="113"/>
      <c r="H44" s="175" t="s">
        <v>604</v>
      </c>
      <c r="I44" s="185">
        <f t="shared" ref="I44:J44" si="16">I32</f>
        <v>21.96533795493934</v>
      </c>
      <c r="J44" s="185">
        <f t="shared" si="16"/>
        <v>19.13870522928968</v>
      </c>
    </row>
    <row r="45" spans="1:12" x14ac:dyDescent="0.25">
      <c r="A45" s="175" t="s">
        <v>605</v>
      </c>
      <c r="B45" s="185">
        <f t="shared" si="12"/>
        <v>43.36599534007852</v>
      </c>
      <c r="C45" s="185">
        <f t="shared" si="12"/>
        <v>51.600905562742561</v>
      </c>
      <c r="G45" s="113"/>
      <c r="H45" s="175" t="s">
        <v>605</v>
      </c>
      <c r="I45" s="185">
        <f t="shared" ref="I45:J45" si="17">I33</f>
        <v>47.743500866551123</v>
      </c>
      <c r="J45" s="185">
        <f t="shared" si="17"/>
        <v>56.457942933917906</v>
      </c>
    </row>
    <row r="46" spans="1:12" x14ac:dyDescent="0.25">
      <c r="A46" s="175" t="s">
        <v>606</v>
      </c>
      <c r="B46" s="185">
        <f t="shared" si="12"/>
        <v>5.7802176757843666</v>
      </c>
      <c r="C46" s="185">
        <f t="shared" si="12"/>
        <v>6.5879689521345401</v>
      </c>
      <c r="G46" s="113"/>
      <c r="H46" s="175" t="s">
        <v>606</v>
      </c>
      <c r="I46" s="185">
        <f t="shared" ref="I46:J46" si="18">I34</f>
        <v>6.9566724436741767</v>
      </c>
      <c r="J46" s="185">
        <f t="shared" si="18"/>
        <v>7.014814552911643</v>
      </c>
    </row>
    <row r="47" spans="1:12" x14ac:dyDescent="0.25">
      <c r="A47" s="176" t="s">
        <v>607</v>
      </c>
      <c r="B47" s="186">
        <f t="shared" si="12"/>
        <v>9.1857904312023226</v>
      </c>
      <c r="C47" s="186">
        <f t="shared" si="12"/>
        <v>10.025873221216042</v>
      </c>
      <c r="G47" s="113"/>
      <c r="H47" s="176" t="s">
        <v>607</v>
      </c>
      <c r="I47" s="186">
        <f t="shared" ref="I47:J47" si="19">I35</f>
        <v>15.584055459272097</v>
      </c>
      <c r="J47" s="186">
        <f t="shared" si="19"/>
        <v>13.895272778700987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17842</v>
      </c>
      <c r="C5" s="207">
        <v>15916</v>
      </c>
      <c r="D5" s="253"/>
      <c r="E5" s="253"/>
      <c r="F5" s="1003"/>
      <c r="H5" s="174" t="s">
        <v>624</v>
      </c>
      <c r="I5" s="207">
        <v>8598</v>
      </c>
      <c r="J5" s="207">
        <v>7305</v>
      </c>
    </row>
    <row r="6" spans="1:10" ht="15" customHeight="1" x14ac:dyDescent="0.25">
      <c r="A6" s="175" t="s">
        <v>625</v>
      </c>
      <c r="B6" s="208">
        <v>4357</v>
      </c>
      <c r="C6" s="208">
        <v>4965</v>
      </c>
      <c r="D6" s="253"/>
      <c r="E6" s="253"/>
      <c r="F6" s="1003"/>
      <c r="H6" s="175" t="s">
        <v>625</v>
      </c>
      <c r="I6" s="208">
        <v>6600</v>
      </c>
      <c r="J6" s="208">
        <v>7881</v>
      </c>
    </row>
    <row r="7" spans="1:10" ht="15" customHeight="1" x14ac:dyDescent="0.25">
      <c r="A7" s="176" t="s">
        <v>626</v>
      </c>
      <c r="B7" s="209">
        <v>9132</v>
      </c>
      <c r="C7" s="209">
        <v>10039</v>
      </c>
      <c r="D7" s="253"/>
      <c r="E7" s="253"/>
      <c r="F7" s="1003"/>
      <c r="H7" s="175" t="s">
        <v>626</v>
      </c>
      <c r="I7" s="208">
        <v>13545</v>
      </c>
      <c r="J7" s="208">
        <v>13018</v>
      </c>
    </row>
    <row r="8" spans="1:10" x14ac:dyDescent="0.25">
      <c r="D8" s="253"/>
      <c r="E8" s="253"/>
      <c r="F8" s="1003"/>
      <c r="H8" s="176" t="s">
        <v>2351</v>
      </c>
      <c r="I8" s="209">
        <v>107</v>
      </c>
      <c r="J8" s="209">
        <v>79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17842</v>
      </c>
      <c r="C13" s="178">
        <f>IF(ISBLANK(C5),"0",C5)</f>
        <v>15916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4357</v>
      </c>
      <c r="C14" s="180">
        <f t="shared" si="0"/>
        <v>4965</v>
      </c>
      <c r="D14" s="253"/>
      <c r="E14" s="253"/>
      <c r="F14" s="1003"/>
      <c r="H14" s="174" t="s">
        <v>624</v>
      </c>
      <c r="I14" s="177">
        <f>IF(ISBLANK(I5),"0",I5)</f>
        <v>8598</v>
      </c>
      <c r="J14" s="178">
        <f>IF(ISBLANK(J5),"0",J5)</f>
        <v>7305</v>
      </c>
    </row>
    <row r="15" spans="1:10" ht="15" customHeight="1" x14ac:dyDescent="0.25">
      <c r="A15" s="176" t="s">
        <v>626</v>
      </c>
      <c r="B15" s="181">
        <f t="shared" si="0"/>
        <v>9132</v>
      </c>
      <c r="C15" s="182">
        <f t="shared" si="0"/>
        <v>10039</v>
      </c>
      <c r="D15" s="253"/>
      <c r="E15" s="253"/>
      <c r="F15" s="1003"/>
      <c r="H15" s="175" t="s">
        <v>625</v>
      </c>
      <c r="I15" s="179">
        <f t="shared" ref="I15:J15" si="1">IF(ISBLANK(I6),"0",I6)</f>
        <v>6600</v>
      </c>
      <c r="J15" s="180">
        <f t="shared" si="1"/>
        <v>7881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13545</v>
      </c>
      <c r="J16" s="180">
        <f t="shared" si="2"/>
        <v>13018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107</v>
      </c>
      <c r="J17" s="182">
        <f t="shared" si="3"/>
        <v>79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56.946793910184802</v>
      </c>
      <c r="C21" s="184">
        <f>C13/SUM(C13:C15)*100</f>
        <v>51.474773609314362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13.906354728543615</v>
      </c>
      <c r="C22" s="185">
        <f>C14/SUM(C13:C15)*100</f>
        <v>16.057567917205692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29.146851361271587</v>
      </c>
      <c r="C23" s="186">
        <f>C15/SUM(C13:C15)*100</f>
        <v>32.46765847347995</v>
      </c>
      <c r="D23" s="253"/>
      <c r="E23" s="253"/>
      <c r="F23" s="1003"/>
      <c r="H23" s="174" t="s">
        <v>629</v>
      </c>
      <c r="I23" s="184">
        <f>I14/SUM(I14:I17)*100</f>
        <v>29.802426343154249</v>
      </c>
      <c r="J23" s="184">
        <f>J14/SUM(J14:J17)*100</f>
        <v>25.828236042852598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22.876949740034664</v>
      </c>
      <c r="J24" s="185">
        <f>J15/SUM(J14:J17)*100</f>
        <v>27.864795106601136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46.949740034662049</v>
      </c>
      <c r="J25" s="185">
        <f>J16/SUM(J14:J17)*100</f>
        <v>46.027649117844646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0.37088388214904677</v>
      </c>
      <c r="J26" s="186">
        <f>J17/SUM(J14:J17)*100</f>
        <v>0.27931973270162286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56.946793910184802</v>
      </c>
      <c r="C29" s="189">
        <f t="shared" si="4"/>
        <v>51.474773609314362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13.906354728543615</v>
      </c>
      <c r="C30" s="192">
        <f t="shared" si="4"/>
        <v>16.057567917205692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29.146851361271587</v>
      </c>
      <c r="C31" s="195">
        <f t="shared" si="4"/>
        <v>32.46765847347995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29.802426343154249</v>
      </c>
      <c r="J32" s="189">
        <f>J23</f>
        <v>25.828236042852598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22.876949740034664</v>
      </c>
      <c r="J33" s="192">
        <f t="shared" si="5"/>
        <v>27.864795106601136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46.949740034662049</v>
      </c>
      <c r="J34" s="192">
        <f t="shared" si="6"/>
        <v>46.027649117844646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0.37088388214904677</v>
      </c>
      <c r="J35" s="195">
        <f t="shared" si="7"/>
        <v>0.27931973270162286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602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84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67054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133.80000000000001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13</v>
      </c>
      <c r="E5" s="28"/>
      <c r="J5" s="654" t="s">
        <v>542</v>
      </c>
      <c r="K5" s="669">
        <f>IF(ISBLANK(B5),"",B5)</f>
        <v>8</v>
      </c>
      <c r="L5" s="618">
        <f>IF(ISBLANK(C5),"",C5)</f>
        <v>13</v>
      </c>
      <c r="N5" s="28"/>
    </row>
    <row r="6" spans="1:15" x14ac:dyDescent="0.25">
      <c r="A6" s="656" t="s">
        <v>543</v>
      </c>
      <c r="B6" s="657">
        <v>10</v>
      </c>
      <c r="C6" s="657">
        <v>12</v>
      </c>
      <c r="E6" s="44"/>
      <c r="J6" s="656" t="s">
        <v>543</v>
      </c>
      <c r="K6" s="670">
        <f t="shared" ref="K6:K10" si="0">IF(ISBLANK(B6),"",B6)</f>
        <v>10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71</v>
      </c>
      <c r="C7" s="657">
        <v>34</v>
      </c>
      <c r="E7" s="44"/>
      <c r="J7" s="656" t="s">
        <v>641</v>
      </c>
      <c r="K7" s="670">
        <f t="shared" si="0"/>
        <v>71</v>
      </c>
      <c r="L7" s="619">
        <f t="shared" si="1"/>
        <v>34</v>
      </c>
      <c r="N7" s="44"/>
    </row>
    <row r="8" spans="1:15" x14ac:dyDescent="0.25">
      <c r="A8" s="650" t="s">
        <v>642</v>
      </c>
      <c r="B8" s="651">
        <v>64</v>
      </c>
      <c r="C8" s="651">
        <v>28</v>
      </c>
      <c r="E8" s="21"/>
      <c r="J8" s="650" t="s">
        <v>642</v>
      </c>
      <c r="K8" s="670">
        <f t="shared" si="0"/>
        <v>64</v>
      </c>
      <c r="L8" s="619">
        <f t="shared" si="1"/>
        <v>28</v>
      </c>
      <c r="N8" s="21"/>
    </row>
    <row r="9" spans="1:15" x14ac:dyDescent="0.25">
      <c r="A9" s="650" t="s">
        <v>643</v>
      </c>
      <c r="B9" s="651">
        <v>134</v>
      </c>
      <c r="C9" s="651">
        <v>46</v>
      </c>
      <c r="E9" s="21"/>
      <c r="J9" s="650" t="s">
        <v>643</v>
      </c>
      <c r="K9" s="670">
        <f t="shared" si="0"/>
        <v>134</v>
      </c>
      <c r="L9" s="619">
        <f t="shared" si="1"/>
        <v>46</v>
      </c>
      <c r="N9" s="21"/>
    </row>
    <row r="10" spans="1:15" x14ac:dyDescent="0.25">
      <c r="A10" s="652" t="s">
        <v>365</v>
      </c>
      <c r="B10" s="653">
        <v>1385</v>
      </c>
      <c r="C10" s="653">
        <v>129</v>
      </c>
      <c r="J10" s="652" t="s">
        <v>365</v>
      </c>
      <c r="K10" s="671">
        <f t="shared" si="0"/>
        <v>1385</v>
      </c>
      <c r="L10" s="620">
        <f t="shared" si="1"/>
        <v>129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5.01</v>
      </c>
      <c r="C15" s="197"/>
      <c r="D15" s="253"/>
      <c r="E15" s="211"/>
      <c r="F15" s="253"/>
      <c r="G15" s="253"/>
      <c r="J15" s="673" t="s">
        <v>488</v>
      </c>
      <c r="K15" s="674">
        <f>B15</f>
        <v>5.01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0.79</v>
      </c>
      <c r="C16" s="197"/>
      <c r="D16" s="253"/>
      <c r="E16" s="254"/>
      <c r="F16" s="253"/>
      <c r="G16" s="253"/>
      <c r="J16" s="675" t="s">
        <v>489</v>
      </c>
      <c r="K16" s="676">
        <f>B16</f>
        <v>0.79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1.81</v>
      </c>
      <c r="C18" s="197"/>
      <c r="D18" s="255"/>
      <c r="E18" s="256"/>
      <c r="F18" s="253"/>
      <c r="G18" s="253"/>
      <c r="J18" s="678" t="s">
        <v>501</v>
      </c>
      <c r="K18" s="674">
        <f>B18</f>
        <v>1.81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6.09</v>
      </c>
      <c r="C19" s="198"/>
      <c r="D19" s="255"/>
      <c r="E19" s="256"/>
      <c r="F19" s="253"/>
      <c r="G19" s="253"/>
      <c r="J19" s="672" t="s">
        <v>502</v>
      </c>
      <c r="K19" s="676">
        <f>B19</f>
        <v>6.09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2.91</v>
      </c>
      <c r="C21" s="253"/>
      <c r="D21" s="253"/>
      <c r="E21" s="253"/>
      <c r="F21" s="253"/>
      <c r="G21" s="253"/>
      <c r="J21" s="661" t="s">
        <v>498</v>
      </c>
      <c r="K21" s="679">
        <f>B21</f>
        <v>2.91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4</v>
      </c>
      <c r="E32" s="28"/>
      <c r="J32" s="654" t="s">
        <v>542</v>
      </c>
      <c r="K32" s="669">
        <f>IF(ISBLANK(B32),"",B32)</f>
        <v>5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10</v>
      </c>
      <c r="C33" s="657">
        <v>3</v>
      </c>
      <c r="E33" s="44"/>
      <c r="J33" s="656" t="s">
        <v>543</v>
      </c>
      <c r="K33" s="670">
        <f t="shared" ref="K33:K37" si="2">IF(ISBLANK(B33),"",B33)</f>
        <v>10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14</v>
      </c>
      <c r="C34" s="657">
        <v>14</v>
      </c>
      <c r="E34" s="44"/>
      <c r="J34" s="656" t="s">
        <v>641</v>
      </c>
      <c r="K34" s="670">
        <f t="shared" si="2"/>
        <v>14</v>
      </c>
      <c r="L34" s="619">
        <f t="shared" si="3"/>
        <v>14</v>
      </c>
      <c r="N34" s="44"/>
    </row>
    <row r="35" spans="1:15" x14ac:dyDescent="0.25">
      <c r="A35" s="650" t="s">
        <v>642</v>
      </c>
      <c r="B35" s="651">
        <v>39</v>
      </c>
      <c r="C35" s="651">
        <v>18</v>
      </c>
      <c r="E35" s="21"/>
      <c r="J35" s="650" t="s">
        <v>642</v>
      </c>
      <c r="K35" s="670">
        <f t="shared" si="2"/>
        <v>39</v>
      </c>
      <c r="L35" s="619">
        <f t="shared" si="3"/>
        <v>18</v>
      </c>
      <c r="N35" s="21"/>
    </row>
    <row r="36" spans="1:15" x14ac:dyDescent="0.25">
      <c r="A36" s="650" t="s">
        <v>643</v>
      </c>
      <c r="B36" s="651">
        <v>52</v>
      </c>
      <c r="C36" s="651">
        <v>16</v>
      </c>
      <c r="E36" s="21"/>
      <c r="J36" s="650" t="s">
        <v>643</v>
      </c>
      <c r="K36" s="670">
        <f t="shared" si="2"/>
        <v>52</v>
      </c>
      <c r="L36" s="619">
        <f t="shared" si="3"/>
        <v>16</v>
      </c>
      <c r="N36" s="21"/>
    </row>
    <row r="37" spans="1:15" x14ac:dyDescent="0.25">
      <c r="A37" s="652" t="s">
        <v>365</v>
      </c>
      <c r="B37" s="653">
        <v>249</v>
      </c>
      <c r="C37" s="653">
        <v>30</v>
      </c>
      <c r="J37" s="652" t="s">
        <v>365</v>
      </c>
      <c r="K37" s="671">
        <f t="shared" si="2"/>
        <v>249</v>
      </c>
      <c r="L37" s="620">
        <f t="shared" si="3"/>
        <v>30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1.21</v>
      </c>
      <c r="C42" s="197"/>
      <c r="D42" s="253"/>
      <c r="E42" s="211"/>
      <c r="F42" s="253"/>
      <c r="G42" s="253"/>
      <c r="J42" s="673" t="s">
        <v>488</v>
      </c>
      <c r="K42" s="674">
        <f>B42</f>
        <v>1.21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0.28000000000000003</v>
      </c>
      <c r="C43" s="197"/>
      <c r="D43" s="253"/>
      <c r="E43" s="254"/>
      <c r="F43" s="253"/>
      <c r="G43" s="253"/>
      <c r="J43" s="675" t="s">
        <v>489</v>
      </c>
      <c r="K43" s="676">
        <f>B43</f>
        <v>0.28000000000000003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0.59</v>
      </c>
      <c r="C45" s="197"/>
      <c r="D45" s="255"/>
      <c r="E45" s="256"/>
      <c r="F45" s="253"/>
      <c r="G45" s="253"/>
      <c r="J45" s="678" t="s">
        <v>501</v>
      </c>
      <c r="K45" s="674">
        <f>B45</f>
        <v>0.59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1.28</v>
      </c>
      <c r="C46" s="198"/>
      <c r="D46" s="255"/>
      <c r="E46" s="256"/>
      <c r="F46" s="253"/>
      <c r="G46" s="253"/>
      <c r="J46" s="672" t="s">
        <v>502</v>
      </c>
      <c r="K46" s="676">
        <f>B46</f>
        <v>1.28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0.75</v>
      </c>
      <c r="C48" s="253"/>
      <c r="D48" s="253"/>
      <c r="E48" s="253"/>
      <c r="F48" s="253"/>
      <c r="G48" s="253"/>
      <c r="J48" s="661" t="s">
        <v>498</v>
      </c>
      <c r="K48" s="679">
        <f>B48</f>
        <v>0.75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1915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86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2534</v>
      </c>
      <c r="F4" s="643">
        <v>1</v>
      </c>
      <c r="G4" s="643">
        <v>82</v>
      </c>
      <c r="H4" s="643">
        <v>5431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3057</v>
      </c>
      <c r="F5" s="602">
        <v>1</v>
      </c>
      <c r="G5" s="602">
        <v>75</v>
      </c>
      <c r="H5" s="602">
        <v>6498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1915</v>
      </c>
      <c r="F6" s="617">
        <v>1</v>
      </c>
      <c r="G6" s="617">
        <v>86</v>
      </c>
      <c r="H6" s="617">
        <v>11000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2020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3441302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51321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1.2</v>
      </c>
      <c r="E4" s="643">
        <v>0.17</v>
      </c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141739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2114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4703</v>
      </c>
      <c r="C6" s="55">
        <v>2474</v>
      </c>
      <c r="D6" s="55">
        <v>2229</v>
      </c>
      <c r="E6" s="70">
        <v>5731</v>
      </c>
      <c r="F6" s="55">
        <v>2941</v>
      </c>
      <c r="G6" s="110">
        <v>2790</v>
      </c>
      <c r="H6" s="55">
        <v>3249</v>
      </c>
      <c r="I6" s="55">
        <v>1680</v>
      </c>
      <c r="J6" s="55">
        <v>1569</v>
      </c>
      <c r="K6" s="70">
        <v>12877</v>
      </c>
      <c r="L6" s="55">
        <v>6678</v>
      </c>
      <c r="M6" s="110">
        <v>6199</v>
      </c>
      <c r="N6" s="70">
        <v>12425</v>
      </c>
      <c r="O6" s="55">
        <v>6507</v>
      </c>
      <c r="P6" s="110">
        <v>5918</v>
      </c>
      <c r="Q6" s="70">
        <v>46726</v>
      </c>
      <c r="R6" s="55">
        <v>23834</v>
      </c>
      <c r="S6" s="110">
        <v>22892</v>
      </c>
      <c r="T6" s="70">
        <v>70460</v>
      </c>
      <c r="U6" s="55">
        <v>35334</v>
      </c>
      <c r="V6" s="160">
        <v>35126</v>
      </c>
    </row>
    <row r="7" spans="1:22" x14ac:dyDescent="0.25">
      <c r="A7" s="286">
        <v>2021</v>
      </c>
      <c r="B7" s="167">
        <v>4559</v>
      </c>
      <c r="C7" s="94">
        <v>2392</v>
      </c>
      <c r="D7" s="94">
        <v>2167</v>
      </c>
      <c r="E7" s="167">
        <v>5715</v>
      </c>
      <c r="F7" s="94">
        <v>2955</v>
      </c>
      <c r="G7" s="169">
        <v>2760</v>
      </c>
      <c r="H7" s="94">
        <v>3171</v>
      </c>
      <c r="I7" s="94">
        <v>1622</v>
      </c>
      <c r="J7" s="94">
        <v>1549</v>
      </c>
      <c r="K7" s="167">
        <v>12637</v>
      </c>
      <c r="L7" s="94">
        <v>6544</v>
      </c>
      <c r="M7" s="169">
        <v>6093</v>
      </c>
      <c r="N7" s="167">
        <v>12148</v>
      </c>
      <c r="O7" s="94">
        <v>6345</v>
      </c>
      <c r="P7" s="169">
        <v>5803</v>
      </c>
      <c r="Q7" s="167">
        <v>46039</v>
      </c>
      <c r="R7" s="94">
        <v>23473</v>
      </c>
      <c r="S7" s="169">
        <v>22566</v>
      </c>
      <c r="T7" s="212">
        <v>69654</v>
      </c>
      <c r="U7" s="58">
        <v>34925</v>
      </c>
      <c r="V7" s="160">
        <v>34729</v>
      </c>
    </row>
    <row r="8" spans="1:22" x14ac:dyDescent="0.25">
      <c r="A8" s="219">
        <v>2022</v>
      </c>
      <c r="B8" s="72">
        <v>4394</v>
      </c>
      <c r="C8" s="61">
        <v>2296</v>
      </c>
      <c r="D8" s="61">
        <v>2098</v>
      </c>
      <c r="E8" s="72">
        <v>5398</v>
      </c>
      <c r="F8" s="61">
        <v>2784</v>
      </c>
      <c r="G8" s="111">
        <v>2614</v>
      </c>
      <c r="H8" s="61">
        <v>2979</v>
      </c>
      <c r="I8" s="61">
        <v>1496</v>
      </c>
      <c r="J8" s="61">
        <v>1483</v>
      </c>
      <c r="K8" s="72">
        <v>11995</v>
      </c>
      <c r="L8" s="61">
        <v>6167</v>
      </c>
      <c r="M8" s="111">
        <v>5828</v>
      </c>
      <c r="N8" s="72">
        <v>10942</v>
      </c>
      <c r="O8" s="61">
        <v>5650</v>
      </c>
      <c r="P8" s="111">
        <v>5292</v>
      </c>
      <c r="Q8" s="72">
        <v>44042</v>
      </c>
      <c r="R8" s="61">
        <v>22269</v>
      </c>
      <c r="S8" s="111">
        <v>21773</v>
      </c>
      <c r="T8" s="72">
        <v>67054</v>
      </c>
      <c r="U8" s="61">
        <v>33452</v>
      </c>
      <c r="V8" s="111">
        <v>33602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4394</v>
      </c>
      <c r="C15" s="172">
        <f>E8</f>
        <v>5398</v>
      </c>
      <c r="D15" s="172">
        <f>H8</f>
        <v>2979</v>
      </c>
      <c r="E15" s="172">
        <f>K8</f>
        <v>11995</v>
      </c>
      <c r="F15" s="172">
        <f>N8</f>
        <v>10942</v>
      </c>
      <c r="G15" s="172">
        <f>Q8</f>
        <v>44042</v>
      </c>
      <c r="H15" s="334">
        <f>T8</f>
        <v>67054</v>
      </c>
      <c r="M15" s="172">
        <f>K8</f>
        <v>11995</v>
      </c>
      <c r="N15" s="172">
        <f>H15-E15-O15</f>
        <v>41839</v>
      </c>
      <c r="O15" s="172">
        <f>H15-(B15+C15+G15)</f>
        <v>13220</v>
      </c>
      <c r="P15" s="29"/>
      <c r="Q15" s="100">
        <f>M15/H15*100</f>
        <v>17.888567423270796</v>
      </c>
      <c r="R15" s="100">
        <f>N15/H15*100</f>
        <v>62.395979359918876</v>
      </c>
      <c r="S15" s="100">
        <f>O15/H15*100</f>
        <v>19.715453216810332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17.888567423270796</v>
      </c>
      <c r="R18" s="100">
        <f>N15/H15*100</f>
        <v>62.395979359918876</v>
      </c>
      <c r="S18" s="100">
        <f>O15/H15*100</f>
        <v>19.715453216810332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</v>
      </c>
      <c r="C23" s="361"/>
      <c r="D23" s="361"/>
      <c r="E23" s="167">
        <v>10.5</v>
      </c>
      <c r="F23" s="361"/>
      <c r="G23" s="362"/>
      <c r="H23" s="167">
        <v>5.26</v>
      </c>
      <c r="I23" s="94">
        <v>9.9700000000000006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5.2</v>
      </c>
      <c r="C24" s="361"/>
      <c r="D24" s="361"/>
      <c r="E24" s="167">
        <v>7</v>
      </c>
      <c r="F24" s="361"/>
      <c r="G24" s="362"/>
      <c r="H24" s="167">
        <v>5.24</v>
      </c>
      <c r="I24" s="94">
        <v>10.42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1.7</v>
      </c>
      <c r="C25" s="357"/>
      <c r="D25" s="357"/>
      <c r="E25" s="72">
        <v>3.4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9.9700000000000006</v>
      </c>
      <c r="F32" s="700">
        <f>A23</f>
        <v>2020</v>
      </c>
      <c r="G32" s="674">
        <f>IF(ISBLANK(J23),"",J23)</f>
        <v>0</v>
      </c>
      <c r="H32" s="674">
        <f>IF(ISBLANK(I23),"",I23)</f>
        <v>9.9700000000000006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10.42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10.42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2328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20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2654</v>
      </c>
    </row>
    <row r="17" spans="2:3" x14ac:dyDescent="0.25">
      <c r="B17" s="253">
        <v>2022</v>
      </c>
      <c r="C17" s="1100">
        <v>2376</v>
      </c>
    </row>
    <row r="18" spans="2:3" x14ac:dyDescent="0.25">
      <c r="B18" s="253">
        <v>2023</v>
      </c>
      <c r="C18" s="1100">
        <v>2328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2654</v>
      </c>
    </row>
    <row r="22" spans="2:3" x14ac:dyDescent="0.25">
      <c r="B22" s="636">
        <f>B17</f>
        <v>2022</v>
      </c>
      <c r="C22" s="636">
        <f t="shared" ref="C22:C23" si="0">IF(ISBLANK(C17),"",C17)</f>
        <v>2376</v>
      </c>
    </row>
    <row r="23" spans="2:3" x14ac:dyDescent="0.25">
      <c r="B23" s="636">
        <f>B18</f>
        <v>2023</v>
      </c>
      <c r="C23" s="636">
        <f t="shared" si="0"/>
        <v>2328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21.2</v>
      </c>
      <c r="C4" s="655">
        <v>783</v>
      </c>
      <c r="D4" s="655">
        <v>6.3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20</v>
      </c>
      <c r="C5" s="602">
        <v>788</v>
      </c>
      <c r="D5" s="602">
        <v>6.6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795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161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570</v>
      </c>
      <c r="C4" s="1006">
        <v>301</v>
      </c>
      <c r="D4" s="1006">
        <v>269</v>
      </c>
      <c r="E4" s="1005">
        <v>1037</v>
      </c>
      <c r="F4" s="1006">
        <v>554</v>
      </c>
      <c r="G4" s="1006">
        <v>483</v>
      </c>
      <c r="H4" s="1007">
        <v>8.1</v>
      </c>
      <c r="I4" s="1007">
        <v>14.7</v>
      </c>
      <c r="J4" s="1007">
        <v>-6.6</v>
      </c>
      <c r="K4" s="70">
        <v>528</v>
      </c>
      <c r="L4" s="55">
        <v>229</v>
      </c>
      <c r="M4" s="110">
        <v>299</v>
      </c>
      <c r="N4" s="55">
        <v>755</v>
      </c>
      <c r="O4" s="55">
        <v>318</v>
      </c>
      <c r="P4" s="110">
        <v>437</v>
      </c>
    </row>
    <row r="5" spans="1:17" x14ac:dyDescent="0.25">
      <c r="A5" s="286">
        <v>2021</v>
      </c>
      <c r="B5" s="1008">
        <v>572</v>
      </c>
      <c r="C5" s="1009">
        <v>288</v>
      </c>
      <c r="D5" s="1009">
        <v>284</v>
      </c>
      <c r="E5" s="1008">
        <v>1298</v>
      </c>
      <c r="F5" s="1009">
        <v>664</v>
      </c>
      <c r="G5" s="1009">
        <v>634</v>
      </c>
      <c r="H5" s="1010">
        <v>8.1999999999999993</v>
      </c>
      <c r="I5" s="1010">
        <v>18.600000000000001</v>
      </c>
      <c r="J5" s="1010">
        <v>-10.4</v>
      </c>
      <c r="K5" s="212">
        <v>684</v>
      </c>
      <c r="L5" s="58">
        <v>289</v>
      </c>
      <c r="M5" s="160">
        <v>395</v>
      </c>
      <c r="N5" s="58">
        <v>877</v>
      </c>
      <c r="O5" s="58">
        <v>389</v>
      </c>
      <c r="P5" s="160">
        <v>488</v>
      </c>
    </row>
    <row r="6" spans="1:17" x14ac:dyDescent="0.25">
      <c r="A6" s="219">
        <v>2022</v>
      </c>
      <c r="B6" s="1011">
        <v>589</v>
      </c>
      <c r="C6" s="1012">
        <v>316</v>
      </c>
      <c r="D6" s="1012">
        <v>273</v>
      </c>
      <c r="E6" s="1011">
        <v>993</v>
      </c>
      <c r="F6" s="1012">
        <v>517</v>
      </c>
      <c r="G6" s="1012">
        <v>476</v>
      </c>
      <c r="H6" s="1013">
        <v>8.8000000000000007</v>
      </c>
      <c r="I6" s="1013">
        <v>14.8</v>
      </c>
      <c r="J6" s="1013">
        <v>-6</v>
      </c>
      <c r="K6" s="1014">
        <v>947</v>
      </c>
      <c r="L6" s="1015">
        <v>427</v>
      </c>
      <c r="M6" s="1016">
        <v>520</v>
      </c>
      <c r="N6" s="1015">
        <v>1151</v>
      </c>
      <c r="O6" s="1015">
        <v>542</v>
      </c>
      <c r="P6" s="1016">
        <v>609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269</v>
      </c>
      <c r="C13" s="319">
        <f>IF(ISBLANK(C4),"",C4)</f>
        <v>301</v>
      </c>
      <c r="D13" s="364"/>
      <c r="E13" s="322">
        <f>A4</f>
        <v>2020</v>
      </c>
      <c r="F13" s="319">
        <f>IF(ISBLANK(G4),"",G4)</f>
        <v>483</v>
      </c>
      <c r="G13" s="319">
        <f>IF(ISBLANK(F4),"",F4)</f>
        <v>554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284</v>
      </c>
      <c r="C14" s="320">
        <f t="shared" ref="C14:C15" si="2">IF(ISBLANK(C5),"",C5)</f>
        <v>288</v>
      </c>
      <c r="D14" s="364"/>
      <c r="E14" s="323">
        <f t="shared" ref="E14:E15" si="3">A5</f>
        <v>2021</v>
      </c>
      <c r="F14" s="320">
        <f t="shared" ref="F14:F15" si="4">IF(ISBLANK(G5),"",G5)</f>
        <v>634</v>
      </c>
      <c r="G14" s="320">
        <f t="shared" ref="G14:G15" si="5">IF(ISBLANK(F5),"",F5)</f>
        <v>664</v>
      </c>
      <c r="H14" s="389"/>
      <c r="I14" s="389"/>
      <c r="J14" s="48"/>
      <c r="K14" s="325" t="s">
        <v>536</v>
      </c>
      <c r="L14" s="328">
        <f>IF(ISBLANK(K4),"",K4)</f>
        <v>528</v>
      </c>
      <c r="M14" s="328">
        <f>IF(ISBLANK(K5),"",K5)</f>
        <v>684</v>
      </c>
      <c r="N14" s="328">
        <f>IF(ISBLANK(K6),"",K6)</f>
        <v>947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273</v>
      </c>
      <c r="C15" s="321">
        <f t="shared" si="2"/>
        <v>316</v>
      </c>
      <c r="E15" s="324">
        <f t="shared" si="3"/>
        <v>2022</v>
      </c>
      <c r="F15" s="321">
        <f t="shared" si="4"/>
        <v>476</v>
      </c>
      <c r="G15" s="321">
        <f t="shared" si="5"/>
        <v>517</v>
      </c>
      <c r="H15" s="211"/>
      <c r="I15" s="211"/>
      <c r="J15" s="28"/>
      <c r="K15" s="326" t="s">
        <v>535</v>
      </c>
      <c r="L15" s="329">
        <f>IF(ISBLANK(N4),"",N4)</f>
        <v>755</v>
      </c>
      <c r="M15" s="329">
        <f>IF(ISBLANK(N5),"",N5)</f>
        <v>877</v>
      </c>
      <c r="N15" s="329">
        <f>IF(ISBLANK(N6),"",N6)</f>
        <v>1151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528</v>
      </c>
      <c r="M19" s="328">
        <f>IF(ISBLANK(K5),"",K5)</f>
        <v>684</v>
      </c>
      <c r="N19" s="328">
        <f>IF(ISBLANK(K6),"",K6)</f>
        <v>947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755</v>
      </c>
      <c r="M20" s="329">
        <f>IF(ISBLANK(N5),"",N5)</f>
        <v>877</v>
      </c>
      <c r="N20" s="329">
        <f>IF(ISBLANK(N6),"",N6)</f>
        <v>1151</v>
      </c>
      <c r="O20" s="364"/>
    </row>
    <row r="21" spans="1:15" x14ac:dyDescent="0.25">
      <c r="A21" s="322">
        <f>A4</f>
        <v>2020</v>
      </c>
      <c r="B21" s="319">
        <f>IF(ISBLANK(D4),"",D4)</f>
        <v>269</v>
      </c>
      <c r="C21" s="319">
        <f>IF(ISBLANK(C4),"",C4)</f>
        <v>301</v>
      </c>
      <c r="E21" s="322">
        <f>A4</f>
        <v>2020</v>
      </c>
      <c r="F21" s="319">
        <f>IF(ISBLANK(G4),"",G4)</f>
        <v>483</v>
      </c>
      <c r="G21" s="319">
        <f>IF(ISBLANK(F4),"",F4)</f>
        <v>554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284</v>
      </c>
      <c r="C22" s="320">
        <f t="shared" ref="C22:C23" si="8">IF(ISBLANK(C5),"",C5)</f>
        <v>288</v>
      </c>
      <c r="E22" s="323">
        <f t="shared" ref="E22:E23" si="9">A5</f>
        <v>2021</v>
      </c>
      <c r="F22" s="320">
        <f t="shared" ref="F22:F23" si="10">IF(ISBLANK(G5),"",G5)</f>
        <v>634</v>
      </c>
      <c r="G22" s="320">
        <f t="shared" ref="G22:G23" si="11">IF(ISBLANK(F5),"",F5)</f>
        <v>664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273</v>
      </c>
      <c r="C23" s="321">
        <f t="shared" si="8"/>
        <v>316</v>
      </c>
      <c r="E23" s="324">
        <f t="shared" si="9"/>
        <v>2022</v>
      </c>
      <c r="F23" s="321">
        <f t="shared" si="10"/>
        <v>476</v>
      </c>
      <c r="G23" s="321">
        <f t="shared" si="11"/>
        <v>517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14</v>
      </c>
      <c r="C5" s="611"/>
      <c r="D5" s="611"/>
      <c r="E5" s="599">
        <v>54</v>
      </c>
      <c r="F5" s="616"/>
      <c r="G5" s="945"/>
      <c r="H5" s="599">
        <v>263</v>
      </c>
      <c r="I5" s="616">
        <v>87</v>
      </c>
      <c r="J5" s="616">
        <v>176</v>
      </c>
      <c r="K5" s="616"/>
      <c r="L5" s="945"/>
    </row>
    <row r="6" spans="1:12" x14ac:dyDescent="0.25">
      <c r="A6" s="286">
        <v>2021</v>
      </c>
      <c r="B6" s="601">
        <v>13</v>
      </c>
      <c r="C6" s="612"/>
      <c r="D6" s="612"/>
      <c r="E6" s="1034">
        <v>29</v>
      </c>
      <c r="F6" s="1028"/>
      <c r="G6" s="980"/>
      <c r="H6" s="1034">
        <v>213</v>
      </c>
      <c r="I6" s="1028">
        <v>64</v>
      </c>
      <c r="J6" s="1028">
        <v>149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15</v>
      </c>
      <c r="F7" s="1028"/>
      <c r="G7" s="980"/>
      <c r="H7" s="1034">
        <v>161</v>
      </c>
      <c r="I7" s="1028">
        <v>47</v>
      </c>
      <c r="J7" s="1028">
        <v>114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47</v>
      </c>
    </row>
    <row r="15" spans="1:12" ht="30" x14ac:dyDescent="0.25">
      <c r="A15" s="833" t="s">
        <v>1543</v>
      </c>
      <c r="B15" s="623">
        <f>IF(ISBLANK(J7),"",J7)</f>
        <v>114</v>
      </c>
    </row>
    <row r="17" spans="1:2" x14ac:dyDescent="0.25">
      <c r="A17" s="625" t="s">
        <v>1540</v>
      </c>
      <c r="B17" s="621">
        <f>IF(ISBLANK(I7),"",I7)</f>
        <v>47</v>
      </c>
    </row>
    <row r="18" spans="1:2" x14ac:dyDescent="0.25">
      <c r="A18" s="627" t="s">
        <v>1541</v>
      </c>
      <c r="B18" s="623">
        <f>IF(ISBLANK(J7),"",J7)</f>
        <v>114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66.599999999999994</v>
      </c>
      <c r="C4" s="55">
        <v>2016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30.8</v>
      </c>
      <c r="C5" s="61">
        <v>2016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65.7</v>
      </c>
      <c r="C6" s="614">
        <v>30.8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66.599999999999994</v>
      </c>
      <c r="C10" s="614">
        <v>30.8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35246.47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22</v>
      </c>
      <c r="C12" s="61">
        <v>2020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15143</v>
      </c>
      <c r="E5" s="751">
        <v>22</v>
      </c>
      <c r="G5" s="358">
        <v>2014</v>
      </c>
      <c r="H5" s="70">
        <v>48946.39</v>
      </c>
      <c r="I5" s="55">
        <v>29725.13</v>
      </c>
      <c r="J5" s="55">
        <v>19221.259999999998</v>
      </c>
      <c r="K5" s="71">
        <v>81</v>
      </c>
    </row>
    <row r="6" spans="1:12" x14ac:dyDescent="0.25">
      <c r="A6" s="286">
        <v>2021</v>
      </c>
      <c r="B6" s="601"/>
      <c r="C6" s="612"/>
      <c r="D6" s="959"/>
      <c r="E6" s="959"/>
      <c r="G6" s="480">
        <v>2017</v>
      </c>
      <c r="H6" s="212">
        <v>35246.480000000003</v>
      </c>
      <c r="I6" s="58">
        <v>20825.02</v>
      </c>
      <c r="J6" s="58">
        <v>14421.46</v>
      </c>
      <c r="K6" s="214">
        <v>58</v>
      </c>
    </row>
    <row r="7" spans="1:12" x14ac:dyDescent="0.25">
      <c r="A7" s="218">
        <v>2022</v>
      </c>
      <c r="B7" s="601"/>
      <c r="C7" s="612"/>
      <c r="D7" s="959"/>
      <c r="E7" s="959"/>
      <c r="G7" s="482">
        <v>2020</v>
      </c>
      <c r="H7" s="72">
        <v>35246.47</v>
      </c>
      <c r="I7" s="61">
        <v>20825.02</v>
      </c>
      <c r="J7" s="61">
        <v>14421.45</v>
      </c>
      <c r="K7" s="73">
        <v>59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15143</v>
      </c>
      <c r="F14" s="211"/>
      <c r="G14" s="634" t="s">
        <v>925</v>
      </c>
      <c r="H14" s="621">
        <f>IF(ISBLANK(J7),"",J7)</f>
        <v>14421.45</v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20825.02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>
        <f>IF(ISBLANK(J7),"",J7)</f>
        <v>14421.45</v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>
        <f>IF(ISBLANK(I7),"",I7)</f>
        <v>20825.02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4.2</v>
      </c>
      <c r="C5" s="1092"/>
      <c r="D5" s="1093"/>
      <c r="E5" s="1092"/>
      <c r="F5" s="1093"/>
    </row>
    <row r="6" spans="1:9" x14ac:dyDescent="0.25">
      <c r="A6" s="218">
        <v>2021</v>
      </c>
      <c r="B6" s="1092">
        <v>2.8</v>
      </c>
      <c r="C6" s="1092"/>
      <c r="D6" s="1093"/>
      <c r="E6" s="1092"/>
      <c r="F6" s="1093"/>
    </row>
    <row r="7" spans="1:9" x14ac:dyDescent="0.25">
      <c r="A7" s="219">
        <v>2022</v>
      </c>
      <c r="B7" s="73">
        <v>4.5999999999999996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27148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16966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10182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63462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32236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31226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6455</v>
      </c>
      <c r="C5" s="458">
        <v>4999</v>
      </c>
      <c r="D5" s="458">
        <v>1456</v>
      </c>
      <c r="E5" s="457">
        <v>14546</v>
      </c>
      <c r="F5" s="458">
        <v>9022</v>
      </c>
      <c r="G5" s="458">
        <v>5524</v>
      </c>
      <c r="H5" s="457">
        <v>1.8</v>
      </c>
      <c r="I5" s="763">
        <v>3.8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14835</v>
      </c>
      <c r="C6" s="458">
        <v>10078</v>
      </c>
      <c r="D6" s="458">
        <v>4757</v>
      </c>
      <c r="E6" s="457">
        <v>24716</v>
      </c>
      <c r="F6" s="458">
        <v>14634</v>
      </c>
      <c r="G6" s="458">
        <v>10082</v>
      </c>
      <c r="H6" s="457">
        <v>1.5</v>
      </c>
      <c r="I6" s="763">
        <v>2.1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27148</v>
      </c>
      <c r="C7" s="612">
        <v>16966</v>
      </c>
      <c r="D7" s="612">
        <v>10182</v>
      </c>
      <c r="E7" s="601">
        <v>63462</v>
      </c>
      <c r="F7" s="612">
        <v>32236</v>
      </c>
      <c r="G7" s="612">
        <v>31226</v>
      </c>
      <c r="H7" s="947">
        <v>1.9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6455</v>
      </c>
      <c r="C14" s="674">
        <f t="shared" ref="C14:D14" si="0">IF(ISBLANK(C5),"",C5)</f>
        <v>4999</v>
      </c>
      <c r="D14" s="669">
        <f t="shared" si="0"/>
        <v>1456</v>
      </c>
      <c r="F14" s="884">
        <f>A5</f>
        <v>2020</v>
      </c>
      <c r="G14" s="674">
        <f>IF(ISBLANK(E5),"",E5)</f>
        <v>14546</v>
      </c>
      <c r="H14" s="674">
        <f t="shared" ref="H14:I16" si="1">IF(ISBLANK(F5),"",F5)</f>
        <v>9022</v>
      </c>
      <c r="I14" s="669">
        <f t="shared" si="1"/>
        <v>5524</v>
      </c>
      <c r="J14" s="756"/>
      <c r="K14" s="884">
        <f>A5</f>
        <v>2020</v>
      </c>
      <c r="L14" s="674">
        <f>IF(ISBLANK(H5),"",H5)</f>
        <v>1.8</v>
      </c>
      <c r="M14" s="669">
        <f>IF(ISBLANK(I5),"",I5)</f>
        <v>3.8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14835</v>
      </c>
      <c r="C15" s="879">
        <f t="shared" si="3"/>
        <v>10078</v>
      </c>
      <c r="D15" s="886">
        <f t="shared" si="3"/>
        <v>4757</v>
      </c>
      <c r="F15" s="890">
        <f t="shared" ref="F15:F16" si="4">A6</f>
        <v>2021</v>
      </c>
      <c r="G15" s="853">
        <f t="shared" ref="G15:G16" si="5">IF(ISBLANK(E6),"",E6)</f>
        <v>24716</v>
      </c>
      <c r="H15" s="853">
        <f t="shared" si="1"/>
        <v>14634</v>
      </c>
      <c r="I15" s="670">
        <f t="shared" si="1"/>
        <v>10082</v>
      </c>
      <c r="J15" s="211"/>
      <c r="K15" s="890">
        <f t="shared" ref="K15:K16" si="6">A6</f>
        <v>2021</v>
      </c>
      <c r="L15" s="853">
        <f t="shared" ref="L15:M16" si="7">IF(ISBLANK(H6),"",H6)</f>
        <v>1.5</v>
      </c>
      <c r="M15" s="670">
        <f t="shared" si="7"/>
        <v>2.1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27148</v>
      </c>
      <c r="C16" s="888">
        <f t="shared" si="3"/>
        <v>16966</v>
      </c>
      <c r="D16" s="889">
        <f t="shared" si="3"/>
        <v>10182</v>
      </c>
      <c r="F16" s="891">
        <f t="shared" si="4"/>
        <v>2022</v>
      </c>
      <c r="G16" s="676">
        <f t="shared" si="5"/>
        <v>63462</v>
      </c>
      <c r="H16" s="676">
        <f t="shared" si="1"/>
        <v>32236</v>
      </c>
      <c r="I16" s="671">
        <f t="shared" si="1"/>
        <v>31226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6455</v>
      </c>
      <c r="C22" s="674">
        <f t="shared" ref="C22:D22" si="8">IF(ISBLANK(C5),"",C5)</f>
        <v>4999</v>
      </c>
      <c r="D22" s="669">
        <f t="shared" si="8"/>
        <v>1456</v>
      </c>
      <c r="F22" s="884">
        <f>A5</f>
        <v>2020</v>
      </c>
      <c r="G22" s="674">
        <f>IF(ISBLANK(E5),"",E5)</f>
        <v>14546</v>
      </c>
      <c r="H22" s="674">
        <f t="shared" ref="H22:I24" si="9">IF(ISBLANK(F5),"",F5)</f>
        <v>9022</v>
      </c>
      <c r="I22" s="669">
        <f t="shared" si="9"/>
        <v>5524</v>
      </c>
      <c r="J22" s="756"/>
      <c r="K22" s="884">
        <f>A5</f>
        <v>2020</v>
      </c>
      <c r="L22" s="674">
        <f>IF(ISBLANK(H5),"",H5)</f>
        <v>1.8</v>
      </c>
      <c r="M22" s="669">
        <f>IF(ISBLANK(I5),"",I5)</f>
        <v>3.8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14835</v>
      </c>
      <c r="C23" s="853">
        <f t="shared" si="11"/>
        <v>10078</v>
      </c>
      <c r="D23" s="670">
        <f t="shared" si="11"/>
        <v>4757</v>
      </c>
      <c r="F23" s="890">
        <f t="shared" ref="F23:F24" si="12">A6</f>
        <v>2021</v>
      </c>
      <c r="G23" s="853">
        <f t="shared" ref="G23:G24" si="13">IF(ISBLANK(E6),"",E6)</f>
        <v>24716</v>
      </c>
      <c r="H23" s="853">
        <f t="shared" si="9"/>
        <v>14634</v>
      </c>
      <c r="I23" s="670">
        <f t="shared" si="9"/>
        <v>10082</v>
      </c>
      <c r="J23" s="211"/>
      <c r="K23" s="890">
        <f t="shared" ref="K23:K24" si="14">A6</f>
        <v>2021</v>
      </c>
      <c r="L23" s="853">
        <f t="shared" ref="L23:M24" si="15">IF(ISBLANK(H6),"",H6)</f>
        <v>1.5</v>
      </c>
      <c r="M23" s="670">
        <f t="shared" si="15"/>
        <v>2.1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27148</v>
      </c>
      <c r="C24" s="676">
        <f t="shared" si="11"/>
        <v>16966</v>
      </c>
      <c r="D24" s="671">
        <f t="shared" si="11"/>
        <v>10182</v>
      </c>
      <c r="F24" s="891">
        <f t="shared" si="12"/>
        <v>2022</v>
      </c>
      <c r="G24" s="676">
        <f t="shared" si="13"/>
        <v>63462</v>
      </c>
      <c r="H24" s="676">
        <f t="shared" si="9"/>
        <v>32236</v>
      </c>
      <c r="I24" s="671">
        <f t="shared" si="9"/>
        <v>31226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217</v>
      </c>
      <c r="C3" s="71">
        <v>87</v>
      </c>
      <c r="D3" s="71">
        <v>13.4</v>
      </c>
      <c r="F3" s="105" t="s">
        <v>537</v>
      </c>
      <c r="G3" s="97">
        <f>IF(ISBLANK(B3),"",B3)</f>
        <v>217</v>
      </c>
      <c r="H3" s="97">
        <f>IF(ISBLANK(B4),"",B4)</f>
        <v>326</v>
      </c>
      <c r="I3" s="97">
        <f>IF(ISBLANK(B5),"",B5)</f>
        <v>320</v>
      </c>
      <c r="J3" s="365"/>
    </row>
    <row r="4" spans="1:12" x14ac:dyDescent="0.25">
      <c r="A4" s="286">
        <v>2021</v>
      </c>
      <c r="B4" s="214">
        <v>326</v>
      </c>
      <c r="C4" s="214">
        <v>113</v>
      </c>
      <c r="D4" s="214">
        <v>12.6</v>
      </c>
      <c r="F4" s="130" t="s">
        <v>538</v>
      </c>
      <c r="G4" s="98">
        <f>IF(ISBLANK(C3),"",C3)</f>
        <v>87</v>
      </c>
      <c r="H4" s="98">
        <f>IF(ISBLANK(C4),"",C4)</f>
        <v>113</v>
      </c>
      <c r="I4" s="98">
        <f>IF(ISBLANK(C5),"",C5)</f>
        <v>88</v>
      </c>
      <c r="J4" s="365"/>
    </row>
    <row r="5" spans="1:12" x14ac:dyDescent="0.25">
      <c r="A5" s="218">
        <v>2022</v>
      </c>
      <c r="B5" s="168">
        <v>320</v>
      </c>
      <c r="C5" s="168">
        <v>88</v>
      </c>
      <c r="D5" s="168">
        <v>13.2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217</v>
      </c>
      <c r="H8" s="97">
        <f>IF(ISBLANK(B4),"",B4)</f>
        <v>326</v>
      </c>
      <c r="I8" s="97">
        <f>IF(ISBLANK(B5),"",B5)</f>
        <v>320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87</v>
      </c>
      <c r="H9" s="98">
        <f>IF(ISBLANK(C4),"",C4)</f>
        <v>113</v>
      </c>
      <c r="I9" s="98">
        <f>IF(ISBLANK(C5),"",C5)</f>
        <v>88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12.6</v>
      </c>
      <c r="I13" s="132">
        <f>IF(ISBLANK(D5),"",D5)</f>
        <v>13.2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1499</v>
      </c>
      <c r="C4" s="110">
        <v>1607</v>
      </c>
      <c r="E4" s="29" t="s">
        <v>540</v>
      </c>
      <c r="F4" s="163">
        <f>B4/($B$22+$C$22)*100</f>
        <v>2.2355116771557255</v>
      </c>
      <c r="G4" s="163">
        <f>C4/($B$22+$C$22)*100</f>
        <v>2.3965758940555375</v>
      </c>
      <c r="J4" s="29" t="s">
        <v>540</v>
      </c>
      <c r="K4" s="163">
        <f>G4</f>
        <v>2.3965758940555375</v>
      </c>
    </row>
    <row r="5" spans="1:11" x14ac:dyDescent="0.25">
      <c r="A5" s="202" t="s">
        <v>541</v>
      </c>
      <c r="B5" s="212">
        <v>1569</v>
      </c>
      <c r="C5" s="160">
        <v>1723</v>
      </c>
      <c r="E5" s="29" t="s">
        <v>541</v>
      </c>
      <c r="F5" s="163">
        <f t="shared" ref="F5:G21" si="0">B5/($B$22+$C$22)*100</f>
        <v>2.3399051510722702</v>
      </c>
      <c r="G5" s="163">
        <f t="shared" si="0"/>
        <v>2.5695707936886687</v>
      </c>
      <c r="J5" s="29" t="s">
        <v>541</v>
      </c>
      <c r="K5" s="163">
        <f t="shared" ref="K5:K21" si="1">G5</f>
        <v>2.5695707936886687</v>
      </c>
    </row>
    <row r="6" spans="1:11" x14ac:dyDescent="0.25">
      <c r="A6" s="202" t="s">
        <v>542</v>
      </c>
      <c r="B6" s="212">
        <v>1644</v>
      </c>
      <c r="C6" s="160">
        <v>1750</v>
      </c>
      <c r="E6" s="29" t="s">
        <v>542</v>
      </c>
      <c r="F6" s="163">
        <f t="shared" si="0"/>
        <v>2.4517553016971396</v>
      </c>
      <c r="G6" s="163">
        <f t="shared" si="0"/>
        <v>2.6098368479136216</v>
      </c>
      <c r="J6" s="29" t="s">
        <v>542</v>
      </c>
      <c r="K6" s="163">
        <f t="shared" si="1"/>
        <v>2.6098368479136216</v>
      </c>
    </row>
    <row r="7" spans="1:11" x14ac:dyDescent="0.25">
      <c r="A7" s="202" t="s">
        <v>543</v>
      </c>
      <c r="B7" s="212">
        <v>1832</v>
      </c>
      <c r="C7" s="160">
        <v>1883</v>
      </c>
      <c r="E7" s="29" t="s">
        <v>543</v>
      </c>
      <c r="F7" s="163">
        <f t="shared" si="0"/>
        <v>2.7321263459301459</v>
      </c>
      <c r="G7" s="163">
        <f t="shared" si="0"/>
        <v>2.8081844483550573</v>
      </c>
      <c r="J7" s="29" t="s">
        <v>543</v>
      </c>
      <c r="K7" s="163">
        <f t="shared" si="1"/>
        <v>2.8081844483550573</v>
      </c>
    </row>
    <row r="8" spans="1:11" x14ac:dyDescent="0.25">
      <c r="A8" s="202" t="s">
        <v>544</v>
      </c>
      <c r="B8" s="212">
        <v>1705</v>
      </c>
      <c r="C8" s="160">
        <v>1868</v>
      </c>
      <c r="E8" s="29" t="s">
        <v>544</v>
      </c>
      <c r="F8" s="163">
        <f t="shared" si="0"/>
        <v>2.5427267575387003</v>
      </c>
      <c r="G8" s="163">
        <f t="shared" si="0"/>
        <v>2.7858144182300832</v>
      </c>
      <c r="J8" s="29" t="s">
        <v>544</v>
      </c>
      <c r="K8" s="163">
        <f t="shared" si="1"/>
        <v>2.7858144182300832</v>
      </c>
    </row>
    <row r="9" spans="1:11" x14ac:dyDescent="0.25">
      <c r="A9" s="202" t="s">
        <v>545</v>
      </c>
      <c r="B9" s="212">
        <v>1755</v>
      </c>
      <c r="C9" s="160">
        <v>1899</v>
      </c>
      <c r="E9" s="29" t="s">
        <v>545</v>
      </c>
      <c r="F9" s="163">
        <f t="shared" si="0"/>
        <v>2.6172935246219464</v>
      </c>
      <c r="G9" s="163">
        <f t="shared" si="0"/>
        <v>2.8320458138216957</v>
      </c>
      <c r="J9" s="29" t="s">
        <v>545</v>
      </c>
      <c r="K9" s="163">
        <f t="shared" si="1"/>
        <v>2.8320458138216957</v>
      </c>
    </row>
    <row r="10" spans="1:11" x14ac:dyDescent="0.25">
      <c r="A10" s="202" t="s">
        <v>546</v>
      </c>
      <c r="B10" s="212">
        <v>1985</v>
      </c>
      <c r="C10" s="160">
        <v>2076</v>
      </c>
      <c r="E10" s="29" t="s">
        <v>546</v>
      </c>
      <c r="F10" s="163">
        <f t="shared" si="0"/>
        <v>2.9603006532048797</v>
      </c>
      <c r="G10" s="163">
        <f t="shared" si="0"/>
        <v>3.096012169296388</v>
      </c>
      <c r="J10" s="29" t="s">
        <v>546</v>
      </c>
      <c r="K10" s="163">
        <f t="shared" si="1"/>
        <v>3.096012169296388</v>
      </c>
    </row>
    <row r="11" spans="1:11" x14ac:dyDescent="0.25">
      <c r="A11" s="202" t="s">
        <v>547</v>
      </c>
      <c r="B11" s="212">
        <v>2226</v>
      </c>
      <c r="C11" s="160">
        <v>2293</v>
      </c>
      <c r="E11" s="29" t="s">
        <v>547</v>
      </c>
      <c r="F11" s="163">
        <f t="shared" si="0"/>
        <v>3.3197124705461265</v>
      </c>
      <c r="G11" s="163">
        <f t="shared" si="0"/>
        <v>3.4196319384376768</v>
      </c>
      <c r="J11" s="29" t="s">
        <v>547</v>
      </c>
      <c r="K11" s="163">
        <f t="shared" si="1"/>
        <v>3.4196319384376768</v>
      </c>
    </row>
    <row r="12" spans="1:11" x14ac:dyDescent="0.25">
      <c r="A12" s="202" t="s">
        <v>548</v>
      </c>
      <c r="B12" s="212">
        <v>2344</v>
      </c>
      <c r="C12" s="160">
        <v>2360</v>
      </c>
      <c r="E12" s="29" t="s">
        <v>548</v>
      </c>
      <c r="F12" s="163">
        <f t="shared" si="0"/>
        <v>3.4956900408625882</v>
      </c>
      <c r="G12" s="163">
        <f t="shared" si="0"/>
        <v>3.519551406329227</v>
      </c>
      <c r="J12" s="29" t="s">
        <v>548</v>
      </c>
      <c r="K12" s="163">
        <f t="shared" si="1"/>
        <v>3.519551406329227</v>
      </c>
    </row>
    <row r="13" spans="1:11" x14ac:dyDescent="0.25">
      <c r="A13" s="202" t="s">
        <v>549</v>
      </c>
      <c r="B13" s="212">
        <v>2440</v>
      </c>
      <c r="C13" s="160">
        <v>2519</v>
      </c>
      <c r="E13" s="29" t="s">
        <v>549</v>
      </c>
      <c r="F13" s="163">
        <f t="shared" si="0"/>
        <v>3.6388582336624209</v>
      </c>
      <c r="G13" s="163">
        <f t="shared" si="0"/>
        <v>3.7566737256539509</v>
      </c>
      <c r="J13" s="29" t="s">
        <v>549</v>
      </c>
      <c r="K13" s="163">
        <f t="shared" si="1"/>
        <v>3.7566737256539509</v>
      </c>
    </row>
    <row r="14" spans="1:11" x14ac:dyDescent="0.25">
      <c r="A14" s="202" t="s">
        <v>550</v>
      </c>
      <c r="B14" s="212">
        <v>2496</v>
      </c>
      <c r="C14" s="160">
        <v>2498</v>
      </c>
      <c r="E14" s="29" t="s">
        <v>550</v>
      </c>
      <c r="F14" s="163">
        <f t="shared" si="0"/>
        <v>3.7223730127956571</v>
      </c>
      <c r="G14" s="163">
        <f t="shared" si="0"/>
        <v>3.7253556834789867</v>
      </c>
      <c r="J14" s="29" t="s">
        <v>550</v>
      </c>
      <c r="K14" s="163">
        <f t="shared" si="1"/>
        <v>3.7253556834789867</v>
      </c>
    </row>
    <row r="15" spans="1:11" x14ac:dyDescent="0.25">
      <c r="A15" s="202" t="s">
        <v>551</v>
      </c>
      <c r="B15" s="212">
        <v>2510</v>
      </c>
      <c r="C15" s="160">
        <v>2496</v>
      </c>
      <c r="E15" s="29" t="s">
        <v>551</v>
      </c>
      <c r="F15" s="163">
        <f t="shared" si="0"/>
        <v>3.7432517075789664</v>
      </c>
      <c r="G15" s="163">
        <f t="shared" si="0"/>
        <v>3.7223730127956571</v>
      </c>
      <c r="J15" s="29" t="s">
        <v>551</v>
      </c>
      <c r="K15" s="163">
        <f t="shared" si="1"/>
        <v>3.7223730127956571</v>
      </c>
    </row>
    <row r="16" spans="1:11" x14ac:dyDescent="0.25">
      <c r="A16" s="202" t="s">
        <v>552</v>
      </c>
      <c r="B16" s="212">
        <v>2480</v>
      </c>
      <c r="C16" s="160">
        <v>2377</v>
      </c>
      <c r="E16" s="29" t="s">
        <v>552</v>
      </c>
      <c r="F16" s="163">
        <f t="shared" si="0"/>
        <v>3.6985116473290183</v>
      </c>
      <c r="G16" s="163">
        <f t="shared" si="0"/>
        <v>3.5449041071375307</v>
      </c>
      <c r="J16" s="29" t="s">
        <v>552</v>
      </c>
      <c r="K16" s="163">
        <f t="shared" si="1"/>
        <v>3.5449041071375307</v>
      </c>
    </row>
    <row r="17" spans="1:11" x14ac:dyDescent="0.25">
      <c r="A17" s="202" t="s">
        <v>553</v>
      </c>
      <c r="B17" s="212">
        <v>2418</v>
      </c>
      <c r="C17" s="160">
        <v>2269</v>
      </c>
      <c r="E17" s="29" t="s">
        <v>553</v>
      </c>
      <c r="F17" s="163">
        <f t="shared" si="0"/>
        <v>3.6060488561457928</v>
      </c>
      <c r="G17" s="163">
        <f t="shared" si="0"/>
        <v>3.3838398902377187</v>
      </c>
      <c r="J17" s="29" t="s">
        <v>553</v>
      </c>
      <c r="K17" s="163">
        <f t="shared" si="1"/>
        <v>3.3838398902377187</v>
      </c>
    </row>
    <row r="18" spans="1:11" x14ac:dyDescent="0.25">
      <c r="A18" s="202" t="s">
        <v>554</v>
      </c>
      <c r="B18" s="212">
        <v>2066</v>
      </c>
      <c r="C18" s="160">
        <v>1848</v>
      </c>
      <c r="E18" s="29" t="s">
        <v>554</v>
      </c>
      <c r="F18" s="163">
        <f t="shared" si="0"/>
        <v>3.0810988158797388</v>
      </c>
      <c r="G18" s="163">
        <f t="shared" si="0"/>
        <v>2.7559877113967843</v>
      </c>
      <c r="J18" s="29" t="s">
        <v>554</v>
      </c>
      <c r="K18" s="163">
        <f t="shared" si="1"/>
        <v>2.7559877113967843</v>
      </c>
    </row>
    <row r="19" spans="1:11" x14ac:dyDescent="0.25">
      <c r="A19" s="202" t="s">
        <v>555</v>
      </c>
      <c r="B19" s="212">
        <v>1221</v>
      </c>
      <c r="C19" s="160">
        <v>988</v>
      </c>
      <c r="E19" s="29" t="s">
        <v>555</v>
      </c>
      <c r="F19" s="163">
        <f t="shared" si="0"/>
        <v>1.8209204521728757</v>
      </c>
      <c r="G19" s="163">
        <f t="shared" si="0"/>
        <v>1.4734393175649476</v>
      </c>
      <c r="J19" s="29" t="s">
        <v>555</v>
      </c>
      <c r="K19" s="163">
        <f t="shared" si="1"/>
        <v>1.4734393175649476</v>
      </c>
    </row>
    <row r="20" spans="1:11" x14ac:dyDescent="0.25">
      <c r="A20" s="202" t="s">
        <v>556</v>
      </c>
      <c r="B20" s="212">
        <v>859</v>
      </c>
      <c r="C20" s="160">
        <v>636</v>
      </c>
      <c r="E20" s="29" t="s">
        <v>556</v>
      </c>
      <c r="F20" s="163">
        <f t="shared" si="0"/>
        <v>1.2810570584901722</v>
      </c>
      <c r="G20" s="163">
        <f t="shared" si="0"/>
        <v>0.94848927729889354</v>
      </c>
      <c r="J20" s="29" t="s">
        <v>556</v>
      </c>
      <c r="K20" s="163">
        <f t="shared" si="1"/>
        <v>0.94848927729889354</v>
      </c>
    </row>
    <row r="21" spans="1:11" x14ac:dyDescent="0.25">
      <c r="A21" s="203" t="s">
        <v>557</v>
      </c>
      <c r="B21" s="72">
        <v>553</v>
      </c>
      <c r="C21" s="111">
        <v>362</v>
      </c>
      <c r="E21" s="31" t="s">
        <v>557</v>
      </c>
      <c r="F21" s="163">
        <f t="shared" si="0"/>
        <v>0.82470844394070453</v>
      </c>
      <c r="G21" s="163">
        <f t="shared" si="0"/>
        <v>0.53986339368270353</v>
      </c>
      <c r="J21" s="31" t="s">
        <v>557</v>
      </c>
      <c r="K21" s="210">
        <f t="shared" si="1"/>
        <v>0.53986339368270353</v>
      </c>
    </row>
    <row r="22" spans="1:11" x14ac:dyDescent="0.25">
      <c r="A22" s="309" t="s">
        <v>16</v>
      </c>
      <c r="B22" s="121">
        <f>SUM(B4:B21)</f>
        <v>33602</v>
      </c>
      <c r="C22" s="124">
        <f>SUM(C4:C21)</f>
        <v>33452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2323</v>
      </c>
      <c r="C3" s="110">
        <v>971</v>
      </c>
      <c r="E3" s="297" t="s">
        <v>709</v>
      </c>
      <c r="F3" s="71">
        <v>45</v>
      </c>
      <c r="G3" s="71">
        <v>50.96</v>
      </c>
      <c r="K3" s="122" t="s">
        <v>16</v>
      </c>
      <c r="L3" s="71">
        <v>3.23</v>
      </c>
      <c r="M3" s="71">
        <v>2.83</v>
      </c>
    </row>
    <row r="4" spans="1:16" x14ac:dyDescent="0.25">
      <c r="A4" s="202" t="s">
        <v>704</v>
      </c>
      <c r="B4" s="212">
        <v>3911</v>
      </c>
      <c r="C4" s="160">
        <v>1357</v>
      </c>
      <c r="E4" s="298" t="s">
        <v>710</v>
      </c>
      <c r="F4" s="214">
        <v>46.01</v>
      </c>
      <c r="G4" s="214">
        <v>40.58</v>
      </c>
      <c r="K4" s="215" t="s">
        <v>212</v>
      </c>
      <c r="L4" s="214">
        <v>3.21</v>
      </c>
      <c r="M4" s="214">
        <v>2.81</v>
      </c>
      <c r="N4" s="211"/>
    </row>
    <row r="5" spans="1:16" x14ac:dyDescent="0.25">
      <c r="A5" s="202" t="s">
        <v>705</v>
      </c>
      <c r="B5" s="212">
        <v>3587</v>
      </c>
      <c r="C5" s="160">
        <v>904</v>
      </c>
      <c r="E5" s="298" t="s">
        <v>711</v>
      </c>
      <c r="F5" s="214">
        <v>7.87</v>
      </c>
      <c r="G5" s="214">
        <v>7.31</v>
      </c>
      <c r="K5" s="123" t="s">
        <v>213</v>
      </c>
      <c r="L5" s="73">
        <v>3.3</v>
      </c>
      <c r="M5" s="73">
        <v>2.9</v>
      </c>
      <c r="N5" s="211"/>
    </row>
    <row r="6" spans="1:16" x14ac:dyDescent="0.25">
      <c r="A6" s="202" t="s">
        <v>706</v>
      </c>
      <c r="B6" s="212">
        <v>4404</v>
      </c>
      <c r="C6" s="160">
        <v>1035</v>
      </c>
      <c r="E6" s="298" t="s">
        <v>712</v>
      </c>
      <c r="F6" s="214">
        <v>0.8</v>
      </c>
      <c r="G6" s="214">
        <v>0.95</v>
      </c>
      <c r="K6" s="226"/>
      <c r="L6" s="164"/>
      <c r="M6" s="211"/>
    </row>
    <row r="7" spans="1:16" x14ac:dyDescent="0.25">
      <c r="A7" s="202" t="s">
        <v>707</v>
      </c>
      <c r="B7" s="212">
        <v>1709</v>
      </c>
      <c r="C7" s="160">
        <v>699</v>
      </c>
      <c r="E7" s="299" t="s">
        <v>713</v>
      </c>
      <c r="F7" s="73">
        <v>0.31</v>
      </c>
      <c r="G7" s="73">
        <v>0.2</v>
      </c>
      <c r="K7" s="227"/>
      <c r="L7" s="211"/>
      <c r="M7" s="211"/>
    </row>
    <row r="8" spans="1:16" x14ac:dyDescent="0.25">
      <c r="A8" s="203" t="s">
        <v>708</v>
      </c>
      <c r="B8" s="72">
        <v>1234</v>
      </c>
      <c r="C8" s="111">
        <v>724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17.065026362038665</v>
      </c>
      <c r="C13" s="301">
        <f>B3/SUM(B3:B8)*100</f>
        <v>13.53098788443616</v>
      </c>
      <c r="E13" s="217" t="s">
        <v>836</v>
      </c>
      <c r="F13" s="289">
        <f>IF(ISBLANK(F3),"",F3)</f>
        <v>45</v>
      </c>
      <c r="G13" s="289">
        <f>IF(ISBLANK(G3),"",G3)</f>
        <v>50.96</v>
      </c>
    </row>
    <row r="14" spans="1:16" x14ac:dyDescent="0.25">
      <c r="A14" s="220" t="s">
        <v>825</v>
      </c>
      <c r="B14" s="305">
        <f>C4/SUM(C3:C8)*100</f>
        <v>23.848857644991213</v>
      </c>
      <c r="C14" s="302">
        <f>B4/SUM(B3:B8)*100</f>
        <v>22.780754892823861</v>
      </c>
      <c r="E14" s="286" t="s">
        <v>837</v>
      </c>
      <c r="F14" s="290">
        <f t="shared" ref="F14:G17" si="0">IF(ISBLANK(F4),"",F4)</f>
        <v>46.01</v>
      </c>
      <c r="G14" s="290">
        <f t="shared" si="0"/>
        <v>40.58</v>
      </c>
    </row>
    <row r="15" spans="1:16" x14ac:dyDescent="0.25">
      <c r="A15" s="220" t="s">
        <v>826</v>
      </c>
      <c r="B15" s="305">
        <f>C5/SUM(C3:C8)*100</f>
        <v>15.887521968365553</v>
      </c>
      <c r="C15" s="302">
        <f>B5/SUM(B3:B8)*100</f>
        <v>20.893522833178004</v>
      </c>
      <c r="E15" s="286" t="s">
        <v>838</v>
      </c>
      <c r="F15" s="290">
        <f t="shared" si="0"/>
        <v>7.87</v>
      </c>
      <c r="G15" s="290">
        <f t="shared" si="0"/>
        <v>7.31</v>
      </c>
    </row>
    <row r="16" spans="1:16" x14ac:dyDescent="0.25">
      <c r="A16" s="220" t="s">
        <v>827</v>
      </c>
      <c r="B16" s="305">
        <f>C6/SUM(C3:C8)*100</f>
        <v>18.189806678383128</v>
      </c>
      <c r="C16" s="302">
        <f>B6/SUM(B3:B8)*100</f>
        <v>25.652376514445479</v>
      </c>
      <c r="E16" s="286" t="s">
        <v>839</v>
      </c>
      <c r="F16" s="290">
        <f t="shared" si="0"/>
        <v>0.8</v>
      </c>
      <c r="G16" s="290">
        <f t="shared" si="0"/>
        <v>0.95</v>
      </c>
    </row>
    <row r="17" spans="1:18" x14ac:dyDescent="0.25">
      <c r="A17" s="220" t="s">
        <v>828</v>
      </c>
      <c r="B17" s="305">
        <f>C7/SUM(C3:C8)*100</f>
        <v>12.284710017574692</v>
      </c>
      <c r="C17" s="302">
        <f>B7/SUM(B3:B8)*100</f>
        <v>9.9545666356011182</v>
      </c>
      <c r="E17" s="219" t="s">
        <v>840</v>
      </c>
      <c r="F17" s="291">
        <f t="shared" si="0"/>
        <v>0.31</v>
      </c>
      <c r="G17" s="291">
        <f t="shared" si="0"/>
        <v>0.2</v>
      </c>
    </row>
    <row r="18" spans="1:18" x14ac:dyDescent="0.25">
      <c r="A18" s="221" t="s">
        <v>829</v>
      </c>
      <c r="B18" s="306">
        <f>C8/SUM(C3:C8)*100</f>
        <v>12.724077328646748</v>
      </c>
      <c r="C18" s="303">
        <f>B8/SUM(B3:B8)*100</f>
        <v>7.1877912395153771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17.065026362038665</v>
      </c>
      <c r="C22" s="301">
        <f>C13</f>
        <v>13.53098788443616</v>
      </c>
    </row>
    <row r="23" spans="1:18" x14ac:dyDescent="0.25">
      <c r="A23" s="220" t="s">
        <v>831</v>
      </c>
      <c r="B23" s="305">
        <f t="shared" ref="B23:C27" si="1">B14</f>
        <v>23.848857644991213</v>
      </c>
      <c r="C23" s="302">
        <f t="shared" si="1"/>
        <v>22.780754892823861</v>
      </c>
    </row>
    <row r="24" spans="1:18" x14ac:dyDescent="0.25">
      <c r="A24" s="307" t="s">
        <v>832</v>
      </c>
      <c r="B24" s="305">
        <f t="shared" si="1"/>
        <v>15.887521968365553</v>
      </c>
      <c r="C24" s="302">
        <f t="shared" si="1"/>
        <v>20.893522833178004</v>
      </c>
    </row>
    <row r="25" spans="1:18" x14ac:dyDescent="0.25">
      <c r="A25" s="220" t="s">
        <v>833</v>
      </c>
      <c r="B25" s="305">
        <f t="shared" si="1"/>
        <v>18.189806678383128</v>
      </c>
      <c r="C25" s="302">
        <f t="shared" si="1"/>
        <v>25.652376514445479</v>
      </c>
    </row>
    <row r="26" spans="1:18" x14ac:dyDescent="0.25">
      <c r="A26" s="220" t="s">
        <v>834</v>
      </c>
      <c r="B26" s="305">
        <f t="shared" si="1"/>
        <v>12.284710017574692</v>
      </c>
      <c r="C26" s="302">
        <f t="shared" si="1"/>
        <v>9.9545666356011182</v>
      </c>
    </row>
    <row r="27" spans="1:18" x14ac:dyDescent="0.25">
      <c r="A27" s="308" t="s">
        <v>835</v>
      </c>
      <c r="B27" s="306">
        <f t="shared" si="1"/>
        <v>12.724077328646748</v>
      </c>
      <c r="C27" s="303">
        <f t="shared" si="1"/>
        <v>7.1877912395153771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3896</v>
      </c>
      <c r="C34" s="110">
        <v>1211</v>
      </c>
      <c r="E34" s="297" t="s">
        <v>709</v>
      </c>
      <c r="F34" s="71">
        <v>50.96</v>
      </c>
      <c r="G34" s="211"/>
      <c r="K34" s="122" t="s">
        <v>16</v>
      </c>
      <c r="L34" s="71">
        <v>2.83</v>
      </c>
      <c r="M34" s="211"/>
    </row>
    <row r="35" spans="1:16" x14ac:dyDescent="0.25">
      <c r="A35" s="202" t="s">
        <v>704</v>
      </c>
      <c r="B35" s="212">
        <v>4846</v>
      </c>
      <c r="C35" s="160">
        <v>1496</v>
      </c>
      <c r="E35" s="298" t="s">
        <v>710</v>
      </c>
      <c r="F35" s="214">
        <v>40.58</v>
      </c>
      <c r="G35" s="211"/>
      <c r="K35" s="215" t="s">
        <v>212</v>
      </c>
      <c r="L35" s="214">
        <v>2.81</v>
      </c>
      <c r="M35" s="211"/>
      <c r="N35" s="29" t="s">
        <v>876</v>
      </c>
    </row>
    <row r="36" spans="1:16" x14ac:dyDescent="0.25">
      <c r="A36" s="202" t="s">
        <v>705</v>
      </c>
      <c r="B36" s="212">
        <v>3692</v>
      </c>
      <c r="C36" s="160">
        <v>966</v>
      </c>
      <c r="E36" s="298" t="s">
        <v>711</v>
      </c>
      <c r="F36" s="214">
        <v>7.31</v>
      </c>
      <c r="G36" s="211"/>
      <c r="K36" s="123" t="s">
        <v>213</v>
      </c>
      <c r="L36" s="73">
        <v>2.9</v>
      </c>
      <c r="M36" s="211"/>
      <c r="N36" s="288">
        <v>2022</v>
      </c>
    </row>
    <row r="37" spans="1:16" x14ac:dyDescent="0.25">
      <c r="A37" s="202" t="s">
        <v>706</v>
      </c>
      <c r="B37" s="212">
        <v>3450</v>
      </c>
      <c r="C37" s="160">
        <v>885</v>
      </c>
      <c r="E37" s="298" t="s">
        <v>712</v>
      </c>
      <c r="F37" s="214">
        <v>0.95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1279</v>
      </c>
      <c r="C38" s="160">
        <v>473</v>
      </c>
      <c r="E38" s="299" t="s">
        <v>713</v>
      </c>
      <c r="F38" s="73">
        <v>0.2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903</v>
      </c>
      <c r="C39" s="111">
        <v>434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22.159194876486733</v>
      </c>
      <c r="C44" s="301">
        <f>B34/SUM(B34:B39)*100</f>
        <v>21.565371415919408</v>
      </c>
      <c r="E44" s="217" t="s">
        <v>836</v>
      </c>
      <c r="F44" s="289">
        <f>IF(ISBLANK(F34),"",F34)</f>
        <v>50.96</v>
      </c>
    </row>
    <row r="45" spans="1:16" x14ac:dyDescent="0.25">
      <c r="A45" s="220" t="s">
        <v>825</v>
      </c>
      <c r="B45" s="305">
        <f>C35/SUM(C34:C39)*100</f>
        <v>27.374199451052149</v>
      </c>
      <c r="C45" s="302">
        <f>B35/SUM(B34:B39)*100</f>
        <v>26.823868039411046</v>
      </c>
      <c r="E45" s="286" t="s">
        <v>837</v>
      </c>
      <c r="F45" s="290">
        <f t="shared" ref="F45:F48" si="2">IF(ISBLANK(F35),"",F35)</f>
        <v>40.58</v>
      </c>
    </row>
    <row r="46" spans="1:16" x14ac:dyDescent="0.25">
      <c r="A46" s="220" t="s">
        <v>826</v>
      </c>
      <c r="B46" s="305">
        <f>C36/SUM(C34:C39)*100</f>
        <v>17.676120768526989</v>
      </c>
      <c r="C46" s="302">
        <f>B36/SUM(B34:B39)*100</f>
        <v>20.436178456769621</v>
      </c>
      <c r="E46" s="286" t="s">
        <v>838</v>
      </c>
      <c r="F46" s="290">
        <f t="shared" si="2"/>
        <v>7.31</v>
      </c>
    </row>
    <row r="47" spans="1:16" x14ac:dyDescent="0.25">
      <c r="A47" s="220" t="s">
        <v>827</v>
      </c>
      <c r="B47" s="305">
        <f>C37/SUM(C34:C39)*100</f>
        <v>16.193961573650505</v>
      </c>
      <c r="C47" s="302">
        <f>B37/SUM(B34:B39)*100</f>
        <v>19.096645632680172</v>
      </c>
      <c r="E47" s="286" t="s">
        <v>839</v>
      </c>
      <c r="F47" s="290">
        <f t="shared" si="2"/>
        <v>0.95</v>
      </c>
    </row>
    <row r="48" spans="1:16" x14ac:dyDescent="0.25">
      <c r="A48" s="220" t="s">
        <v>828</v>
      </c>
      <c r="B48" s="305">
        <f>C38/SUM(C34:C39)*100</f>
        <v>8.6550777676120774</v>
      </c>
      <c r="C48" s="302">
        <f>B38/SUM(B34:B39)*100</f>
        <v>7.0795970331008524</v>
      </c>
      <c r="E48" s="219" t="s">
        <v>840</v>
      </c>
      <c r="F48" s="291">
        <f t="shared" si="2"/>
        <v>0.2</v>
      </c>
    </row>
    <row r="49" spans="1:3" x14ac:dyDescent="0.25">
      <c r="A49" s="221" t="s">
        <v>829</v>
      </c>
      <c r="B49" s="306">
        <f>C39/SUM(C34:C39)*100</f>
        <v>7.9414455626715466</v>
      </c>
      <c r="C49" s="303">
        <f>B39/SUM(B34:B39)*100</f>
        <v>4.9983394221188968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22.159194876486733</v>
      </c>
      <c r="C53" s="301">
        <f>C44</f>
        <v>21.565371415919408</v>
      </c>
    </row>
    <row r="54" spans="1:3" x14ac:dyDescent="0.25">
      <c r="A54" s="220" t="s">
        <v>831</v>
      </c>
      <c r="B54" s="305">
        <f t="shared" ref="B54:C54" si="3">B45</f>
        <v>27.374199451052149</v>
      </c>
      <c r="C54" s="302">
        <f t="shared" si="3"/>
        <v>26.823868039411046</v>
      </c>
    </row>
    <row r="55" spans="1:3" x14ac:dyDescent="0.25">
      <c r="A55" s="307" t="s">
        <v>832</v>
      </c>
      <c r="B55" s="305">
        <f t="shared" ref="B55:C55" si="4">B46</f>
        <v>17.676120768526989</v>
      </c>
      <c r="C55" s="302">
        <f t="shared" si="4"/>
        <v>20.436178456769621</v>
      </c>
    </row>
    <row r="56" spans="1:3" x14ac:dyDescent="0.25">
      <c r="A56" s="220" t="s">
        <v>833</v>
      </c>
      <c r="B56" s="305">
        <f t="shared" ref="B56:C56" si="5">B47</f>
        <v>16.193961573650505</v>
      </c>
      <c r="C56" s="302">
        <f t="shared" si="5"/>
        <v>19.096645632680172</v>
      </c>
    </row>
    <row r="57" spans="1:3" x14ac:dyDescent="0.25">
      <c r="A57" s="220" t="s">
        <v>834</v>
      </c>
      <c r="B57" s="305">
        <f t="shared" ref="B57:C57" si="6">B48</f>
        <v>8.6550777676120774</v>
      </c>
      <c r="C57" s="302">
        <f t="shared" si="6"/>
        <v>7.0795970331008524</v>
      </c>
    </row>
    <row r="58" spans="1:3" x14ac:dyDescent="0.25">
      <c r="A58" s="308" t="s">
        <v>835</v>
      </c>
      <c r="B58" s="306">
        <f t="shared" ref="B58:C58" si="7">B49</f>
        <v>7.9414455626715466</v>
      </c>
      <c r="C58" s="303">
        <f t="shared" si="7"/>
        <v>4.9983394221188968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2024-04-26T07:42:46Z</dcterms:modified>
</cp:coreProperties>
</file>