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<sst xmlns="http://schemas.openxmlformats.org/spreadsheetml/2006/main" count="6316" uniqueCount="2914">
  <si>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</si>
  <si>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</si>
  <si>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</si>
  <si>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</si>
  <si>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</si>
  <si>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</si>
  <si>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</si>
  <si>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</si>
  <si>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</si>
  <si>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</si>
  <si>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</si>
  <si>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</si>
  <si>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</si>
  <si>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</si>
  <si>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</si>
  <si>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</si>
  <si>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</si>
  <si>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</si>
  <si>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</si>
  <si>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</si>
  <si>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</si>
  <si>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</si>
  <si>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</si>
  <si>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</si>
  <si>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</si>
  <si>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</si>
  <si>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</si>
  <si>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</si>
  <si>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</si>
  <si>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</si>
  <si>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</si>
  <si>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</si>
  <si>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</si>
  <si>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</si>
  <si>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</si>
  <si>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</si>
  <si>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</si>
  <si>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</si>
  <si>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</si>
  <si>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</si>
  <si>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</si>
  <si>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</si>
  <si>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</si>
  <si>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</si>
  <si>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</si>
  <si>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</si>
  <si>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</si>
  <si>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</si>
  <si>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</si>
  <si>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</si>
  <si>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</si>
  <si>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</si>
  <si>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</si>
  <si>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</si>
  <si>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</si>
  <si>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</si>
  <si>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</si>
  <si>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</si>
  <si>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</si>
  <si>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</si>
  <si>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</si>
  <si>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</si>
  <si>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</si>
  <si>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</si>
  <si>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</si>
  <si>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</si>
  <si>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</si>
  <si>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</si>
  <si>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</si>
  <si>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</si>
  <si>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</si>
  <si>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</si>
  <si>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</si>
  <si>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</si>
  <si>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</si>
  <si>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</si>
  <si>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</si>
  <si>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</si>
  <si>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</si>
  <si>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</si>
  <si>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</si>
  <si>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</si>
  <si>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</si>
  <si>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</si>
  <si>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</si>
  <si>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</si>
  <si>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</si>
  <si>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</si>
  <si>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</si>
  <si>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</si>
  <si>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</si>
  <si>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</si>
  <si>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</si>
  <si>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</si>
  <si>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</si>
  <si>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</si>
  <si>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</si>
  <si>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</si>
  <si>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</si>
  <si>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</si>
  <si>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</si>
  <si>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</si>
  <si>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</si>
  <si>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</si>
  <si>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</si>
  <si>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</si>
  <si>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</si>
  <si>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</si>
  <si>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</si>
  <si>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</si>
  <si>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</si>
  <si>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</si>
  <si>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</si>
  <si>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</si>
  <si>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</si>
  <si>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</si>
  <si>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</si>
  <si>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</si>
  <si>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</si>
  <si>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</si>
  <si>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</si>
  <si>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</si>
  <si>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</si>
  <si>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</si>
  <si>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</si>
  <si>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</si>
  <si>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</si>
  <si>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</si>
  <si>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</si>
  <si>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</si>
  <si>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</si>
  <si>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</si>
  <si>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</si>
  <si>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</si>
  <si>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</si>
  <si>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</si>
  <si>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</si>
  <si>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</si>
  <si>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</si>
  <si>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</si>
  <si>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</si>
  <si>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</si>
  <si>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</si>
  <si>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</si>
  <si>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</si>
  <si>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</si>
  <si>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</si>
  <si>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</si>
  <si>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</si>
  <si>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</si>
  <si>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</si>
  <si>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</si>
  <si>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</si>
  <si>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</si>
  <si>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</si>
  <si>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</si>
  <si>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</si>
  <si>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</si>
  <si>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</si>
  <si>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</si>
  <si>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</si>
  <si>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</si>
  <si>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</si>
  <si>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</si>
  <si>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</si>
  <si>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</si>
  <si>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</si>
  <si>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</si>
  <si>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</si>
  <si>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</si>
  <si>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</si>
  <si>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</si>
  <si>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</si>
  <si>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</si>
  <si>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</si>
  <si>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</si>
  <si>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</si>
  <si>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</si>
  <si>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</si>
  <si>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</si>
  <si>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</si>
  <si>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</si>
  <si>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</si>
  <si>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</si>
  <si>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</si>
  <si>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</si>
  <si>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</si>
  <si>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</si>
  <si>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</si>
  <si>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</si>
  <si>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</si>
  <si>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</si>
  <si>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</si>
  <si>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</si>
  <si>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</si>
  <si>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</si>
  <si>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</si>
  <si>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</si>
  <si>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</si>
  <si>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</si>
  <si>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</si>
  <si>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</si>
  <si>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</si>
  <si>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</si>
  <si>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</si>
  <si>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</si>
  <si>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</si>
  <si>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</si>
  <si>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</si>
  <si>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</si>
  <si>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</si>
  <si>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</si>
  <si>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</si>
  <si>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</si>
  <si>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</si>
  <si>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</si>
  <si>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</si>
  <si>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</si>
  <si>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</si>
  <si>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</si>
  <si>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</si>
  <si>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</si>
  <si>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</si>
  <si>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</si>
  <si>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</si>
  <si>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</si>
  <si>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</si>
  <si>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</si>
  <si>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</si>
  <si>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</si>
  <si>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</si>
  <si>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</si>
  <si>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</si>
  <si>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</si>
  <si>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</si>
  <si>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</si>
  <si>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</si>
  <si>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</si>
  <si>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</si>
  <si>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</si>
  <si>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</si>
  <si>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</si>
  <si>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</si>
  <si>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</si>
  <si>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</si>
  <si>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</si>
  <si>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</si>
  <si>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</si>
  <si>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</si>
  <si>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</si>
  <si>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</si>
  <si>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</si>
  <si>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</si>
  <si>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</si>
  <si>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</si>
  <si>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</si>
  <si>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</si>
  <si>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</si>
  <si>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</si>
  <si>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</si>
  <si>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</si>
  <si>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</si>
  <si>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</si>
  <si>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</si>
  <si>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</si>
  <si>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</si>
  <si>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</si>
  <si>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</si>
  <si>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</si>
  <si>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</si>
  <si>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</si>
  <si>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</si>
  <si>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</si>
  <si>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</si>
  <si>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</si>
  <si>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</si>
  <si>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</si>
  <si>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</si>
  <si>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</si>
  <si>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</si>
  <si>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</si>
  <si>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</si>
  <si>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</si>
  <si>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</si>
  <si>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</si>
  <si>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</si>
  <si>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</si>
  <si>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</si>
  <si>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</si>
  <si>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</si>
  <si>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</si>
  <si>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</si>
  <si>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</si>
  <si>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</si>
  <si>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</si>
  <si>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</si>
  <si>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</si>
  <si>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</si>
  <si>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</si>
  <si>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</si>
  <si>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</si>
  <si>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</si>
  <si>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</si>
  <si>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</si>
  <si>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</si>
  <si>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</si>
  <si>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</si>
  <si>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</si>
  <si>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</si>
  <si>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</si>
  <si>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</si>
  <si>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</si>
  <si>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</si>
  <si>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</si>
  <si>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</si>
  <si>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</si>
  <si>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</si>
  <si>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</si>
  <si>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</si>
  <si>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</si>
  <si>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</si>
  <si>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</si>
  <si>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</si>
  <si>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</si>
  <si>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</si>
  <si>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</si>
  <si>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</si>
  <si>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</si>
  <si>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</si>
  <si>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</si>
  <si>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</si>
  <si>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</si>
  <si>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</si>
  <si>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</si>
  <si>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</si>
  <si>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</si>
  <si>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</si>
  <si>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</si>
  <si>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</si>
  <si>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</si>
  <si>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</si>
  <si>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</si>
  <si>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</si>
  <si>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</si>
  <si>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</si>
  <si>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</si>
  <si>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</si>
  <si>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</si>
  <si>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</si>
  <si>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</si>
  <si>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</si>
  <si>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</si>
  <si>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</si>
  <si>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</si>
  <si>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</si>
  <si>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</si>
  <si>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</si>
  <si>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</si>
  <si>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</si>
  <si>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</si>
  <si>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</si>
  <si>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</si>
  <si>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</si>
  <si>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</si>
  <si>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</si>
  <si>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</si>
  <si>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</si>
  <si>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</si>
  <si>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</si>
  <si>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</si>
  <si>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</si>
  <si>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</si>
  <si>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</si>
  <si>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</si>
  <si>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</si>
  <si>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</si>
  <si>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</si>
  <si>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</si>
  <si>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</si>
  <si>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</si>
  <si>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</si>
  <si>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</si>
  <si>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</si>
  <si>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</si>
  <si>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</si>
  <si>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</si>
  <si>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</si>
  <si>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</si>
  <si>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</si>
  <si>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</si>
  <si>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</si>
  <si>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</si>
  <si>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</si>
  <si>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</si>
  <si>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</si>
  <si>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</si>
  <si>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</si>
  <si>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</si>
  <si>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</si>
  <si>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</si>
  <si>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</si>
  <si>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</si>
  <si>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</si>
  <si>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</si>
  <si>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</si>
  <si>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</si>
  <si>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</si>
  <si>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</si>
  <si>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</si>
  <si>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</si>
  <si>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</si>
  <si>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</si>
  <si>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</si>
  <si>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</si>
  <si>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</si>
  <si>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</si>
  <si>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</si>
  <si>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</si>
  <si>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</si>
  <si>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</si>
  <si>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</si>
  <si>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</si>
  <si>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</si>
  <si>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</si>
  <si>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</si>
  <si>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</si>
  <si>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</si>
  <si>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</si>
  <si>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</si>
  <si>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</si>
  <si>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</si>
  <si>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</si>
  <si>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</si>
  <si>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</si>
  <si>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</si>
  <si>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</si>
  <si>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</si>
  <si>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</si>
  <si>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</si>
  <si>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</si>
  <si>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</si>
  <si>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</si>
  <si>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</si>
  <si>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</si>
  <si>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</si>
  <si>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</si>
  <si>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</si>
  <si>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</si>
  <si>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</si>
  <si>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</si>
  <si>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</si>
  <si>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</si>
  <si>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</si>
  <si>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</si>
  <si>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</si>
  <si>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</si>
  <si>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</si>
  <si>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</si>
  <si>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</si>
  <si>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</si>
  <si>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</si>
  <si>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</si>
  <si>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</si>
  <si>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</si>
  <si>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</si>
  <si>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</si>
  <si>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</si>
  <si>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</si>
  <si>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</si>
  <si>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</si>
  <si>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</si>
  <si>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</si>
  <si>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</si>
  <si>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</si>
  <si>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</si>
  <si>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</si>
  <si>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</si>
  <si>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</si>
  <si>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</si>
  <si>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</si>
  <si>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</si>
  <si>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</si>
  <si>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</si>
  <si>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</si>
  <si>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</si>
  <si>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</si>
  <si>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</si>
  <si>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</si>
  <si>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</si>
  <si>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</si>
  <si>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</si>
  <si>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</si>
  <si>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</si>
  <si>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</si>
  <si>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</si>
  <si>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</si>
  <si>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</si>
  <si>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</si>
  <si>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</si>
  <si>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</si>
  <si>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</si>
  <si>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</si>
  <si>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</si>
  <si>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</si>
  <si>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</si>
  <si>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</si>
  <si>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</si>
  <si>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</si>
  <si>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</si>
  <si>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</si>
  <si>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</si>
  <si>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</si>
  <si>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</si>
  <si>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</si>
  <si>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</si>
  <si>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</si>
  <si>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</si>
  <si>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</si>
  <si>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</si>
  <si>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</si>
  <si>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</si>
  <si>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</si>
  <si>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</si>
  <si>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</si>
  <si>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</si>
  <si>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</si>
  <si>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</si>
  <si>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</si>
  <si>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</si>
  <si>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</si>
  <si>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</si>
  <si>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</si>
  <si>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</si>
  <si>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</si>
  <si>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</si>
  <si>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</si>
  <si>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</si>
  <si>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</si>
  <si>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</si>
  <si>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</si>
  <si>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</si>
  <si>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</si>
  <si>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</si>
  <si>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</si>
  <si>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</si>
  <si>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</si>
  <si>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</si>
  <si>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</si>
  <si>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</si>
  <si>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</si>
  <si>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</si>
  <si>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</si>
  <si>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</si>
  <si>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</si>
  <si>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</si>
  <si>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</si>
  <si>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</si>
  <si>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</si>
  <si>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</si>
  <si>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</si>
  <si>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</si>
  <si>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</si>
  <si>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</si>
  <si>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</si>
  <si>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</si>
  <si>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</si>
  <si>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</si>
  <si>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</si>
  <si>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</si>
  <si>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</si>
  <si>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</si>
  <si>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</si>
  <si>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</si>
  <si>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</si>
  <si>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</si>
  <si>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</si>
  <si>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</si>
  <si>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</si>
  <si>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</si>
  <si>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</si>
  <si>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</si>
  <si>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</si>
  <si>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</si>
  <si>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</si>
  <si>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</si>
  <si>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</si>
  <si>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</si>
  <si>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</si>
  <si>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</si>
  <si>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</si>
  <si>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</si>
  <si>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</si>
  <si>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</si>
  <si>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</si>
  <si>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</si>
  <si>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</si>
  <si>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</si>
  <si>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</si>
  <si>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</si>
  <si>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</si>
  <si>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</si>
  <si>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</si>
  <si>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</si>
  <si>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</si>
  <si>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</si>
  <si>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</si>
  <si>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</si>
  <si>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</si>
  <si>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</si>
  <si>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</si>
  <si>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</si>
  <si>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</si>
  <si>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</si>
  <si>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</si>
  <si>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</si>
  <si>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</si>
  <si>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</si>
  <si>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</si>
  <si>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</si>
  <si>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</si>
  <si>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</si>
  <si>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</si>
  <si>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</si>
  <si>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</si>
  <si>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</si>
  <si>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</si>
  <si>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</si>
  <si>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</si>
  <si>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</si>
  <si>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</si>
  <si>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</si>
  <si>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</si>
  <si>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</si>
  <si>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</si>
  <si>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</si>
  <si>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</si>
  <si>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</si>
  <si>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</si>
  <si>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</si>
  <si>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</si>
  <si>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</si>
  <si>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</si>
  <si>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</si>
  <si>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</si>
  <si>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</si>
  <si>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</si>
  <si>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</si>
  <si>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</si>
  <si>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</si>
  <si>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</si>
  <si>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</si>
  <si>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</si>
  <si>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</si>
  <si>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</si>
  <si>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</si>
  <si>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</si>
  <si>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</si>
  <si>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</si>
  <si>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</si>
  <si>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</si>
  <si>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</si>
  <si>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</si>
  <si>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</si>
  <si>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</si>
  <si>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</si>
  <si>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</si>
  <si>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</si>
  <si>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</si>
  <si>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</si>
  <si>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</si>
  <si>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</si>
  <si>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</si>
  <si>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</si>
  <si>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</si>
  <si>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</si>
  <si>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</si>
  <si>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</si>
  <si>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</si>
  <si>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</si>
  <si>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</si>
  <si>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</si>
  <si>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</si>
  <si>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</si>
  <si>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</si>
  <si>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</si>
  <si>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</si>
  <si>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</si>
  <si>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</si>
  <si>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</si>
  <si>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</si>
  <si>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</si>
  <si>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</si>
  <si>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</si>
  <si>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</si>
  <si>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</si>
  <si>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</si>
  <si>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</si>
  <si>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</si>
  <si>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</si>
  <si>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</si>
  <si>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</si>
  <si>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</si>
  <si>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</si>
  <si>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</si>
  <si>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</si>
  <si>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</si>
  <si>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</si>
  <si>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</si>
  <si>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</si>
  <si>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</si>
  <si>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</si>
  <si>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</si>
  <si>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</si>
  <si>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</si>
  <si>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</si>
  <si>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</si>
  <si>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</si>
  <si>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</si>
  <si>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</si>
  <si>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</si>
  <si>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</si>
  <si>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</si>
  <si>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</si>
  <si>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</si>
  <si>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</si>
  <si>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</si>
  <si>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</si>
  <si>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</si>
  <si>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</si>
  <si>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</si>
  <si>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</si>
  <si>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</si>
  <si>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</si>
  <si>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</si>
  <si>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</si>
  <si>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</si>
  <si>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</si>
  <si>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</si>
  <si>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</si>
  <si>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</si>
  <si>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</si>
  <si>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</si>
  <si>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</si>
  <si>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</si>
  <si>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</si>
  <si>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</si>
  <si>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</si>
  <si>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</si>
  <si>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</si>
  <si>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</si>
  <si>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</si>
  <si>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</si>
  <si>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</si>
  <si>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</si>
  <si>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</si>
  <si>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</si>
  <si>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</si>
  <si>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</si>
  <si>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</si>
  <si>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</si>
  <si>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</si>
  <si>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</si>
  <si>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</si>
  <si>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</si>
  <si>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</si>
  <si>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</si>
  <si>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</si>
  <si>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</si>
  <si>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</si>
  <si>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</si>
  <si>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</si>
  <si>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</si>
  <si>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</si>
  <si>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</si>
  <si>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</si>
  <si>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</si>
  <si>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</si>
  <si>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</si>
  <si>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</si>
  <si>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</si>
  <si>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</si>
  <si>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</si>
  <si>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</si>
  <si>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</si>
  <si>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</si>
  <si>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</si>
  <si>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</si>
  <si>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</si>
  <si>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</si>
  <si>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</si>
  <si>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</si>
  <si>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</si>
  <si>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</si>
  <si>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</si>
  <si>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</si>
  <si>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</si>
  <si>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</si>
  <si>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</si>
  <si>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</si>
  <si>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</si>
  <si>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</si>
  <si>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</si>
  <si>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</si>
  <si>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</si>
  <si>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</si>
  <si>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</si>
  <si>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</si>
  <si>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</si>
  <si>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</si>
  <si>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</si>
  <si>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</si>
  <si>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</si>
  <si>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</si>
  <si>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</si>
  <si>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</si>
  <si>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</si>
  <si>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</si>
  <si>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</si>
  <si>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</si>
  <si>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</si>
  <si>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</si>
  <si>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</si>
  <si>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</si>
  <si>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</si>
  <si>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</si>
  <si>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</si>
  <si>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</si>
  <si>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</si>
  <si>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</si>
  <si>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</si>
  <si>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</si>
  <si>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</si>
  <si>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</si>
  <si>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</si>
  <si>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</si>
  <si>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</si>
  <si>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</si>
  <si>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</si>
  <si>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</si>
  <si>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</si>
  <si>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</si>
  <si>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</si>
  <si>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</si>
  <si>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</si>
  <si>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</si>
  <si>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</si>
  <si>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</si>
  <si>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</si>
  <si>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</si>
  <si>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</si>
  <si>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</si>
  <si>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</si>
  <si>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</si>
  <si>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</si>
  <si>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</si>
  <si>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</si>
  <si>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</si>
  <si>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</si>
  <si>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</si>
  <si>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</si>
  <si>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</si>
  <si>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</si>
  <si>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</si>
  <si>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</si>
  <si>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</si>
  <si>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</si>
  <si>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</si>
  <si>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</si>
  <si>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</si>
  <si>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</si>
  <si>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</si>
  <si>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</si>
  <si>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</si>
  <si>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</si>
  <si>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</si>
  <si>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</si>
  <si>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</si>
  <si>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</si>
  <si>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</si>
  <si>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</si>
  <si>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</si>
  <si>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</si>
  <si>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</si>
  <si>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</si>
  <si>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</si>
  <si>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</si>
  <si>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</si>
  <si>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</si>
  <si>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</si>
  <si>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</si>
  <si>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</si>
  <si>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</si>
  <si>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</si>
  <si>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</si>
  <si>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</si>
  <si>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</si>
  <si>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</si>
  <si>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</si>
  <si>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</si>
  <si>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</si>
  <si>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</si>
  <si>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</si>
  <si>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</si>
  <si>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</si>
  <si>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</si>
  <si>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</si>
  <si>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</si>
  <si>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</si>
  <si>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</si>
  <si>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</si>
  <si>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</si>
  <si>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</si>
  <si>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</si>
  <si>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</si>
  <si>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</si>
  <si>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</si>
  <si>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</si>
  <si>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</si>
  <si>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</si>
  <si>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</si>
  <si>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</si>
  <si>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</si>
  <si>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</si>
  <si>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</si>
  <si>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</si>
  <si>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</si>
  <si>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</si>
  <si>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</si>
  <si>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</si>
  <si>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</si>
  <si>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</si>
  <si>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</si>
  <si>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</si>
  <si>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</si>
  <si>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</si>
  <si>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</si>
  <si>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</si>
  <si>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</si>
  <si>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</si>
  <si>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</si>
  <si>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</si>
  <si>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</si>
  <si>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</si>
  <si>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</si>
  <si>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</si>
  <si>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</si>
  <si>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</si>
  <si>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</si>
  <si>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</si>
  <si>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</si>
  <si>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</si>
  <si>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</si>
  <si>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</si>
  <si>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</si>
  <si>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</si>
  <si>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</si>
  <si>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</si>
  <si>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</si>
  <si>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</si>
  <si>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</si>
  <si>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</si>
  <si>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</si>
  <si>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</si>
  <si>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</si>
  <si>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</si>
  <si>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</si>
  <si>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</si>
  <si>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</si>
  <si>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</si>
  <si>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</si>
  <si>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</si>
  <si>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</si>
  <si>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</si>
  <si>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</si>
  <si>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</si>
  <si>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</si>
  <si>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</si>
  <si>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</si>
  <si>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</si>
  <si>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</si>
  <si>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</si>
  <si>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</si>
  <si>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</si>
  <si>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</si>
  <si>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</si>
  <si>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</si>
  <si>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</si>
  <si>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</si>
  <si>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</si>
  <si>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</si>
  <si>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</si>
  <si>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</si>
  <si>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</si>
  <si>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</si>
  <si>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</si>
  <si>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</si>
  <si>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</si>
  <si>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</si>
  <si>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</si>
  <si>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</si>
  <si>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</si>
  <si>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</si>
  <si>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</si>
  <si>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</si>
  <si>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</si>
  <si>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</si>
  <si>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</si>
  <si>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</si>
  <si>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</si>
  <si>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</si>
  <si>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</si>
  <si>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</si>
  <si>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</si>
  <si>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</si>
  <si>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</si>
  <si>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</si>
  <si>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</si>
  <si>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</si>
  <si>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</si>
  <si>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</si>
  <si>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</si>
  <si>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</si>
  <si>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</si>
  <si>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</si>
  <si>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</si>
  <si>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</si>
  <si>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</si>
  <si>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</si>
  <si>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</si>
  <si>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</si>
  <si>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</si>
  <si>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</si>
  <si>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</si>
  <si>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</si>
  <si>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</si>
  <si>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</si>
  <si>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</si>
  <si>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</si>
  <si>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</si>
  <si>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</si>
  <si>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</si>
  <si>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</si>
  <si>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</si>
  <si>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</si>
  <si>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</si>
  <si>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</si>
  <si>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</si>
  <si>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</si>
  <si>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</si>
  <si>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</si>
  <si>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</si>
  <si>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</si>
  <si>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</si>
  <si>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</si>
  <si>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</si>
  <si>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</si>
  <si>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</si>
  <si>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</si>
  <si>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</si>
  <si>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</si>
  <si>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</si>
  <si>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</si>
  <si>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</si>
  <si>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</si>
  <si>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</si>
  <si>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</si>
  <si>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</si>
  <si>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</si>
  <si>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</si>
  <si>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</si>
  <si>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</si>
  <si>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</si>
  <si>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</si>
  <si>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</si>
  <si>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</si>
  <si>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</si>
  <si>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</si>
  <si>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</si>
  <si>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</si>
  <si>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</si>
  <si>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</si>
  <si>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</si>
  <si>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</si>
  <si>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</si>
  <si>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</si>
  <si>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</si>
  <si>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</si>
  <si>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</si>
  <si>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</si>
  <si>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</si>
  <si>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</si>
  <si>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</si>
  <si>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</si>
  <si>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</si>
  <si>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</si>
  <si>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</si>
  <si>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</si>
  <si>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</si>
  <si>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</si>
  <si>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</si>
  <si>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</si>
  <si>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</si>
  <si>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</si>
  <si>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</si>
  <si>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</si>
  <si>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</si>
  <si>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</si>
  <si>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</si>
  <si>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</si>
  <si>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</si>
  <si>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</si>
  <si>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</si>
  <si>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</si>
  <si>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</si>
  <si>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</si>
  <si>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</si>
  <si>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</si>
  <si>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</si>
  <si>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</si>
  <si>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</si>
  <si>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</si>
  <si>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</si>
  <si>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</si>
  <si>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</si>
  <si>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</si>
  <si>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</si>
  <si>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</si>
  <si>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</si>
  <si>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</si>
  <si>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</si>
  <si>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</si>
  <si>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</si>
  <si>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</si>
  <si>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</si>
  <si>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</si>
  <si>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</si>
  <si>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</si>
  <si>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</si>
  <si>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</si>
  <si>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</si>
  <si>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</si>
  <si>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</si>
  <si>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</si>
  <si>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</si>
  <si>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</si>
  <si>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</si>
  <si>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</si>
  <si>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</si>
  <si>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</si>
  <si>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</si>
  <si>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</si>
  <si>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</si>
  <si>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</si>
  <si>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</si>
  <si>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</si>
  <si>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</si>
  <si>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</si>
  <si>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</si>
  <si>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</si>
  <si>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</si>
  <si>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</si>
  <si>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</si>
  <si>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</si>
  <si>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</si>
  <si>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</si>
  <si>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</si>
  <si>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</si>
  <si>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</si>
  <si>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</si>
  <si>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</si>
  <si>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</si>
  <si>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</si>
  <si>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</si>
  <si>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</si>
  <si>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</si>
  <si>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</si>
  <si>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</si>
  <si>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</si>
  <si>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</si>
  <si>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</si>
  <si>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</si>
  <si>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</si>
  <si>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</si>
  <si>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</si>
  <si>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</si>
  <si>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</si>
  <si>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</si>
  <si>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</si>
  <si>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</si>
  <si>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</si>
  <si>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</si>
  <si>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</si>
  <si>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</si>
  <si>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</si>
  <si>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</si>
  <si>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</si>
  <si>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</si>
  <si>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</si>
  <si>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</si>
  <si>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</si>
  <si>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</si>
  <si>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</si>
  <si>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</si>
  <si>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</si>
  <si>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</si>
  <si>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</si>
  <si>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</si>
  <si>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</si>
  <si>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</si>
  <si>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</si>
  <si>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</si>
  <si>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</si>
  <si>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</si>
  <si>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</si>
  <si>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</si>
  <si>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</si>
  <si>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</si>
  <si>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</si>
  <si>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</si>
  <si>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</si>
  <si>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</si>
  <si>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</si>
  <si>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</si>
  <si>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</si>
  <si>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</si>
  <si>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</si>
  <si>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</si>
  <si>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</si>
  <si>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</si>
  <si>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</si>
  <si>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</si>
  <si>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</si>
  <si>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</si>
  <si>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</si>
  <si>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</si>
  <si>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</si>
  <si>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</si>
  <si>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</si>
  <si>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</si>
  <si>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</si>
  <si>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</si>
  <si>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</si>
  <si>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</si>
  <si>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</si>
  <si>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</si>
  <si>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</si>
  <si>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</si>
  <si>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</si>
  <si>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</si>
  <si>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</si>
  <si>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</si>
  <si>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</si>
  <si>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</si>
  <si>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</si>
  <si>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</si>
  <si>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</si>
  <si>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</si>
  <si>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</si>
  <si>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</si>
  <si>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</si>
  <si>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</si>
  <si>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</si>
  <si>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</si>
  <si>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</si>
  <si>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</si>
  <si>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</si>
  <si>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</si>
  <si>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</si>
  <si>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</si>
  <si>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</si>
  <si>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</si>
  <si>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</si>
  <si>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</si>
  <si>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</si>
  <si>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</si>
  <si>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</si>
  <si>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</si>
  <si>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</si>
  <si>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</si>
  <si>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</si>
  <si>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</si>
  <si>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</si>
  <si>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</si>
  <si>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</si>
  <si>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</si>
  <si>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</si>
  <si>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</si>
  <si>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</si>
  <si>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</si>
  <si>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</si>
  <si>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</si>
  <si>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</si>
  <si>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</si>
  <si>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</si>
  <si>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</si>
  <si>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</si>
  <si>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</si>
  <si>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</si>
  <si>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</si>
  <si>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</si>
  <si>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</si>
  <si>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</si>
  <si>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</si>
  <si>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</si>
  <si>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</si>
  <si>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</si>
  <si>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</si>
  <si>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</si>
  <si>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</si>
  <si>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</si>
  <si>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</si>
  <si>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</si>
  <si>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</si>
  <si>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</si>
  <si>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</si>
  <si>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</si>
  <si>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</si>
  <si>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</si>
  <si>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</si>
  <si>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</si>
  <si>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</si>
  <si>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</si>
  <si>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</si>
  <si>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</si>
  <si>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</si>
  <si>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</si>
  <si>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</si>
  <si>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</si>
  <si>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</si>
  <si>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</si>
  <si>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</si>
  <si>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</si>
  <si>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</si>
  <si>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</si>
  <si>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</si>
  <si>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</si>
  <si>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</si>
  <si>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</si>
  <si>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</si>
  <si>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</si>
  <si>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</si>
  <si>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</si>
  <si>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</si>
  <si>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</si>
  <si>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</si>
  <si>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</si>
  <si>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</si>
  <si>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</si>
  <si>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</si>
  <si>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</si>
  <si>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</si>
  <si>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</si>
  <si>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</si>
  <si>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</si>
  <si>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</si>
  <si>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</si>
  <si>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</si>
  <si>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</si>
  <si>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</si>
  <si>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</si>
  <si>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</si>
  <si>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</si>
  <si>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</si>
  <si>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</si>
  <si>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</si>
  <si>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</si>
  <si>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</si>
  <si>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</si>
  <si>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</si>
  <si>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</si>
  <si>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</si>
  <si>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</si>
  <si>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</si>
  <si>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</si>
  <si>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</si>
  <si>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</si>
  <si>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</si>
  <si>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</si>
  <si>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</si>
  <si>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</si>
  <si>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</si>
  <si>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</si>
  <si>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</si>
  <si>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</si>
  <si>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</si>
  <si>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</si>
  <si>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</si>
  <si>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</si>
  <si>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</si>
  <si>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</si>
  <si>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</si>
  <si>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</si>
  <si>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</si>
  <si>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</si>
  <si>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</si>
  <si>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</si>
  <si>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</si>
  <si>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</si>
  <si>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</si>
  <si>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</si>
  <si>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</si>
  <si>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</si>
  <si>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</si>
  <si>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</si>
  <si>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</si>
  <si>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</si>
  <si>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</si>
  <si>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</si>
  <si>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</si>
  <si>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</si>
  <si>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</si>
  <si>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</si>
  <si>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</si>
  <si>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</si>
  <si>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</si>
  <si>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</si>
  <si>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</si>
  <si>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</si>
  <si>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</si>
  <si>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</si>
  <si>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</si>
  <si>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</si>
  <si>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</si>
  <si>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</si>
  <si>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</si>
  <si>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</si>
  <si>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</si>
  <si>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</si>
  <si>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</si>
  <si>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</si>
  <si>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</si>
  <si>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</si>
  <si>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</si>
  <si>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</si>
  <si>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</si>
  <si>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</si>
  <si>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</si>
  <si>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</si>
  <si>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</si>
  <si>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</si>
  <si>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</si>
  <si>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</si>
  <si>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</si>
  <si>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</si>
  <si>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</si>
  <si>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</si>
  <si>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</si>
  <si>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</si>
  <si>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</si>
  <si>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</si>
  <si>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</si>
  <si>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</si>
  <si>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</si>
  <si>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</si>
  <si>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</si>
  <si>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</si>
  <si>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</si>
  <si>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</si>
  <si>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</si>
  <si>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</si>
  <si>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</si>
  <si>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</si>
  <si>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</si>
  <si>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</si>
  <si>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</si>
  <si>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</si>
  <si>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</si>
  <si>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</si>
  <si>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</si>
  <si>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</si>
  <si>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</si>
  <si>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</si>
  <si>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</si>
  <si>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</si>
  <si>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</si>
  <si>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</si>
  <si>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</si>
  <si>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</si>
  <si>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</si>
  <si>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</si>
  <si>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</si>
  <si>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</si>
  <si>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</si>
  <si>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</si>
  <si>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</si>
  <si>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</si>
  <si>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</si>
  <si>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</si>
  <si>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</si>
  <si>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</si>
  <si>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</si>
  <si>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</si>
  <si>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</si>
  <si>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</si>
  <si>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</si>
  <si>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</si>
  <si>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</si>
  <si>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</si>
  <si>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</si>
  <si>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</si>
  <si>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</si>
  <si>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</si>
  <si>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</si>
  <si>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</si>
  <si>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</si>
  <si>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</si>
  <si>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</si>
  <si>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</si>
  <si>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</si>
  <si>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</si>
  <si>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</si>
  <si>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</si>
  <si>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</si>
  <si>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</si>
  <si>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</si>
  <si>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</si>
  <si>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</si>
  <si>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</si>
  <si>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</si>
  <si>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</si>
  <si>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</si>
  <si>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</si>
  <si>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</si>
  <si>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</si>
  <si>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</si>
  <si>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</si>
  <si>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</si>
  <si>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</si>
  <si>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</si>
  <si>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</si>
  <si>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</si>
  <si>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</si>
  <si>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</si>
  <si>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</si>
  <si>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</si>
  <si>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</si>
  <si>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</si>
  <si>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</si>
  <si>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</si>
  <si>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</si>
  <si>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</si>
  <si>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</si>
  <si>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</si>
  <si>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</si>
  <si>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</si>
  <si>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</si>
  <si>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</si>
  <si>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</si>
  <si>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</si>
  <si>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</si>
  <si>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</si>
  <si>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</si>
  <si>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</si>
  <si>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</si>
  <si>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</si>
  <si>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</si>
  <si>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</si>
  <si>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</si>
  <si>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</si>
  <si>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</si>
  <si>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</si>
  <si>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</si>
  <si>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</si>
  <si>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</si>
  <si>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</si>
  <si>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</si>
  <si>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</si>
  <si>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</si>
  <si>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</si>
  <si>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</si>
  <si>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</si>
  <si>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</si>
  <si>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</si>
  <si>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</si>
  <si>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</si>
  <si>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</si>
  <si>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</si>
  <si>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</si>
  <si>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</si>
  <si>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</si>
  <si>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</si>
  <si>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</si>
  <si>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</si>
  <si>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</si>
  <si>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</si>
  <si>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</si>
  <si>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</si>
  <si>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</si>
  <si>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</si>
  <si>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</si>
  <si>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</si>
  <si>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</si>
  <si>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</si>
  <si>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</si>
  <si>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</si>
  <si>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</si>
  <si>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</si>
  <si>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</si>
  <si>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</si>
  <si>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</si>
  <si>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</si>
  <si>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</si>
  <si>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</si>
  <si>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</si>
  <si>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</si>
  <si>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</si>
  <si>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</si>
  <si>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</si>
  <si>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</si>
  <si>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</si>
  <si>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</si>
  <si>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</si>
  <si>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</si>
  <si>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</si>
  <si>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</si>
  <si>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</si>
  <si>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</si>
  <si>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</si>
  <si>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</si>
  <si>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</si>
  <si>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</si>
  <si>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</si>
  <si>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</si>
  <si>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</si>
  <si>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</si>
  <si>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</si>
  <si>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</si>
  <si>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</si>
  <si>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</si>
  <si>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</si>
  <si>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</si>
  <si>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</si>
  <si>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</si>
  <si>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</si>
  <si>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</si>
  <si>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</si>
  <si>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</si>
  <si>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</si>
  <si>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</si>
  <si>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</si>
  <si>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</si>
  <si>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</si>
  <si>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</si>
  <si>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</si>
  <si>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</si>
  <si>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</si>
  <si>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</si>
  <si>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</si>
  <si>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</si>
  <si>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</si>
  <si>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</si>
  <si>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</si>
  <si>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</si>
  <si>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</si>
  <si>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</si>
  <si>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</si>
  <si>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</si>
  <si>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</si>
  <si>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</si>
  <si>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</si>
  <si>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</si>
  <si>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</si>
  <si>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</si>
  <si>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</si>
  <si>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</si>
  <si>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</si>
  <si>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</si>
  <si>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</si>
  <si>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</si>
  <si>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</si>
  <si>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</si>
  <si>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</si>
  <si>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</si>
  <si>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</si>
  <si>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</si>
  <si>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</si>
  <si>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</si>
  <si>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</si>
  <si>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</si>
  <si>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</si>
  <si>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</si>
  <si>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</si>
  <si>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</si>
  <si>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</si>
  <si>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</si>
  <si>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</si>
  <si>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</si>
  <si>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</si>
  <si>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</si>
  <si>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</si>
  <si>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</si>
  <si>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</si>
  <si>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</si>
  <si>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</si>
  <si>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</si>
  <si>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</si>
  <si>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</si>
  <si>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</si>
  <si>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</si>
  <si>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</si>
  <si>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</si>
  <si>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</si>
  <si>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</si>
  <si>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</si>
  <si>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</si>
  <si>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</si>
  <si>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</si>
  <si>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</si>
  <si>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</si>
  <si>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</si>
  <si>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</si>
  <si>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</si>
  <si>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</si>
  <si>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</si>
  <si>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</si>
  <si>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</si>
  <si>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</si>
  <si>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</si>
  <si>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</si>
  <si>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</si>
  <si>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</si>
  <si>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</si>
  <si>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</si>
  <si>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</si>
  <si>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</si>
  <si>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</si>
  <si>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</si>
  <si>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</si>
  <si>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</si>
  <si>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</si>
  <si>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</si>
  <si>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</si>
  <si>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</si>
  <si>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</si>
  <si>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</si>
  <si>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</si>
  <si>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</si>
  <si>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</si>
  <si>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</si>
  <si>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</si>
  <si>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</si>
  <si>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</si>
  <si>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</si>
  <si>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</si>
  <si>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</si>
  <si>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</si>
  <si>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</si>
  <si>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</si>
  <si>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</si>
  <si>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</si>
  <si>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</si>
  <si>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</si>
  <si>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</si>
  <si>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</si>
  <si>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</si>
  <si>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</si>
  <si>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</si>
  <si>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</si>
  <si>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</si>
  <si>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</si>
  <si>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</si>
  <si>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</si>
  <si>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</si>
  <si>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</si>
  <si>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</si>
  <si>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</si>
  <si>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</si>
  <si>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</si>
  <si>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</si>
  <si>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</si>
  <si>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</si>
  <si>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</si>
  <si>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</si>
  <si>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</si>
  <si>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</si>
  <si>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</si>
  <si>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</si>
  <si>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</si>
  <si>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</si>
  <si>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</si>
  <si>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</si>
  <si>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</si>
  <si>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</si>
  <si>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</si>
  <si>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</si>
  <si>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</si>
  <si>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</si>
  <si>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</si>
  <si>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</si>
  <si>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</si>
  <si>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</si>
  <si>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</si>
  <si>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</si>
  <si>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</si>
  <si>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</si>
  <si>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</si>
  <si>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</si>
  <si>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</si>
  <si>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</si>
  <si>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</si>
  <si>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</si>
  <si>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</si>
  <si>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</si>
  <si>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</si>
  <si>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</si>
  <si>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</si>
  <si>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</si>
  <si>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</si>
  <si>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</si>
  <si>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</si>
  <si>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</si>
  <si>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</si>
  <si>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</si>
  <si>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</si>
  <si>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</si>
  <si>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</si>
  <si>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</si>
  <si>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</si>
  <si>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</si>
  <si>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</si>
  <si>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</si>
  <si>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</si>
  <si>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</si>
  <si>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</si>
  <si>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</si>
  <si>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</si>
  <si>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</si>
  <si>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</si>
  <si>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</si>
  <si>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</si>
  <si>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</si>
  <si>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</si>
  <si>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</si>
  <si>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</si>
  <si>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</si>
  <si>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</si>
  <si>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</si>
  <si>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</si>
  <si>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</si>
  <si>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</si>
  <si>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</si>
  <si>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</si>
  <si>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</si>
  <si>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</si>
  <si>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</si>
  <si>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</si>
  <si>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</si>
  <si>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</si>
  <si>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</si>
  <si>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</si>
  <si>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</si>
  <si>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</si>
  <si>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</si>
  <si>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</si>
  <si>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</si>
  <si>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</si>
  <si>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</si>
  <si>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</si>
  <si>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</si>
  <si>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</si>
  <si>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</si>
  <si>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</si>
  <si>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</si>
  <si>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</si>
  <si>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</si>
  <si>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</si>
  <si>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</si>
  <si>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</si>
  <si>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</si>
  <si>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</si>
  <si>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</si>
  <si>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</si>
  <si>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</si>
  <si>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</si>
  <si>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</si>
  <si>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</si>
  <si>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</si>
  <si>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</si>
  <si>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</si>
  <si>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</si>
  <si>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</si>
  <si>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</si>
  <si>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</si>
  <si>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</si>
  <si>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</si>
  <si>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</si>
  <si>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</si>
  <si>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</si>
  <si>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</si>
  <si>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</si>
  <si>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</si>
  <si>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</si>
  <si>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</si>
  <si>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</si>
  <si>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</si>
  <si>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</si>
  <si>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</si>
  <si>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</si>
  <si>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</si>
  <si>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</si>
  <si>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</si>
  <si>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</si>
  <si>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</si>
  <si>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</si>
  <si>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</si>
  <si>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</si>
  <si>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</si>
  <si>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</si>
  <si>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</si>
  <si>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</si>
  <si>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</si>
  <si>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</si>
  <si>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</si>
  <si>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</si>
  <si>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</si>
  <si>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</si>
  <si>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</si>
  <si>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</si>
  <si>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</si>
  <si>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</si>
  <si>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</si>
  <si>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</si>
  <si>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</si>
  <si>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</si>
  <si>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</si>
  <si>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</si>
  <si>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</si>
  <si>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</si>
  <si>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</si>
  <si>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</si>
  <si>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</si>
  <si>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</si>
  <si>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</si>
  <si>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</si>
  <si>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</si>
  <si>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</si>
  <si>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</si>
  <si>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</si>
  <si>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</si>
  <si>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</si>
  <si>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</si>
  <si>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</si>
  <si>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</si>
  <si>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</si>
  <si>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</si>
  <si>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</si>
  <si>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</si>
  <si>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</si>
  <si>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</si>
  <si>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</si>
  <si>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</si>
  <si>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</si>
  <si>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</si>
  <si>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</si>
  <si>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</si>
  <si>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</si>
  <si>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</si>
  <si>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</si>
  <si>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</si>
  <si>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</si>
  <si>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</si>
  <si>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</si>
  <si>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</si>
  <si>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</si>
  <si>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</si>
  <si>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</si>
  <si>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</si>
  <si>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</si>
  <si>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</si>
  <si>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</si>
  <si>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</si>
  <si>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</si>
  <si>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</si>
  <si>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</si>
  <si>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</si>
  <si>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</si>
  <si>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</si>
  <si>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</si>
  <si>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</si>
  <si>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</si>
  <si>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</si>
  <si>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</si>
  <si>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</si>
  <si>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</si>
  <si>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</si>
  <si>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</si>
  <si>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</si>
  <si>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</si>
  <si>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</si>
  <si>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</si>
  <si>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</si>
  <si>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</si>
  <si>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</si>
  <si>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</si>
  <si>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</si>
  <si>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</si>
  <si>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</si>
  <si>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</si>
  <si>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</si>
  <si>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</si>
  <si>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</si>
  <si>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</si>
  <si>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</si>
  <si>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</si>
  <si>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</si>
  <si>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</si>
  <si>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</si>
  <si>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</si>
  <si>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</si>
  <si>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</si>
  <si>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</si>
  <si>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</si>
  <si>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</si>
  <si>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</si>
  <si>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</si>
  <si>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</si>
  <si>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</si>
  <si>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</si>
  <si>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</si>
  <si>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</si>
  <si>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</si>
  <si>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</si>
  <si>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</si>
  <si>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</si>
  <si>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</si>
  <si>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</si>
  <si>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</si>
  <si>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</si>
  <si>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</si>
  <si>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</si>
  <si>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</si>
  <si>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</si>
  <si>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</si>
  <si>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</si>
  <si>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</si>
  <si>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</si>
  <si>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</si>
  <si>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</si>
  <si>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</si>
  <si>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</si>
  <si>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</si>
  <si>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</si>
  <si>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</si>
  <si>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</si>
  <si>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</si>
  <si>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</si>
  <si>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</si>
  <si>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</si>
  <si>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</si>
  <si>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</si>
  <si>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</si>
  <si>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</si>
  <si>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</si>
  <si>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</si>
  <si>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</si>
  <si>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</si>
  <si>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</si>
  <si>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</si>
  <si>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</si>
  <si>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</si>
  <si>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</si>
  <si>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</si>
  <si>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</si>
  <si>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</si>
  <si>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</si>
  <si>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</si>
  <si>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</si>
  <si>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</si>
  <si>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</si>
  <si>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</si>
  <si>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</si>
  <si>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</si>
  <si>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</si>
  <si>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</si>
  <si>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</si>
  <si>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</si>
  <si>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</si>
  <si>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</si>
  <si>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</si>
  <si>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</si>
  <si>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</si>
  <si>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</si>
  <si>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</si>
  <si>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</si>
  <si>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</si>
  <si>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</si>
  <si>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</si>
  <si>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</si>
  <si>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</si>
  <si>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</si>
  <si>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</si>
  <si>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</si>
  <si>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</si>
  <si>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</si>
  <si>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</si>
  <si>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</si>
  <si>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</si>
  <si>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</si>
  <si>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</si>
  <si>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</si>
  <si>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</si>
  <si>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</si>
  <si>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</si>
  <si>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</si>
  <si>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</si>
  <si>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</si>
  <si>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</si>
  <si>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</si>
  <si>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</si>
  <si>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</si>
  <si>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</si>
  <si>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</si>
  <si>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</si>
  <si>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</si>
  <si>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</si>
  <si>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</si>
  <si>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</si>
  <si>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</si>
  <si>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</si>
  <si>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</si>
  <si>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</si>
  <si>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</si>
  <si>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</si>
  <si>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</si>
  <si>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</si>
  <si>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</si>
  <si>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</si>
  <si>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</si>
  <si>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</si>
  <si>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</si>
  <si>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</si>
  <si>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</si>
  <si>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</si>
  <si>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</si>
  <si>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</si>
  <si>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</si>
  <si>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</si>
  <si>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</si>
  <si>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</si>
  <si>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</si>
  <si>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</si>
  <si>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</si>
  <si>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</si>
  <si>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</si>
  <si>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</si>
  <si>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</si>
  <si>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</si>
  <si>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</si>
  <si>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</si>
  <si>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</si>
  <si>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</si>
  <si>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</si>
  <si>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</si>
  <si>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</si>
  <si>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</si>
  <si>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</si>
  <si>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</si>
  <si>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</si>
  <si>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</si>
  <si>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</si>
  <si>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</si>
  <si>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</si>
  <si>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</si>
  <si>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</si>
  <si>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</si>
  <si>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</si>
  <si>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</si>
  <si>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</si>
  <si>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</si>
  <si>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</si>
  <si>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</si>
  <si>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</si>
  <si>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</si>
  <si>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</si>
  <si>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</si>
  <si>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</si>
  <si>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</si>
  <si>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</si>
  <si>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</si>
  <si>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</si>
  <si>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</si>
  <si>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</si>
  <si>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</si>
  <si>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</si>
  <si>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</si>
  <si>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</si>
  <si>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</si>
  <si>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</si>
  <si>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</si>
  <si>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</si>
  <si>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</si>
  <si>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</si>
  <si>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</si>
  <si>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</si>
  <si>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</si>
  <si>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</si>
  <si>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</si>
  <si>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</si>
  <si>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</si>
  <si>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</si>
  <si>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</si>
  <si>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</si>
  <si>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</si>
  <si>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</si>
  <si>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</si>
  <si>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</si>
  <si>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</si>
  <si>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</si>
  <si>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</si>
  <si>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</si>
  <si>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</si>
  <si>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</si>
  <si>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</si>
  <si>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</si>
  <si>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</si>
  <si>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</si>
  <si>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</si>
  <si>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</si>
  <si>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</si>
  <si>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</si>
  <si>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</si>
  <si>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</si>
  <si>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</si>
  <si>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</si>
  <si>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</si>
  <si>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</si>
  <si>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</si>
  <si>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</si>
  <si>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</si>
  <si>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</si>
  <si>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</si>
  <si>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</si>
  <si>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</si>
  <si>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</si>
  <si>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</si>
  <si>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</si>
  <si>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</si>
  <si>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</si>
  <si>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</si>
  <si>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</si>
  <si>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</si>
  <si>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</si>
  <si>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</si>
  <si>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</si>
  <si>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</si>
  <si>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</si>
  <si>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</si>
  <si>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</si>
  <si>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</si>
  <si>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</si>
  <si>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</si>
  <si>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</si>
  <si>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</si>
  <si>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</si>
  <si>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</si>
  <si>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</si>
  <si>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</si>
  <si>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</si>
  <si>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</si>
  <si>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</si>
  <si>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</si>
  <si>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</si>
  <si>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</si>
  <si>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</si>
  <si>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</si>
  <si>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</si>
  <si>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</si>
  <si>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</si>
  <si>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</si>
  <si>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</si>
  <si>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</si>
  <si>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</si>
  <si>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</si>
  <si>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</si>
  <si>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</si>
  <si>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</si>
  <si>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</si>
  <si>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</si>
  <si>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</si>
  <si>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</si>
  <si>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</si>
  <si>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</si>
  <si>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</si>
  <si>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</si>
  <si>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</si>
  <si>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</si>
  <si>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</si>
  <si>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</si>
  <si>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</si>
  <si>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</si>
  <si>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</si>
  <si>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</si>
  <si>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</si>
  <si>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</si>
  <si>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</si>
  <si>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</si>
  <si>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</si>
  <si>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</si>
  <si>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</si>
  <si>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</si>
  <si>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</si>
  <si>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</si>
  <si>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</si>
  <si>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</si>
  <si>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</si>
  <si>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</si>
  <si>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</si>
  <si>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</si>
  <si>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</si>
  <si>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</si>
  <si>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</si>
  <si>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</si>
  <si>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</si>
  <si>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</si>
  <si>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</si>
  <si>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</si>
  <si>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</si>
  <si>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</si>
  <si>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</si>
  <si>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</si>
  <si>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</si>
  <si>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</si>
  <si>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</si>
  <si>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</si>
  <si>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</si>
  <si>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</si>
  <si>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</si>
  <si>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</si>
  <si>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</si>
  <si>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</si>
  <si>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</si>
  <si>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</si>
  <si>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</si>
  <si>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</si>
  <si>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</si>
  <si>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</si>
  <si>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</si>
  <si>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</si>
  <si>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</si>
  <si>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</si>
  <si>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</si>
  <si>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</si>
  <si>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</si>
  <si>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</si>
  <si>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</si>
  <si>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</si>
  <si>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</si>
  <si>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</si>
  <si>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</si>
  <si>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</si>
  <si>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</si>
  <si>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</si>
  <si>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</si>
  <si>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</si>
  <si>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</si>
  <si>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</si>
  <si>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</si>
  <si>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</si>
  <si>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</si>
  <si>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</si>
  <si>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</si>
  <si>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</si>
  <si>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</si>
  <si>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</si>
  <si>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</si>
  <si>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</si>
  <si>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</si>
  <si>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</si>
  <si>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</si>
  <si>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</si>
  <si>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</si>
  <si>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</si>
  <si>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</si>
  <si>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</si>
  <si>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</si>
  <si>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</si>
  <si>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</si>
  <si>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</si>
  <si>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</si>
  <si>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</si>
  <si>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</si>
  <si>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</si>
  <si>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</si>
  <si>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</si>
  <si>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</si>
  <si>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</si>
  <si>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</si>
  <si>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</si>
  <si>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</si>
  <si>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</si>
  <si>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</si>
  <si>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</si>
  <si>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</si>
  <si>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</si>
  <si>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</si>
  <si>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</si>
  <si>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</si>
  <si>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</si>
  <si>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</si>
  <si>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</si>
  <si>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</si>
  <si>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</si>
  <si>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</si>
  <si>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</si>
  <si>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</si>
  <si>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</si>
  <si>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</si>
  <si>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</si>
  <si>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</si>
  <si>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</si>
  <si>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</si>
  <si>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</si>
  <si>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</si>
  <si>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</si>
  <si>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</si>
  <si>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</si>
  <si>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</si>
  <si>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</si>
  <si>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</si>
  <si>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</si>
  <si>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</si>
  <si>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</si>
  <si>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</si>
  <si>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</si>
  <si>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</si>
  <si>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</si>
  <si>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</si>
  <si>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</si>
  <si>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</si>
  <si>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</si>
  <si>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</si>
  <si>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</si>
  <si>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</si>
  <si>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</si>
  <si>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</si>
  <si>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</si>
  <si>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</si>
  <si>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</si>
  <si>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</si>
  <si>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</si>
  <si>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</si>
  <si>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</si>
  <si>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</si>
  <si>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</si>
  <si>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</si>
  <si>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</si>
  <si>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</si>
  <si>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</si>
  <si>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</si>
  <si>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</si>
  <si>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</si>
  <si>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</si>
  <si>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</si>
  <si>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</si>
  <si>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</si>
  <si>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</si>
  <si>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</si>
  <si>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</si>
  <si>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</si>
  <si>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</si>
  <si>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</si>
  <si>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</si>
  <si>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</si>
  <si>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</si>
  <si>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</si>
  <si>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</si>
  <si>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</si>
  <si>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</si>
  <si>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</si>
  <si>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</si>
  <si>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</si>
  <si>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</si>
  <si>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</si>
  <si>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</si>
  <si>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</si>
  <si>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</si>
  <si>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</si>
  <si>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</si>
  <si>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</si>
  <si>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</si>
  <si>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</si>
  <si>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</si>
  <si>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</si>
  <si>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</si>
  <si>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</si>
  <si>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</si>
  <si>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</si>
  <si>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</si>
  <si>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</si>
  <si>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</si>
  <si>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</si>
  <si>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</si>
  <si>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</si>
  <si>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</si>
  <si>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</si>
  <si>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</si>
  <si>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</si>
  <si>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</si>
  <si>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</si>
  <si>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</si>
  <si>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</si>
  <si>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</si>
  <si>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</si>
  <si>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</si>
  <si>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</si>
  <si>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</si>
  <si>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</si>
  <si>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</si>
  <si>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</si>
  <si>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</si>
  <si>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</si>
  <si>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</si>
  <si>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</si>
  <si>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</si>
  <si>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</si>
  <si>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</si>
  <si>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</si>
  <si>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</si>
  <si>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</si>
  <si>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</si>
  <si>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</si>
  <si>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</si>
  <si>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</si>
  <si>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</si>
  <si>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</si>
  <si>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</si>
  <si>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</si>
  <si>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</si>
  <si>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</si>
  <si>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</si>
  <si>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</si>
  <si>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</si>
  <si>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</si>
  <si>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</si>
  <si>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</si>
  <si>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</si>
  <si>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</si>
  <si>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</si>
  <si>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</si>
  <si>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</si>
  <si>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</si>
  <si>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</si>
  <si>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</si>
  <si>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</si>
  <si>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</si>
  <si>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</si>
  <si>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</si>
  <si>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</si>
  <si>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</si>
  <si>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</si>
  <si>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</si>
  <si>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</si>
  <si>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</si>
  <si>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</si>
  <si>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</si>
  <si>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</si>
  <si>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</si>
  <si>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</si>
  <si>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</si>
  <si>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</si>
  <si>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</si>
  <si>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</si>
  <si>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</si>
  <si>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</si>
  <si>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</si>
  <si>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</si>
  <si>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</si>
  <si>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</si>
  <si>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</si>
  <si>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</si>
  <si>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</si>
  <si>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</si>
  <si>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</si>
  <si>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</si>
  <si>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</si>
  <si>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</si>
  <si>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</si>
  <si>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</si>
  <si>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</si>
  <si>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</si>
  <si>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</si>
  <si>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</si>
  <si>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</si>
  <si>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</si>
  <si>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</si>
  <si>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</si>
  <si>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</si>
  <si>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</si>
  <si>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</si>
  <si>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</si>
  <si>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</si>
  <si>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</si>
  <si>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</si>
  <si>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</si>
  <si>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</si>
  <si>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</si>
  <si>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</si>
  <si>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</si>
  <si>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</si>
  <si>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</si>
  <si>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</si>
  <si>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</si>
  <si>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</si>
  <si>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</si>
  <si>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</si>
  <si>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</si>
  <si>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</si>
  <si>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</si>
  <si>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</si>
  <si>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</si>
  <si>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</si>
  <si>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</si>
  <si>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</si>
  <si>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</si>
  <si>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</si>
  <si>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</si>
  <si>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</si>
  <si>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</si>
  <si>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</si>
  <si>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</si>
  <si>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</si>
  <si>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</si>
  <si>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</si>
  <si>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</si>
  <si>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</si>
  <si>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</si>
  <si>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</si>
  <si>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</si>
  <si>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</si>
  <si>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</si>
  <si>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</si>
  <si>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</si>
  <si>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</si>
  <si>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</si>
  <si>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</si>
  <si>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</si>
  <si>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</si>
  <si>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</si>
  <si>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</si>
  <si>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</si>
  <si>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</si>
  <si>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</si>
  <si>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</si>
  <si>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</si>
  <si>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</si>
  <si>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</si>
  <si>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</si>
  <si>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</si>
  <si>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</si>
  <si>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</si>
  <si>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</si>
  <si>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</si>
  <si>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</si>
  <si>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</si>
  <si>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</si>
  <si>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</si>
  <si>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</si>
  <si>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</si>
  <si>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</si>
  <si>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</si>
  <si>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</si>
  <si>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</si>
  <si>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</si>
  <si>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</si>
  <si>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</si>
  <si>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</si>
  <si>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</si>
  <si>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</si>
  <si>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</si>
  <si>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</si>
  <si>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</si>
  <si>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</si>
  <si>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</si>
  <si>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</si>
  <si>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</si>
  <si>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</si>
  <si>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</si>
  <si>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</si>
  <si>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</si>
  <si>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</si>
  <si>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</si>
  <si>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</si>
  <si>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</si>
  <si>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</si>
  <si>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</si>
  <si>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</si>
  <si>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</si>
  <si>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</si>
  <si>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</si>
  <si>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</si>
  <si>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</si>
  <si>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</si>
  <si>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</si>
  <si>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</si>
  <si>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</si>
  <si>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</si>
  <si>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</si>
  <si>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</si>
  <si>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</si>
  <si>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</si>
  <si>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</si>
  <si>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</si>
  <si>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</si>
  <si>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</si>
  <si>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</si>
  <si>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</si>
  <si>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</si>
  <si>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</si>
  <si>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</si>
  <si>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</si>
  <si>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</si>
  <si>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</si>
  <si>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</si>
  <si>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</si>
  <si>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</si>
  <si>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</si>
  <si>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</si>
  <si>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</si>
  <si>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</si>
  <si>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</si>
  <si>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</si>
  <si>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</si>
  <si>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</si>
  <si>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</si>
  <si>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</si>
  <si>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</si>
  <si>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</si>
  <si>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</si>
  <si>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</si>
  <si>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</si>
  <si>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</si>
  <si>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</si>
  <si>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</si>
  <si>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</si>
  <si>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</si>
  <si>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</si>
  <si>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</si>
  <si>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</si>
  <si>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</si>
  <si>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</si>
  <si>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</si>
  <si>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</si>
  <si>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</si>
  <si>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</si>
  <si>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</si>
  <si>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</si>
  <si>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</si>
  <si>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</si>
  <si>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</si>
  <si>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</si>
  <si>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</si>
  <si>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</si>
  <si>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</si>
  <si>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</si>
  <si>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</si>
  <si>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</si>
  <si>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</si>
  <si>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</si>
  <si>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</si>
  <si>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</si>
  <si>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</si>
  <si>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</si>
  <si>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</si>
  <si>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</si>
  <si>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</si>
  <si>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</si>
  <si>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</si>
  <si>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</si>
  <si>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</si>
  <si>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</si>
  <si>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</si>
  <si>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</si>
  <si>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</si>
  <si>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</si>
  <si>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</si>
  <si>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</si>
  <si>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</si>
  <si>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</si>
  <si>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</si>
  <si>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</si>
  <si>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</si>
  <si>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</si>
  <si>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</si>
  <si>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</si>
  <si>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</si>
  <si>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</si>
  <si>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</si>
  <si>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</si>
  <si>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</si>
  <si>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</si>
  <si>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</si>
  <si>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</si>
  <si>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</si>
  <si>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</si>
  <si>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</si>
  <si>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</si>
  <si>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</si>
  <si>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</si>
  <si>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</si>
  <si>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</si>
  <si>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</si>
  <si>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</si>
  <si>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</si>
  <si>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</si>
  <si>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</si>
  <si>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</si>
  <si>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</si>
  <si>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</si>
  <si>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</si>
  <si>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</si>
  <si>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</si>
  <si>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</si>
  <si>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</si>
  <si>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</si>
  <si>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</si>
  <si>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</si>
  <si>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</si>
  <si>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</si>
  <si>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</si>
  <si>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</si>
  <si>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</si>
  <si>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</si>
  <si>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</si>
  <si>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</si>
  <si>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</si>
  <si>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</si>
  <si>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</si>
  <si>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</si>
  <si>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</si>
  <si>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</si>
  <si>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</si>
  <si>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</si>
  <si>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</si>
  <si>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</si>
  <si>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</si>
  <si>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</si>
  <si>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</si>
  <si>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</si>
  <si>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</si>
  <si>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</si>
  <si>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</si>
  <si>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</si>
  <si>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</si>
  <si>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</si>
  <si>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</si>
  <si>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</si>
  <si>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</si>
  <si>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</si>
  <si>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</si>
  <si>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</si>
  <si>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</si>
  <si>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</si>
  <si>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</si>
  <si>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</si>
  <si>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</si>
  <si>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</si>
  <si>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</si>
  <si>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</si>
  <si>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</si>
  <si>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</si>
  <si>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</si>
  <si>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</si>
  <si>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</si>
  <si>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</si>
  <si>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</si>
  <si>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</si>
  <si>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</si>
  <si>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</si>
  <si>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</si>
  <si>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</si>
  <si>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</si>
  <si>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</si>
  <si>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</si>
  <si>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</si>
  <si>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</si>
  <si>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</si>
  <si>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</si>
  <si>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</si>
  <si>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</si>
  <si>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</si>
  <si>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</si>
  <si>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</si>
  <si>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</si>
  <si>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</si>
  <si>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</si>
  <si>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</si>
  <si>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</si>
  <si>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</si>
  <si>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</si>
  <si>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</si>
  <si>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</si>
  <si>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</si>
  <si>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</si>
  <si>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</si>
  <si>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</si>
  <si>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</si>
  <si>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</si>
  <si>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</si>
  <si>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</si>
  <si>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</si>
  <si>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</si>
  <si>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</si>
  <si>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</si>
  <si>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</si>
  <si>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</si>
  <si>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</si>
  <si>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</si>
  <si>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</si>
  <si>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</si>
  <si>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</si>
  <si>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</si>
  <si>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</si>
  <si>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</si>
  <si>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Voždovac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</si>
</sst>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4783</c:v>
                </c:pt>
                <c:pt idx="1">
                  <c:v>6008</c:v>
                </c:pt>
                <c:pt idx="2">
                  <c:v>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4126</c:v>
                </c:pt>
                <c:pt idx="1">
                  <c:v>5207</c:v>
                </c:pt>
                <c:pt idx="2">
                  <c:v>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79072"/>
        <c:axId val="139380608"/>
      </c:barChart>
      <c:catAx>
        <c:axId val="1393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80608"/>
        <c:crosses val="autoZero"/>
        <c:auto val="1"/>
        <c:lblAlgn val="ctr"/>
        <c:lblOffset val="100"/>
        <c:noMultiLvlLbl val="0"/>
      </c:catAx>
      <c:valAx>
        <c:axId val="13938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79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997</c:v>
                </c:pt>
                <c:pt idx="1">
                  <c:v>930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452992"/>
        <c:axId val="144462976"/>
      </c:barChart>
      <c:catAx>
        <c:axId val="1444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62976"/>
        <c:crosses val="autoZero"/>
        <c:auto val="1"/>
        <c:lblAlgn val="ctr"/>
        <c:lblOffset val="100"/>
        <c:noMultiLvlLbl val="0"/>
      </c:catAx>
      <c:valAx>
        <c:axId val="1444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5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126</c:v>
                </c:pt>
                <c:pt idx="1">
                  <c:v>81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493952"/>
        <c:axId val="144499840"/>
      </c:barChart>
      <c:catAx>
        <c:axId val="144493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99840"/>
        <c:crosses val="autoZero"/>
        <c:auto val="1"/>
        <c:lblAlgn val="ctr"/>
        <c:lblOffset val="100"/>
        <c:noMultiLvlLbl val="0"/>
      </c:catAx>
      <c:valAx>
        <c:axId val="144499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9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152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30752"/>
        <c:axId val="144744832"/>
      </c:barChart>
      <c:catAx>
        <c:axId val="14473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44832"/>
        <c:crosses val="autoZero"/>
        <c:auto val="1"/>
        <c:lblAlgn val="ctr"/>
        <c:lblOffset val="100"/>
        <c:noMultiLvlLbl val="0"/>
      </c:catAx>
      <c:valAx>
        <c:axId val="14474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3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79008"/>
        <c:axId val="145180544"/>
      </c:barChart>
      <c:catAx>
        <c:axId val="1451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80544"/>
        <c:crosses val="autoZero"/>
        <c:auto val="1"/>
        <c:lblAlgn val="ctr"/>
        <c:lblOffset val="100"/>
        <c:noMultiLvlLbl val="0"/>
      </c:catAx>
      <c:valAx>
        <c:axId val="14518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17.660163948473336</c:v>
                </c:pt>
                <c:pt idx="1">
                  <c:v>63.020764902459227</c:v>
                </c:pt>
                <c:pt idx="2">
                  <c:v>19.319071149067433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42</c:v>
                </c:pt>
                <c:pt idx="1">
                  <c:v>37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917632"/>
        <c:axId val="144919168"/>
      </c:barChart>
      <c:catAx>
        <c:axId val="14491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19168"/>
        <c:crosses val="autoZero"/>
        <c:auto val="1"/>
        <c:lblAlgn val="ctr"/>
        <c:lblOffset val="100"/>
        <c:noMultiLvlLbl val="0"/>
      </c:catAx>
      <c:valAx>
        <c:axId val="14491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1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966400"/>
        <c:axId val="144967936"/>
      </c:barChart>
      <c:catAx>
        <c:axId val="1449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67936"/>
        <c:crosses val="autoZero"/>
        <c:auto val="1"/>
        <c:lblAlgn val="ctr"/>
        <c:lblOffset val="100"/>
        <c:noMultiLvlLbl val="0"/>
      </c:catAx>
      <c:valAx>
        <c:axId val="1449679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664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91.3</c:v>
                </c:pt>
                <c:pt idx="1">
                  <c:v>91.5</c:v>
                </c:pt>
                <c:pt idx="2">
                  <c:v>84.9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88.5</c:v>
                </c:pt>
                <c:pt idx="1">
                  <c:v>85.4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19264"/>
        <c:axId val="145020800"/>
      </c:barChart>
      <c:catAx>
        <c:axId val="14501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20800"/>
        <c:crosses val="autoZero"/>
        <c:auto val="1"/>
        <c:lblAlgn val="ctr"/>
        <c:lblOffset val="100"/>
        <c:noMultiLvlLbl val="0"/>
      </c:catAx>
      <c:valAx>
        <c:axId val="145020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19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951</c:v>
                </c:pt>
                <c:pt idx="1">
                  <c:v>823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46144"/>
        <c:axId val="145076608"/>
      </c:barChart>
      <c:catAx>
        <c:axId val="145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76608"/>
        <c:crosses val="autoZero"/>
        <c:auto val="1"/>
        <c:lblAlgn val="ctr"/>
        <c:lblOffset val="100"/>
        <c:noMultiLvlLbl val="0"/>
      </c:catAx>
      <c:valAx>
        <c:axId val="14507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4614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306</c:v>
                </c:pt>
                <c:pt idx="1">
                  <c:v>343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462</c:v>
                </c:pt>
                <c:pt idx="1">
                  <c:v>587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60768"/>
        <c:axId val="145362304"/>
      </c:barChart>
      <c:catAx>
        <c:axId val="1453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62304"/>
        <c:crosses val="autoZero"/>
        <c:auto val="1"/>
        <c:lblAlgn val="ctr"/>
        <c:lblOffset val="100"/>
        <c:noMultiLvlLbl val="0"/>
      </c:catAx>
      <c:valAx>
        <c:axId val="1453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6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648</c:v>
                </c:pt>
                <c:pt idx="1">
                  <c:v>864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217</c:v>
                </c:pt>
                <c:pt idx="1">
                  <c:v>261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058624"/>
        <c:axId val="140060160"/>
      </c:barChart>
      <c:catAx>
        <c:axId val="14005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60160"/>
        <c:crosses val="autoZero"/>
        <c:auto val="1"/>
        <c:lblAlgn val="ctr"/>
        <c:lblOffset val="100"/>
        <c:noMultiLvlLbl val="0"/>
      </c:catAx>
      <c:valAx>
        <c:axId val="14006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5862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475</c:v>
                </c:pt>
                <c:pt idx="1">
                  <c:v>581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832</c:v>
                </c:pt>
                <c:pt idx="1">
                  <c:v>1222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13632"/>
        <c:axId val="145415168"/>
      </c:barChart>
      <c:catAx>
        <c:axId val="1454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15168"/>
        <c:crosses val="autoZero"/>
        <c:auto val="1"/>
        <c:lblAlgn val="ctr"/>
        <c:lblOffset val="100"/>
        <c:noMultiLvlLbl val="0"/>
      </c:catAx>
      <c:valAx>
        <c:axId val="1454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13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2.5186369998000626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2.5254919882322699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2.2907086344291794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2.20330753191854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2.6723029904887037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3.3926480249064577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3.7348261974807917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4.1975379166547659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4.1564079860615237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3.8045185798748964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3.3486618491331299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3.1938533603724539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3.1972808545885578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3.4286367141755445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3.2292708006055242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1.9085430293336381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1.7046071234754792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1.3567164605409729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546624"/>
        <c:axId val="145560704"/>
      </c:barChart>
      <c:catAx>
        <c:axId val="1455466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560704"/>
        <c:crosses val="autoZero"/>
        <c:auto val="1"/>
        <c:lblAlgn val="ctr"/>
        <c:lblOffset val="100"/>
        <c:noMultiLvlLbl val="0"/>
      </c:catAx>
      <c:valAx>
        <c:axId val="1455607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546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2.709434177829825</c:v>
                </c:pt>
                <c:pt idx="1">
                  <c:v>2.7242866527662732</c:v>
                </c:pt>
                <c:pt idx="2">
                  <c:v>2.3981034532004228</c:v>
                </c:pt>
                <c:pt idx="3">
                  <c:v>2.255862443232127</c:v>
                </c:pt>
                <c:pt idx="4">
                  <c:v>2.6180343320670647</c:v>
                </c:pt>
                <c:pt idx="5">
                  <c:v>3.3126731598640426</c:v>
                </c:pt>
                <c:pt idx="6">
                  <c:v>3.4823341235611665</c:v>
                </c:pt>
                <c:pt idx="7">
                  <c:v>3.9479020879152267</c:v>
                </c:pt>
                <c:pt idx="8">
                  <c:v>3.9741795435720197</c:v>
                </c:pt>
                <c:pt idx="9">
                  <c:v>3.5091828282539774</c:v>
                </c:pt>
                <c:pt idx="10">
                  <c:v>3.0578960898003484</c:v>
                </c:pt>
                <c:pt idx="11">
                  <c:v>2.7791265602239297</c:v>
                </c:pt>
                <c:pt idx="12">
                  <c:v>2.6757304847048071</c:v>
                </c:pt>
                <c:pt idx="13">
                  <c:v>2.6146068378509613</c:v>
                </c:pt>
                <c:pt idx="14">
                  <c:v>2.2050212790265915</c:v>
                </c:pt>
                <c:pt idx="15">
                  <c:v>1.2024792208163149</c:v>
                </c:pt>
                <c:pt idx="16">
                  <c:v>0.92885093256405127</c:v>
                </c:pt>
                <c:pt idx="17">
                  <c:v>0.74033875067835819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593472"/>
        <c:axId val="145595008"/>
      </c:barChart>
      <c:catAx>
        <c:axId val="14559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595008"/>
        <c:crosses val="autoZero"/>
        <c:auto val="1"/>
        <c:lblAlgn val="ctr"/>
        <c:lblOffset val="100"/>
        <c:noMultiLvlLbl val="0"/>
      </c:catAx>
      <c:valAx>
        <c:axId val="1455950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9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0.55000941796948577</c:v>
                </c:pt>
                <c:pt idx="1">
                  <c:v>0.58226705678559476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0.39806617693225343</c:v>
                </c:pt>
                <c:pt idx="1">
                  <c:v>0.2110718080847781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1.3549318766873863</c:v>
                </c:pt>
                <c:pt idx="1">
                  <c:v>0.47454765128025966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9.3589502103346511</c:v>
                </c:pt>
                <c:pt idx="1">
                  <c:v>7.8547825960376727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45.464933760281284</c:v>
                </c:pt>
                <c:pt idx="1">
                  <c:v>52.399668107777629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9.1278960256168773</c:v>
                </c:pt>
                <c:pt idx="1">
                  <c:v>8.5884390875875223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33.745212532178066</c:v>
                </c:pt>
                <c:pt idx="1">
                  <c:v>29.889223692446542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765504"/>
        <c:axId val="145767040"/>
      </c:barChart>
      <c:catAx>
        <c:axId val="14576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67040"/>
        <c:crosses val="autoZero"/>
        <c:auto val="1"/>
        <c:lblAlgn val="ctr"/>
        <c:lblOffset val="100"/>
        <c:noMultiLvlLbl val="0"/>
      </c:catAx>
      <c:valAx>
        <c:axId val="14576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65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16.314434607898537</c:v>
                </c:pt>
                <c:pt idx="1">
                  <c:v>12.84917827561611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17.965718591071763</c:v>
                </c:pt>
                <c:pt idx="1">
                  <c:v>20.562761110383278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65.08821498085014</c:v>
                </c:pt>
                <c:pt idx="1">
                  <c:v>65.844214448957018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0.6316318201795692</c:v>
                </c:pt>
                <c:pt idx="1">
                  <c:v>0.74384616504359724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830272"/>
        <c:axId val="145831808"/>
      </c:barChart>
      <c:catAx>
        <c:axId val="14583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31808"/>
        <c:crosses val="autoZero"/>
        <c:auto val="1"/>
        <c:lblAlgn val="ctr"/>
        <c:lblOffset val="100"/>
        <c:noMultiLvlLbl val="0"/>
      </c:catAx>
      <c:valAx>
        <c:axId val="14583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30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39</c:v>
                </c:pt>
                <c:pt idx="3">
                  <c:v>38</c:v>
                </c:pt>
                <c:pt idx="4">
                  <c:v>15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5858560"/>
        <c:axId val="145860096"/>
      </c:barChart>
      <c:catAx>
        <c:axId val="145858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60096"/>
        <c:crosses val="autoZero"/>
        <c:auto val="1"/>
        <c:lblAlgn val="ctr"/>
        <c:lblOffset val="100"/>
        <c:noMultiLvlLbl val="0"/>
      </c:catAx>
      <c:valAx>
        <c:axId val="145860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5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0.19</c:v>
                </c:pt>
                <c:pt idx="1">
                  <c:v>0.16</c:v>
                </c:pt>
                <c:pt idx="3">
                  <c:v>0.15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5917056"/>
        <c:axId val="145918592"/>
      </c:barChart>
      <c:catAx>
        <c:axId val="14591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18592"/>
        <c:crosses val="autoZero"/>
        <c:auto val="1"/>
        <c:lblAlgn val="ctr"/>
        <c:lblOffset val="100"/>
        <c:noMultiLvlLbl val="0"/>
      </c:catAx>
      <c:valAx>
        <c:axId val="1459185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170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66.369213608477423</c:v>
                </c:pt>
                <c:pt idx="2">
                  <c:v>14.417744916820702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33.630786391522591</c:v>
                </c:pt>
                <c:pt idx="2">
                  <c:v>85.582255083179291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288640"/>
        <c:axId val="146290176"/>
      </c:barChart>
      <c:catAx>
        <c:axId val="14628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90176"/>
        <c:crosses val="autoZero"/>
        <c:auto val="1"/>
        <c:lblAlgn val="ctr"/>
        <c:lblOffset val="100"/>
        <c:noMultiLvlLbl val="0"/>
      </c:catAx>
      <c:valAx>
        <c:axId val="146290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8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1.2</c:v>
                </c:pt>
                <c:pt idx="1">
                  <c:v>2.2999999999999998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68384"/>
        <c:axId val="146369920"/>
      </c:barChart>
      <c:catAx>
        <c:axId val="1463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69920"/>
        <c:crosses val="autoZero"/>
        <c:auto val="1"/>
        <c:lblAlgn val="ctr"/>
        <c:lblOffset val="100"/>
        <c:noMultiLvlLbl val="0"/>
      </c:catAx>
      <c:valAx>
        <c:axId val="1463699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3683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857</c:v>
                </c:pt>
                <c:pt idx="1">
                  <c:v>921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935</c:v>
                </c:pt>
                <c:pt idx="1">
                  <c:v>995</c:v>
                </c:pt>
                <c:pt idx="2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031744"/>
        <c:axId val="146033280"/>
      </c:barChart>
      <c:catAx>
        <c:axId val="1460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33280"/>
        <c:crosses val="autoZero"/>
        <c:auto val="1"/>
        <c:lblAlgn val="ctr"/>
        <c:lblOffset val="100"/>
        <c:noMultiLvlLbl val="0"/>
      </c:catAx>
      <c:valAx>
        <c:axId val="146033280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03174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3637</c:v>
                </c:pt>
                <c:pt idx="1">
                  <c:v>3188</c:v>
                </c:pt>
                <c:pt idx="2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2276</c:v>
                </c:pt>
                <c:pt idx="1">
                  <c:v>1913</c:v>
                </c:pt>
                <c:pt idx="2">
                  <c:v>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07136"/>
        <c:axId val="142611584"/>
      </c:barChart>
      <c:catAx>
        <c:axId val="1401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11584"/>
        <c:crosses val="autoZero"/>
        <c:auto val="1"/>
        <c:lblAlgn val="ctr"/>
        <c:lblOffset val="100"/>
        <c:noMultiLvlLbl val="0"/>
      </c:catAx>
      <c:valAx>
        <c:axId val="14261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7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1201</c:v>
                </c:pt>
                <c:pt idx="1">
                  <c:v>1478</c:v>
                </c:pt>
                <c:pt idx="2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1267</c:v>
                </c:pt>
                <c:pt idx="1">
                  <c:v>1451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084608"/>
        <c:axId val="146086144"/>
      </c:barChart>
      <c:catAx>
        <c:axId val="1460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86144"/>
        <c:crosses val="autoZero"/>
        <c:auto val="1"/>
        <c:lblAlgn val="ctr"/>
        <c:lblOffset val="100"/>
        <c:noMultiLvlLbl val="0"/>
      </c:catAx>
      <c:valAx>
        <c:axId val="1460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0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25.152923905064839</c:v>
                </c:pt>
                <c:pt idx="1">
                  <c:v>35.207774312858078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24.051871788597996</c:v>
                </c:pt>
                <c:pt idx="1">
                  <c:v>26.299224019145694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17.054073892830925</c:v>
                </c:pt>
                <c:pt idx="1">
                  <c:v>18.21596925085213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16.295571323709325</c:v>
                </c:pt>
                <c:pt idx="1">
                  <c:v>14.713177170208136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8.7105456324932717</c:v>
                </c:pt>
                <c:pt idx="1">
                  <c:v>4.1047211545434763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8.735013457303646</c:v>
                </c:pt>
                <c:pt idx="1">
                  <c:v>1.4591340923924869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177408"/>
        <c:axId val="146195584"/>
      </c:barChart>
      <c:catAx>
        <c:axId val="1461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95584"/>
        <c:crosses val="autoZero"/>
        <c:auto val="1"/>
        <c:lblAlgn val="ctr"/>
        <c:lblOffset val="100"/>
        <c:noMultiLvlLbl val="0"/>
      </c:catAx>
      <c:valAx>
        <c:axId val="146195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77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55.75</c:v>
                </c:pt>
                <c:pt idx="1">
                  <c:v>38.04</c:v>
                </c:pt>
                <c:pt idx="2">
                  <c:v>5.52</c:v>
                </c:pt>
                <c:pt idx="3">
                  <c:v>0.55000000000000004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55.61</c:v>
                </c:pt>
                <c:pt idx="1">
                  <c:v>37.04</c:v>
                </c:pt>
                <c:pt idx="2">
                  <c:v>6.5</c:v>
                </c:pt>
                <c:pt idx="3">
                  <c:v>0.7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437248"/>
        <c:axId val="146438784"/>
      </c:barChart>
      <c:catAx>
        <c:axId val="14643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38784"/>
        <c:crosses val="autoZero"/>
        <c:auto val="1"/>
        <c:lblAlgn val="ctr"/>
        <c:lblOffset val="100"/>
        <c:noMultiLvlLbl val="0"/>
      </c:catAx>
      <c:valAx>
        <c:axId val="146438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372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86175</c:v>
                </c:pt>
                <c:pt idx="1">
                  <c:v>100032</c:v>
                </c:pt>
                <c:pt idx="2">
                  <c:v>113978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59648"/>
        <c:axId val="146735872"/>
      </c:barChart>
      <c:catAx>
        <c:axId val="1464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35872"/>
        <c:crosses val="autoZero"/>
        <c:auto val="1"/>
        <c:lblAlgn val="ctr"/>
        <c:lblOffset val="100"/>
        <c:noMultiLvlLbl val="0"/>
      </c:catAx>
      <c:valAx>
        <c:axId val="1467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5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34105</c:v>
                </c:pt>
                <c:pt idx="1">
                  <c:v>35019</c:v>
                </c:pt>
                <c:pt idx="2">
                  <c:v>35942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31638</c:v>
                </c:pt>
                <c:pt idx="1">
                  <c:v>32528</c:v>
                </c:pt>
                <c:pt idx="2">
                  <c:v>33155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78368"/>
        <c:axId val="146788352"/>
      </c:barChart>
      <c:catAx>
        <c:axId val="1467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88352"/>
        <c:crosses val="autoZero"/>
        <c:auto val="1"/>
        <c:lblAlgn val="ctr"/>
        <c:lblOffset val="100"/>
        <c:noMultiLvlLbl val="0"/>
      </c:catAx>
      <c:valAx>
        <c:axId val="14678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78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0.4</c:v>
                </c:pt>
                <c:pt idx="1">
                  <c:v>2.5</c:v>
                </c:pt>
                <c:pt idx="2">
                  <c:v>0.1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94.808930283522812</c:v>
                </c:pt>
                <c:pt idx="1">
                  <c:v>98.036230780940784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5.1910697164771955</c:v>
                </c:pt>
                <c:pt idx="1">
                  <c:v>1.9637692190592175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314304"/>
        <c:axId val="139315840"/>
      </c:barChart>
      <c:catAx>
        <c:axId val="13931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15840"/>
        <c:crosses val="autoZero"/>
        <c:auto val="1"/>
        <c:lblAlgn val="ctr"/>
        <c:lblOffset val="100"/>
        <c:noMultiLvlLbl val="0"/>
      </c:catAx>
      <c:valAx>
        <c:axId val="1393158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143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114</c:v>
                </c:pt>
                <c:pt idx="1">
                  <c:v>143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31680"/>
        <c:axId val="146633472"/>
      </c:barChart>
      <c:catAx>
        <c:axId val="1466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33472"/>
        <c:crosses val="autoZero"/>
        <c:auto val="1"/>
        <c:lblAlgn val="ctr"/>
        <c:lblOffset val="100"/>
        <c:noMultiLvlLbl val="0"/>
      </c:catAx>
      <c:valAx>
        <c:axId val="1466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3168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6.2</c:v>
                </c:pt>
                <c:pt idx="1">
                  <c:v>7.6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62144"/>
        <c:axId val="146663680"/>
      </c:barChart>
      <c:catAx>
        <c:axId val="1466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63680"/>
        <c:crosses val="autoZero"/>
        <c:auto val="1"/>
        <c:lblAlgn val="ctr"/>
        <c:lblOffset val="100"/>
        <c:noMultiLvlLbl val="0"/>
      </c:catAx>
      <c:valAx>
        <c:axId val="1466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621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4.7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84160"/>
        <c:axId val="146690048"/>
      </c:barChart>
      <c:catAx>
        <c:axId val="1466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90048"/>
        <c:crosses val="autoZero"/>
        <c:auto val="1"/>
        <c:lblAlgn val="ctr"/>
        <c:lblOffset val="100"/>
        <c:noMultiLvlLbl val="0"/>
      </c:catAx>
      <c:valAx>
        <c:axId val="14669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841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13.5</c:v>
                </c:pt>
                <c:pt idx="1">
                  <c:v>51.2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2.17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1.07</c:v>
                </c:pt>
                <c:pt idx="1">
                  <c:v>2.0099999999999998</c:v>
                </c:pt>
                <c:pt idx="2">
                  <c:v>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7068416"/>
        <c:axId val="147069952"/>
      </c:barChart>
      <c:catAx>
        <c:axId val="1470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69952"/>
        <c:crosses val="autoZero"/>
        <c:auto val="1"/>
        <c:lblAlgn val="ctr"/>
        <c:lblOffset val="100"/>
        <c:noMultiLvlLbl val="0"/>
      </c:catAx>
      <c:valAx>
        <c:axId val="14706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0684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5.9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90816"/>
        <c:axId val="147108992"/>
      </c:barChart>
      <c:catAx>
        <c:axId val="1470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08992"/>
        <c:crosses val="autoZero"/>
        <c:auto val="1"/>
        <c:lblAlgn val="ctr"/>
        <c:lblOffset val="100"/>
        <c:noMultiLvlLbl val="0"/>
      </c:catAx>
      <c:valAx>
        <c:axId val="1471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908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3.8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87.3</c:v>
                </c:pt>
                <c:pt idx="1">
                  <c:v>80.8</c:v>
                </c:pt>
                <c:pt idx="2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930688"/>
        <c:axId val="146952960"/>
      </c:barChart>
      <c:catAx>
        <c:axId val="1469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52960"/>
        <c:crosses val="autoZero"/>
        <c:auto val="1"/>
        <c:lblAlgn val="ctr"/>
        <c:lblOffset val="100"/>
        <c:noMultiLvlLbl val="0"/>
      </c:catAx>
      <c:valAx>
        <c:axId val="1469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930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11682</c:v>
                </c:pt>
                <c:pt idx="1">
                  <c:v>17614</c:v>
                </c:pt>
                <c:pt idx="2">
                  <c:v>23307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11880</c:v>
                </c:pt>
                <c:pt idx="1">
                  <c:v>27834</c:v>
                </c:pt>
                <c:pt idx="2">
                  <c:v>48594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979456"/>
        <c:axId val="146981248"/>
      </c:barChart>
      <c:catAx>
        <c:axId val="14697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81248"/>
        <c:crosses val="autoZero"/>
        <c:auto val="1"/>
        <c:lblAlgn val="ctr"/>
        <c:lblOffset val="100"/>
        <c:noMultiLvlLbl val="0"/>
      </c:catAx>
      <c:valAx>
        <c:axId val="14698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97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35717</c:v>
                </c:pt>
                <c:pt idx="1">
                  <c:v>44386</c:v>
                </c:pt>
                <c:pt idx="2">
                  <c:v>65292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34484</c:v>
                </c:pt>
                <c:pt idx="1">
                  <c:v>86284</c:v>
                </c:pt>
                <c:pt idx="2">
                  <c:v>163971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040512"/>
        <c:axId val="147046400"/>
      </c:barChart>
      <c:catAx>
        <c:axId val="14704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46400"/>
        <c:crosses val="autoZero"/>
        <c:auto val="1"/>
        <c:lblAlgn val="ctr"/>
        <c:lblOffset val="100"/>
        <c:noMultiLvlLbl val="0"/>
      </c:catAx>
      <c:valAx>
        <c:axId val="147046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04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2.5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2.9</c:v>
                </c:pt>
                <c:pt idx="1">
                  <c:v>3.1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146624"/>
        <c:axId val="147148160"/>
      </c:barChart>
      <c:catAx>
        <c:axId val="1471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48160"/>
        <c:crosses val="autoZero"/>
        <c:auto val="1"/>
        <c:lblAlgn val="ctr"/>
        <c:lblOffset val="100"/>
        <c:noMultiLvlLbl val="0"/>
      </c:catAx>
      <c:valAx>
        <c:axId val="14714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14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38.700000000000003</c:v>
                </c:pt>
                <c:pt idx="2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39.9</c:v>
                </c:pt>
                <c:pt idx="1">
                  <c:v>41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465728"/>
        <c:axId val="147467264"/>
      </c:barChart>
      <c:catAx>
        <c:axId val="1474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67264"/>
        <c:crosses val="autoZero"/>
        <c:auto val="1"/>
        <c:lblAlgn val="ctr"/>
        <c:lblOffset val="100"/>
        <c:noMultiLvlLbl val="0"/>
      </c:catAx>
      <c:valAx>
        <c:axId val="14746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65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299.71800000000002</c:v>
                </c:pt>
                <c:pt idx="1">
                  <c:v>2341.4299999999998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76928"/>
        <c:axId val="147278464"/>
      </c:barChart>
      <c:catAx>
        <c:axId val="14727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78464"/>
        <c:crosses val="autoZero"/>
        <c:auto val="1"/>
        <c:lblAlgn val="ctr"/>
        <c:lblOffset val="100"/>
        <c:noMultiLvlLbl val="0"/>
      </c:catAx>
      <c:valAx>
        <c:axId val="147278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7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1364.43</c:v>
                </c:pt>
                <c:pt idx="1">
                  <c:v>3517.5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321216"/>
        <c:axId val="147322752"/>
      </c:barChart>
      <c:catAx>
        <c:axId val="14732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22752"/>
        <c:crosses val="autoZero"/>
        <c:auto val="1"/>
        <c:lblAlgn val="ctr"/>
        <c:lblOffset val="100"/>
        <c:noMultiLvlLbl val="0"/>
      </c:catAx>
      <c:valAx>
        <c:axId val="14732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2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52960"/>
        <c:axId val="147367040"/>
      </c:barChart>
      <c:catAx>
        <c:axId val="1473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67040"/>
        <c:crosses val="autoZero"/>
        <c:auto val="1"/>
        <c:lblAlgn val="ctr"/>
        <c:lblOffset val="100"/>
        <c:noMultiLvlLbl val="0"/>
      </c:catAx>
      <c:valAx>
        <c:axId val="1473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529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13.4</c:v>
                </c:pt>
                <c:pt idx="1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52.9</c:v>
                </c:pt>
                <c:pt idx="1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33.799999999999997</c:v>
                </c:pt>
                <c:pt idx="1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2830208"/>
        <c:axId val="142856576"/>
      </c:barChart>
      <c:catAx>
        <c:axId val="1428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856576"/>
        <c:crosses val="autoZero"/>
        <c:auto val="1"/>
        <c:lblAlgn val="ctr"/>
        <c:lblOffset val="100"/>
        <c:noMultiLvlLbl val="0"/>
      </c:catAx>
      <c:valAx>
        <c:axId val="142856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8302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4783</c:v>
                </c:pt>
                <c:pt idx="1">
                  <c:v>6008</c:v>
                </c:pt>
                <c:pt idx="2">
                  <c:v>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4126</c:v>
                </c:pt>
                <c:pt idx="1">
                  <c:v>5207</c:v>
                </c:pt>
                <c:pt idx="2">
                  <c:v>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62112"/>
        <c:axId val="142363648"/>
      </c:barChart>
      <c:catAx>
        <c:axId val="1423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63648"/>
        <c:crosses val="autoZero"/>
        <c:auto val="1"/>
        <c:lblAlgn val="ctr"/>
        <c:lblOffset val="100"/>
        <c:noMultiLvlLbl val="0"/>
      </c:catAx>
      <c:valAx>
        <c:axId val="1423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62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648</c:v>
                </c:pt>
                <c:pt idx="1">
                  <c:v>864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217</c:v>
                </c:pt>
                <c:pt idx="1">
                  <c:v>261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08320"/>
        <c:axId val="142418304"/>
      </c:barChart>
      <c:catAx>
        <c:axId val="1424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18304"/>
        <c:crosses val="autoZero"/>
        <c:auto val="1"/>
        <c:lblAlgn val="ctr"/>
        <c:lblOffset val="100"/>
        <c:noMultiLvlLbl val="0"/>
      </c:catAx>
      <c:valAx>
        <c:axId val="14241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08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3637</c:v>
                </c:pt>
                <c:pt idx="1">
                  <c:v>3188</c:v>
                </c:pt>
                <c:pt idx="2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2276</c:v>
                </c:pt>
                <c:pt idx="1">
                  <c:v>1913</c:v>
                </c:pt>
                <c:pt idx="2">
                  <c:v>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41472"/>
        <c:axId val="142467840"/>
      </c:barChart>
      <c:catAx>
        <c:axId val="1424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67840"/>
        <c:crosses val="autoZero"/>
        <c:auto val="1"/>
        <c:lblAlgn val="ctr"/>
        <c:lblOffset val="100"/>
        <c:noMultiLvlLbl val="0"/>
      </c:catAx>
      <c:valAx>
        <c:axId val="14246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41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13.5</c:v>
                </c:pt>
                <c:pt idx="1">
                  <c:v>51.2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13.4</c:v>
                </c:pt>
                <c:pt idx="1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52.9</c:v>
                </c:pt>
                <c:pt idx="1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33.799999999999997</c:v>
                </c:pt>
                <c:pt idx="1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387712"/>
        <c:axId val="148389248"/>
      </c:barChart>
      <c:catAx>
        <c:axId val="14838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89248"/>
        <c:crosses val="autoZero"/>
        <c:auto val="1"/>
        <c:lblAlgn val="ctr"/>
        <c:lblOffset val="100"/>
        <c:noMultiLvlLbl val="0"/>
      </c:catAx>
      <c:valAx>
        <c:axId val="148389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877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3.8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87.3</c:v>
                </c:pt>
                <c:pt idx="1">
                  <c:v>80.8</c:v>
                </c:pt>
                <c:pt idx="2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449152"/>
        <c:axId val="148450688"/>
      </c:barChart>
      <c:catAx>
        <c:axId val="14844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50688"/>
        <c:crosses val="autoZero"/>
        <c:auto val="1"/>
        <c:lblAlgn val="ctr"/>
        <c:lblOffset val="100"/>
        <c:noMultiLvlLbl val="0"/>
      </c:catAx>
      <c:valAx>
        <c:axId val="14845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449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485632"/>
        <c:axId val="148487168"/>
      </c:barChart>
      <c:catAx>
        <c:axId val="1484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487168"/>
        <c:crosses val="autoZero"/>
        <c:auto val="1"/>
        <c:lblAlgn val="ctr"/>
        <c:lblOffset val="100"/>
        <c:noMultiLvlLbl val="0"/>
      </c:catAx>
      <c:valAx>
        <c:axId val="14848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485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1141</c:v>
                </c:pt>
                <c:pt idx="1">
                  <c:v>1550</c:v>
                </c:pt>
                <c:pt idx="2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945</c:v>
                </c:pt>
                <c:pt idx="1">
                  <c:v>719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43360"/>
        <c:axId val="148544896"/>
      </c:barChart>
      <c:catAx>
        <c:axId val="14854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44896"/>
        <c:crosses val="autoZero"/>
        <c:auto val="1"/>
        <c:lblAlgn val="ctr"/>
        <c:lblOffset val="100"/>
        <c:noMultiLvlLbl val="0"/>
      </c:catAx>
      <c:valAx>
        <c:axId val="14854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4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254</c:v>
                </c:pt>
                <c:pt idx="1">
                  <c:v>378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226</c:v>
                </c:pt>
                <c:pt idx="1">
                  <c:v>175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723200"/>
        <c:axId val="148724736"/>
      </c:barChart>
      <c:catAx>
        <c:axId val="148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24736"/>
        <c:crosses val="autoZero"/>
        <c:auto val="1"/>
        <c:lblAlgn val="ctr"/>
        <c:lblOffset val="100"/>
        <c:noMultiLvlLbl val="0"/>
      </c:catAx>
      <c:valAx>
        <c:axId val="14872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2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5551</c:v>
                </c:pt>
                <c:pt idx="1">
                  <c:v>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763776"/>
        <c:axId val="148765312"/>
      </c:barChart>
      <c:catAx>
        <c:axId val="14876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65312"/>
        <c:crosses val="autoZero"/>
        <c:auto val="1"/>
        <c:lblAlgn val="ctr"/>
        <c:lblOffset val="100"/>
        <c:noMultiLvlLbl val="0"/>
      </c:catAx>
      <c:valAx>
        <c:axId val="14876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6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2764288"/>
        <c:axId val="142774272"/>
      </c:barChart>
      <c:catAx>
        <c:axId val="14276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774272"/>
        <c:crosses val="autoZero"/>
        <c:auto val="1"/>
        <c:lblAlgn val="ctr"/>
        <c:lblOffset val="100"/>
        <c:noMultiLvlLbl val="0"/>
      </c:catAx>
      <c:valAx>
        <c:axId val="1427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76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997</c:v>
                </c:pt>
                <c:pt idx="1">
                  <c:v>930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17568"/>
        <c:axId val="149131648"/>
      </c:barChart>
      <c:catAx>
        <c:axId val="1491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31648"/>
        <c:crosses val="autoZero"/>
        <c:auto val="1"/>
        <c:lblAlgn val="ctr"/>
        <c:lblOffset val="100"/>
        <c:noMultiLvlLbl val="0"/>
      </c:catAx>
      <c:valAx>
        <c:axId val="14913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1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126</c:v>
                </c:pt>
                <c:pt idx="1">
                  <c:v>81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51328"/>
        <c:axId val="148865408"/>
      </c:barChart>
      <c:catAx>
        <c:axId val="14885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65408"/>
        <c:crosses val="autoZero"/>
        <c:auto val="1"/>
        <c:lblAlgn val="ctr"/>
        <c:lblOffset val="100"/>
        <c:noMultiLvlLbl val="0"/>
      </c:catAx>
      <c:valAx>
        <c:axId val="14886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885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114</c:v>
                </c:pt>
                <c:pt idx="1">
                  <c:v>143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06368"/>
        <c:axId val="148907904"/>
      </c:barChart>
      <c:catAx>
        <c:axId val="1489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07904"/>
        <c:crosses val="autoZero"/>
        <c:auto val="1"/>
        <c:lblAlgn val="ctr"/>
        <c:lblOffset val="100"/>
        <c:noMultiLvlLbl val="0"/>
      </c:catAx>
      <c:valAx>
        <c:axId val="14890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0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152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46304"/>
        <c:axId val="148948096"/>
      </c:barChart>
      <c:catAx>
        <c:axId val="14894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48096"/>
        <c:crosses val="autoZero"/>
        <c:auto val="1"/>
        <c:lblAlgn val="ctr"/>
        <c:lblOffset val="100"/>
        <c:noMultiLvlLbl val="0"/>
      </c:catAx>
      <c:valAx>
        <c:axId val="148948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4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299.71800000000002</c:v>
                </c:pt>
                <c:pt idx="1">
                  <c:v>2341.4299999999998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70112"/>
        <c:axId val="148984192"/>
      </c:barChart>
      <c:catAx>
        <c:axId val="14897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84192"/>
        <c:crosses val="autoZero"/>
        <c:auto val="1"/>
        <c:lblAlgn val="ctr"/>
        <c:lblOffset val="100"/>
        <c:noMultiLvlLbl val="0"/>
      </c:catAx>
      <c:valAx>
        <c:axId val="148984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25152"/>
        <c:axId val="149026688"/>
      </c:barChart>
      <c:catAx>
        <c:axId val="149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26688"/>
        <c:crosses val="autoZero"/>
        <c:auto val="1"/>
        <c:lblAlgn val="ctr"/>
        <c:lblOffset val="100"/>
        <c:noMultiLvlLbl val="0"/>
      </c:catAx>
      <c:valAx>
        <c:axId val="149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5.9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82336"/>
        <c:axId val="149183872"/>
      </c:barChart>
      <c:catAx>
        <c:axId val="1491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3872"/>
        <c:crosses val="autoZero"/>
        <c:auto val="1"/>
        <c:lblAlgn val="ctr"/>
        <c:lblOffset val="100"/>
        <c:noMultiLvlLbl val="0"/>
      </c:catAx>
      <c:valAx>
        <c:axId val="1491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1.2</c:v>
                </c:pt>
                <c:pt idx="1">
                  <c:v>2.2999999999999998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208448"/>
        <c:axId val="149218432"/>
      </c:barChart>
      <c:catAx>
        <c:axId val="1492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18432"/>
        <c:crosses val="autoZero"/>
        <c:auto val="1"/>
        <c:lblAlgn val="ctr"/>
        <c:lblOffset val="100"/>
        <c:noMultiLvlLbl val="0"/>
      </c:catAx>
      <c:valAx>
        <c:axId val="1492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17.660163948473336</c:v>
                </c:pt>
                <c:pt idx="1">
                  <c:v>63.020764902459227</c:v>
                </c:pt>
                <c:pt idx="2">
                  <c:v>19.319071149067433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42</c:v>
                </c:pt>
                <c:pt idx="1">
                  <c:v>37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366272"/>
        <c:axId val="149367808"/>
      </c:barChart>
      <c:catAx>
        <c:axId val="1493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67808"/>
        <c:crosses val="autoZero"/>
        <c:auto val="1"/>
        <c:lblAlgn val="ctr"/>
        <c:lblOffset val="100"/>
        <c:noMultiLvlLbl val="0"/>
      </c:catAx>
      <c:valAx>
        <c:axId val="14936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66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1141</c:v>
                </c:pt>
                <c:pt idx="1">
                  <c:v>1550</c:v>
                </c:pt>
                <c:pt idx="2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945</c:v>
                </c:pt>
                <c:pt idx="1">
                  <c:v>719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13664"/>
        <c:axId val="144523648"/>
      </c:barChart>
      <c:catAx>
        <c:axId val="1445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523648"/>
        <c:crosses val="autoZero"/>
        <c:auto val="1"/>
        <c:lblAlgn val="ctr"/>
        <c:lblOffset val="100"/>
        <c:noMultiLvlLbl val="0"/>
      </c:catAx>
      <c:valAx>
        <c:axId val="14452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51366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406848"/>
        <c:axId val="149408384"/>
      </c:barChart>
      <c:catAx>
        <c:axId val="1494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8384"/>
        <c:crosses val="autoZero"/>
        <c:auto val="1"/>
        <c:lblAlgn val="ctr"/>
        <c:lblOffset val="100"/>
        <c:noMultiLvlLbl val="0"/>
      </c:catAx>
      <c:valAx>
        <c:axId val="1494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40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91.3</c:v>
                </c:pt>
                <c:pt idx="1">
                  <c:v>91.5</c:v>
                </c:pt>
                <c:pt idx="2">
                  <c:v>84.9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88.5</c:v>
                </c:pt>
                <c:pt idx="1">
                  <c:v>85.4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51520"/>
        <c:axId val="149453056"/>
      </c:barChart>
      <c:catAx>
        <c:axId val="14945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3056"/>
        <c:crosses val="autoZero"/>
        <c:auto val="1"/>
        <c:lblAlgn val="ctr"/>
        <c:lblOffset val="100"/>
        <c:noMultiLvlLbl val="0"/>
      </c:catAx>
      <c:valAx>
        <c:axId val="149453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1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951</c:v>
                </c:pt>
                <c:pt idx="1">
                  <c:v>823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02592"/>
        <c:axId val="149508480"/>
      </c:barChart>
      <c:catAx>
        <c:axId val="14950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08480"/>
        <c:crosses val="autoZero"/>
        <c:auto val="1"/>
        <c:lblAlgn val="ctr"/>
        <c:lblOffset val="100"/>
        <c:noMultiLvlLbl val="0"/>
      </c:catAx>
      <c:valAx>
        <c:axId val="14950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0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306</c:v>
                </c:pt>
                <c:pt idx="1">
                  <c:v>343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462</c:v>
                </c:pt>
                <c:pt idx="1">
                  <c:v>587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42784"/>
        <c:axId val="149544320"/>
      </c:barChart>
      <c:catAx>
        <c:axId val="14954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44320"/>
        <c:crosses val="autoZero"/>
        <c:auto val="1"/>
        <c:lblAlgn val="ctr"/>
        <c:lblOffset val="100"/>
        <c:noMultiLvlLbl val="0"/>
      </c:catAx>
      <c:valAx>
        <c:axId val="14954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4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475</c:v>
                </c:pt>
                <c:pt idx="1">
                  <c:v>581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832</c:v>
                </c:pt>
                <c:pt idx="1">
                  <c:v>1222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99744"/>
        <c:axId val="149601280"/>
      </c:barChart>
      <c:catAx>
        <c:axId val="1495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1280"/>
        <c:crosses val="autoZero"/>
        <c:auto val="1"/>
        <c:lblAlgn val="ctr"/>
        <c:lblOffset val="100"/>
        <c:noMultiLvlLbl val="0"/>
      </c:catAx>
      <c:valAx>
        <c:axId val="1496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9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2.5186369998000626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2.5254919882322699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2.2907086344291794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2.20330753191854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2.6723029904887037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3.3926480249064577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3.7348261974807917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4.1975379166547659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4.1564079860615237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3.8045185798748964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3.3486618491331299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3.1938533603724539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3.1972808545885578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3.4286367141755445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3.2292708006055242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1.9085430293336381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1.7046071234754792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1.3567164605409729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904768"/>
        <c:axId val="149914752"/>
      </c:barChart>
      <c:catAx>
        <c:axId val="149904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914752"/>
        <c:crosses val="autoZero"/>
        <c:auto val="1"/>
        <c:lblAlgn val="ctr"/>
        <c:lblOffset val="100"/>
        <c:noMultiLvlLbl val="0"/>
      </c:catAx>
      <c:valAx>
        <c:axId val="1499147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904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2.709434177829825</c:v>
                </c:pt>
                <c:pt idx="1">
                  <c:v>2.7242866527662732</c:v>
                </c:pt>
                <c:pt idx="2">
                  <c:v>2.3981034532004228</c:v>
                </c:pt>
                <c:pt idx="3">
                  <c:v>2.255862443232127</c:v>
                </c:pt>
                <c:pt idx="4">
                  <c:v>2.6180343320670647</c:v>
                </c:pt>
                <c:pt idx="5">
                  <c:v>3.3126731598640426</c:v>
                </c:pt>
                <c:pt idx="6">
                  <c:v>3.4823341235611665</c:v>
                </c:pt>
                <c:pt idx="7">
                  <c:v>3.9479020879152267</c:v>
                </c:pt>
                <c:pt idx="8">
                  <c:v>3.9741795435720197</c:v>
                </c:pt>
                <c:pt idx="9">
                  <c:v>3.5091828282539774</c:v>
                </c:pt>
                <c:pt idx="10">
                  <c:v>3.0578960898003484</c:v>
                </c:pt>
                <c:pt idx="11">
                  <c:v>2.7791265602239297</c:v>
                </c:pt>
                <c:pt idx="12">
                  <c:v>2.6757304847048071</c:v>
                </c:pt>
                <c:pt idx="13">
                  <c:v>2.6146068378509613</c:v>
                </c:pt>
                <c:pt idx="14">
                  <c:v>2.2050212790265915</c:v>
                </c:pt>
                <c:pt idx="15">
                  <c:v>1.2024792208163149</c:v>
                </c:pt>
                <c:pt idx="16">
                  <c:v>0.92885093256405127</c:v>
                </c:pt>
                <c:pt idx="17">
                  <c:v>0.74033875067835819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012288"/>
        <c:axId val="150013824"/>
      </c:barChart>
      <c:catAx>
        <c:axId val="150012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013824"/>
        <c:crosses val="autoZero"/>
        <c:auto val="1"/>
        <c:lblAlgn val="ctr"/>
        <c:lblOffset val="100"/>
        <c:noMultiLvlLbl val="0"/>
      </c:catAx>
      <c:valAx>
        <c:axId val="150013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012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0.55000941796948577</c:v>
                </c:pt>
                <c:pt idx="1">
                  <c:v>0.58226705678559476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0.39806617693225343</c:v>
                </c:pt>
                <c:pt idx="1">
                  <c:v>0.2110718080847781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1.3549318766873863</c:v>
                </c:pt>
                <c:pt idx="1">
                  <c:v>0.47454765128025966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9.3589502103346511</c:v>
                </c:pt>
                <c:pt idx="1">
                  <c:v>7.8547825960376727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45.464933760281284</c:v>
                </c:pt>
                <c:pt idx="1">
                  <c:v>52.399668107777629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9.1278960256168773</c:v>
                </c:pt>
                <c:pt idx="1">
                  <c:v>8.5884390875875223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33.745212532178066</c:v>
                </c:pt>
                <c:pt idx="1">
                  <c:v>29.889223692446542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21856"/>
        <c:axId val="150135936"/>
      </c:barChart>
      <c:catAx>
        <c:axId val="15012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35936"/>
        <c:crosses val="autoZero"/>
        <c:auto val="1"/>
        <c:lblAlgn val="ctr"/>
        <c:lblOffset val="100"/>
        <c:noMultiLvlLbl val="0"/>
      </c:catAx>
      <c:valAx>
        <c:axId val="15013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21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16.314434607898537</c:v>
                </c:pt>
                <c:pt idx="1">
                  <c:v>12.84917827561611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17.965718591071763</c:v>
                </c:pt>
                <c:pt idx="1">
                  <c:v>20.562761110383278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65.08821498085014</c:v>
                </c:pt>
                <c:pt idx="1">
                  <c:v>65.844214448957018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0.6316318201795692</c:v>
                </c:pt>
                <c:pt idx="1">
                  <c:v>0.74384616504359724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78432"/>
        <c:axId val="150196608"/>
      </c:barChart>
      <c:catAx>
        <c:axId val="15017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96608"/>
        <c:crosses val="autoZero"/>
        <c:auto val="1"/>
        <c:lblAlgn val="ctr"/>
        <c:lblOffset val="100"/>
        <c:noMultiLvlLbl val="0"/>
      </c:catAx>
      <c:valAx>
        <c:axId val="15019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7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39</c:v>
                </c:pt>
                <c:pt idx="3">
                  <c:v>38</c:v>
                </c:pt>
                <c:pt idx="4">
                  <c:v>15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227200"/>
        <c:axId val="150241280"/>
      </c:barChart>
      <c:catAx>
        <c:axId val="15022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41280"/>
        <c:crosses val="autoZero"/>
        <c:auto val="1"/>
        <c:lblAlgn val="ctr"/>
        <c:lblOffset val="100"/>
        <c:noMultiLvlLbl val="0"/>
      </c:catAx>
      <c:valAx>
        <c:axId val="15024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2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254</c:v>
                </c:pt>
                <c:pt idx="1">
                  <c:v>378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226</c:v>
                </c:pt>
                <c:pt idx="1">
                  <c:v>175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58336"/>
        <c:axId val="144560128"/>
      </c:barChart>
      <c:catAx>
        <c:axId val="1445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560128"/>
        <c:crosses val="autoZero"/>
        <c:auto val="1"/>
        <c:lblAlgn val="ctr"/>
        <c:lblOffset val="100"/>
        <c:noMultiLvlLbl val="0"/>
      </c:catAx>
      <c:valAx>
        <c:axId val="1445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55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0.19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277504"/>
        <c:axId val="150279296"/>
      </c:barChart>
      <c:catAx>
        <c:axId val="15027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9296"/>
        <c:crosses val="autoZero"/>
        <c:auto val="1"/>
        <c:lblAlgn val="ctr"/>
        <c:lblOffset val="100"/>
        <c:noMultiLvlLbl val="0"/>
      </c:catAx>
      <c:valAx>
        <c:axId val="1502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66.369213608477423</c:v>
                </c:pt>
                <c:pt idx="2">
                  <c:v>14.417744916820702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33.630786391522591</c:v>
                </c:pt>
                <c:pt idx="2">
                  <c:v>85.582255083179291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329984"/>
        <c:axId val="150352256"/>
      </c:barChart>
      <c:catAx>
        <c:axId val="15032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2256"/>
        <c:crosses val="autoZero"/>
        <c:auto val="1"/>
        <c:lblAlgn val="ctr"/>
        <c:lblOffset val="100"/>
        <c:noMultiLvlLbl val="0"/>
      </c:catAx>
      <c:valAx>
        <c:axId val="150352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29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857</c:v>
                </c:pt>
                <c:pt idx="1">
                  <c:v>921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935</c:v>
                </c:pt>
                <c:pt idx="1">
                  <c:v>995</c:v>
                </c:pt>
                <c:pt idx="2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81152"/>
        <c:axId val="150491136"/>
      </c:barChart>
      <c:catAx>
        <c:axId val="1504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91136"/>
        <c:crosses val="autoZero"/>
        <c:auto val="1"/>
        <c:lblAlgn val="ctr"/>
        <c:lblOffset val="100"/>
        <c:noMultiLvlLbl val="0"/>
      </c:catAx>
      <c:valAx>
        <c:axId val="15049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8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1201</c:v>
                </c:pt>
                <c:pt idx="1">
                  <c:v>1478</c:v>
                </c:pt>
                <c:pt idx="2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1267</c:v>
                </c:pt>
                <c:pt idx="1">
                  <c:v>1451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25824"/>
        <c:axId val="150527360"/>
      </c:barChart>
      <c:catAx>
        <c:axId val="1505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27360"/>
        <c:crosses val="autoZero"/>
        <c:auto val="1"/>
        <c:lblAlgn val="ctr"/>
        <c:lblOffset val="100"/>
        <c:noMultiLvlLbl val="0"/>
      </c:catAx>
      <c:valAx>
        <c:axId val="15052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52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25.152923905064839</c:v>
                </c:pt>
                <c:pt idx="1">
                  <c:v>35.207774312858078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24.051871788597996</c:v>
                </c:pt>
                <c:pt idx="1">
                  <c:v>26.299224019145694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17.054073892830925</c:v>
                </c:pt>
                <c:pt idx="1">
                  <c:v>18.21596925085213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16.295571323709325</c:v>
                </c:pt>
                <c:pt idx="1">
                  <c:v>14.713177170208136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8.7105456324932717</c:v>
                </c:pt>
                <c:pt idx="1">
                  <c:v>4.1047211545434763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8.735013457303646</c:v>
                </c:pt>
                <c:pt idx="1">
                  <c:v>1.4591340923924869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642688"/>
        <c:axId val="150644224"/>
      </c:barChart>
      <c:catAx>
        <c:axId val="15064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44224"/>
        <c:crosses val="autoZero"/>
        <c:auto val="1"/>
        <c:lblAlgn val="ctr"/>
        <c:lblOffset val="100"/>
        <c:noMultiLvlLbl val="0"/>
      </c:catAx>
      <c:valAx>
        <c:axId val="150644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42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55.75</c:v>
                </c:pt>
                <c:pt idx="1">
                  <c:v>38.04</c:v>
                </c:pt>
                <c:pt idx="2">
                  <c:v>5.52</c:v>
                </c:pt>
                <c:pt idx="3">
                  <c:v>0.55000000000000004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55.61</c:v>
                </c:pt>
                <c:pt idx="1">
                  <c:v>37.04</c:v>
                </c:pt>
                <c:pt idx="2">
                  <c:v>6.5</c:v>
                </c:pt>
                <c:pt idx="3">
                  <c:v>0.7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693376"/>
        <c:axId val="150694912"/>
      </c:barChart>
      <c:catAx>
        <c:axId val="1506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94912"/>
        <c:crosses val="autoZero"/>
        <c:auto val="1"/>
        <c:lblAlgn val="ctr"/>
        <c:lblOffset val="100"/>
        <c:noMultiLvlLbl val="0"/>
      </c:catAx>
      <c:valAx>
        <c:axId val="15069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933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86175</c:v>
                </c:pt>
                <c:pt idx="1">
                  <c:v>100032</c:v>
                </c:pt>
                <c:pt idx="2">
                  <c:v>113978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01792"/>
        <c:axId val="150807680"/>
      </c:barChart>
      <c:catAx>
        <c:axId val="1508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07680"/>
        <c:crosses val="autoZero"/>
        <c:auto val="1"/>
        <c:lblAlgn val="ctr"/>
        <c:lblOffset val="100"/>
        <c:noMultiLvlLbl val="0"/>
      </c:catAx>
      <c:valAx>
        <c:axId val="15080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34105</c:v>
                </c:pt>
                <c:pt idx="1">
                  <c:v>35019</c:v>
                </c:pt>
                <c:pt idx="2">
                  <c:v>35942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31638</c:v>
                </c:pt>
                <c:pt idx="1">
                  <c:v>32528</c:v>
                </c:pt>
                <c:pt idx="2">
                  <c:v>33155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41984"/>
        <c:axId val="150856064"/>
      </c:barChart>
      <c:catAx>
        <c:axId val="1508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56064"/>
        <c:crosses val="autoZero"/>
        <c:auto val="1"/>
        <c:lblAlgn val="ctr"/>
        <c:lblOffset val="100"/>
        <c:noMultiLvlLbl val="0"/>
      </c:catAx>
      <c:valAx>
        <c:axId val="15085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4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0.4</c:v>
                </c:pt>
                <c:pt idx="1">
                  <c:v>2.5</c:v>
                </c:pt>
                <c:pt idx="2">
                  <c:v>0.1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94.808930283522812</c:v>
                </c:pt>
                <c:pt idx="1">
                  <c:v>98.036230780940784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5.1910697164771955</c:v>
                </c:pt>
                <c:pt idx="1">
                  <c:v>1.9637692190592175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300352"/>
        <c:axId val="151306240"/>
      </c:barChart>
      <c:catAx>
        <c:axId val="15130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306240"/>
        <c:crosses val="autoZero"/>
        <c:auto val="1"/>
        <c:lblAlgn val="ctr"/>
        <c:lblOffset val="100"/>
        <c:noMultiLvlLbl val="0"/>
      </c:catAx>
      <c:valAx>
        <c:axId val="151306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3003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5551</c:v>
                </c:pt>
                <c:pt idx="1">
                  <c:v>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71232"/>
        <c:axId val="144272768"/>
      </c:barChart>
      <c:catAx>
        <c:axId val="14427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72768"/>
        <c:crosses val="autoZero"/>
        <c:auto val="1"/>
        <c:lblAlgn val="ctr"/>
        <c:lblOffset val="100"/>
        <c:noMultiLvlLbl val="0"/>
      </c:catAx>
      <c:valAx>
        <c:axId val="14427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7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6.2</c:v>
                </c:pt>
                <c:pt idx="1">
                  <c:v>7.6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03520"/>
        <c:axId val="151005056"/>
      </c:barChart>
      <c:catAx>
        <c:axId val="1510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05056"/>
        <c:crosses val="autoZero"/>
        <c:auto val="1"/>
        <c:lblAlgn val="ctr"/>
        <c:lblOffset val="100"/>
        <c:noMultiLvlLbl val="0"/>
      </c:catAx>
      <c:valAx>
        <c:axId val="15100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0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4.7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33728"/>
        <c:axId val="151035264"/>
      </c:barChart>
      <c:catAx>
        <c:axId val="1510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35264"/>
        <c:crosses val="autoZero"/>
        <c:auto val="1"/>
        <c:lblAlgn val="ctr"/>
        <c:lblOffset val="100"/>
        <c:noMultiLvlLbl val="0"/>
      </c:catAx>
      <c:valAx>
        <c:axId val="15103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3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2.17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1.07</c:v>
                </c:pt>
                <c:pt idx="1">
                  <c:v>2.0099999999999998</c:v>
                </c:pt>
                <c:pt idx="2">
                  <c:v>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164032"/>
        <c:axId val="151165568"/>
      </c:barChart>
      <c:catAx>
        <c:axId val="1511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65568"/>
        <c:crosses val="autoZero"/>
        <c:auto val="1"/>
        <c:lblAlgn val="ctr"/>
        <c:lblOffset val="100"/>
        <c:noMultiLvlLbl val="0"/>
      </c:catAx>
      <c:valAx>
        <c:axId val="1511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16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11682</c:v>
                </c:pt>
                <c:pt idx="1">
                  <c:v>17614</c:v>
                </c:pt>
                <c:pt idx="2">
                  <c:v>23307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11880</c:v>
                </c:pt>
                <c:pt idx="1">
                  <c:v>27834</c:v>
                </c:pt>
                <c:pt idx="2">
                  <c:v>48594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53760"/>
        <c:axId val="151255296"/>
      </c:barChart>
      <c:catAx>
        <c:axId val="15125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55296"/>
        <c:crosses val="autoZero"/>
        <c:auto val="1"/>
        <c:lblAlgn val="ctr"/>
        <c:lblOffset val="100"/>
        <c:noMultiLvlLbl val="0"/>
      </c:catAx>
      <c:valAx>
        <c:axId val="151255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25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35717</c:v>
                </c:pt>
                <c:pt idx="1">
                  <c:v>44386</c:v>
                </c:pt>
                <c:pt idx="2">
                  <c:v>65292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34484</c:v>
                </c:pt>
                <c:pt idx="1">
                  <c:v>86284</c:v>
                </c:pt>
                <c:pt idx="2">
                  <c:v>163971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03616"/>
        <c:axId val="142305152"/>
      </c:barChart>
      <c:catAx>
        <c:axId val="14230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05152"/>
        <c:crosses val="autoZero"/>
        <c:auto val="1"/>
        <c:lblAlgn val="ctr"/>
        <c:lblOffset val="100"/>
        <c:noMultiLvlLbl val="0"/>
      </c:catAx>
      <c:valAx>
        <c:axId val="142305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30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2.5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2.9</c:v>
                </c:pt>
                <c:pt idx="1">
                  <c:v>3.1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30816"/>
        <c:axId val="151332352"/>
      </c:barChart>
      <c:catAx>
        <c:axId val="1513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2352"/>
        <c:crosses val="autoZero"/>
        <c:auto val="1"/>
        <c:lblAlgn val="ctr"/>
        <c:lblOffset val="100"/>
        <c:noMultiLvlLbl val="0"/>
      </c:catAx>
      <c:valAx>
        <c:axId val="151332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3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38.700000000000003</c:v>
                </c:pt>
                <c:pt idx="2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39.9</c:v>
                </c:pt>
                <c:pt idx="1">
                  <c:v>41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95712"/>
        <c:axId val="151405696"/>
      </c:barChart>
      <c:catAx>
        <c:axId val="1513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05696"/>
        <c:crosses val="autoZero"/>
        <c:auto val="1"/>
        <c:lblAlgn val="ctr"/>
        <c:lblOffset val="100"/>
        <c:noMultiLvlLbl val="0"/>
      </c:catAx>
      <c:valAx>
        <c:axId val="15140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95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1364.43</c:v>
                </c:pt>
                <c:pt idx="1">
                  <c:v>3517.5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2672"/>
        <c:axId val="151548672"/>
      </c:barChart>
      <c:catAx>
        <c:axId val="15145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8672"/>
        <c:crosses val="autoZero"/>
        <c:auto val="1"/>
        <c:lblAlgn val="ctr"/>
        <c:lblOffset val="100"/>
        <c:noMultiLvlLbl val="0"/>
      </c:catAx>
      <c:valAx>
        <c:axId val="15154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83744"/>
        <c:axId val="151655168"/>
      </c:barChart>
      <c:catAx>
        <c:axId val="1515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55168"/>
        <c:crosses val="autoZero"/>
        <c:auto val="1"/>
        <c:lblAlgn val="ctr"/>
        <c:lblOffset val="100"/>
        <c:noMultiLvlLbl val="0"/>
      </c:catAx>
      <c:valAx>
        <c:axId val="1516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83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92541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82514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138096</v>
      </c>
      <c r="C4" s="35">
        <v>65831</v>
      </c>
      <c r="D4" s="63">
        <v>72265</v>
      </c>
      <c r="E4" s="211"/>
    </row>
    <row r="5" spans="1:5" ht="30" x14ac:dyDescent="0.25">
      <c r="A5" s="201" t="s">
        <v>716</v>
      </c>
      <c r="B5" s="72">
        <v>203727</v>
      </c>
      <c r="C5" s="61">
        <v>94642</v>
      </c>
      <c r="D5" s="111">
        <v>109085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27941</v>
      </c>
      <c r="C4" s="71">
        <v>28838</v>
      </c>
    </row>
    <row r="5" spans="1:6" x14ac:dyDescent="0.25">
      <c r="A5" s="286" t="s">
        <v>719</v>
      </c>
      <c r="B5" s="214">
        <v>5570</v>
      </c>
      <c r="C5" s="214">
        <v>6395</v>
      </c>
    </row>
    <row r="6" spans="1:6" x14ac:dyDescent="0.25">
      <c r="A6" s="286" t="s">
        <v>720</v>
      </c>
      <c r="B6" s="214">
        <v>10184</v>
      </c>
      <c r="C6" s="214">
        <v>10714</v>
      </c>
    </row>
    <row r="7" spans="1:6" x14ac:dyDescent="0.25">
      <c r="A7" s="286" t="s">
        <v>721</v>
      </c>
      <c r="B7" s="214">
        <v>23744</v>
      </c>
      <c r="C7" s="214">
        <v>15331</v>
      </c>
    </row>
    <row r="8" spans="1:6" x14ac:dyDescent="0.25">
      <c r="A8" s="286" t="s">
        <v>722</v>
      </c>
      <c r="B8" s="214">
        <v>83</v>
      </c>
      <c r="C8" s="214">
        <v>162</v>
      </c>
    </row>
    <row r="9" spans="1:6" x14ac:dyDescent="0.25">
      <c r="A9" s="286" t="s">
        <v>723</v>
      </c>
      <c r="B9" s="214">
        <v>7486</v>
      </c>
      <c r="C9" s="214">
        <v>7003</v>
      </c>
    </row>
    <row r="10" spans="1:6" ht="30" x14ac:dyDescent="0.25">
      <c r="A10" s="293" t="s">
        <v>724</v>
      </c>
      <c r="B10" s="214">
        <v>5877</v>
      </c>
      <c r="C10" s="214">
        <v>738</v>
      </c>
    </row>
    <row r="11" spans="1:6" x14ac:dyDescent="0.25">
      <c r="A11" s="286" t="s">
        <v>887</v>
      </c>
      <c r="B11" s="214">
        <v>3336</v>
      </c>
      <c r="C11" s="214">
        <v>4811</v>
      </c>
    </row>
    <row r="12" spans="1:6" x14ac:dyDescent="0.25">
      <c r="A12" s="294" t="s">
        <v>16</v>
      </c>
      <c r="B12" s="1">
        <f>SUM(B4:B11)</f>
        <v>84221</v>
      </c>
      <c r="C12" s="1">
        <f>SUM(C4:C11)</f>
        <v>73992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38833</v>
      </c>
      <c r="C19" s="71">
        <v>37581</v>
      </c>
    </row>
    <row r="20" spans="1:3" x14ac:dyDescent="0.25">
      <c r="A20" s="286" t="s">
        <v>719</v>
      </c>
      <c r="B20" s="214">
        <v>3444</v>
      </c>
      <c r="C20" s="214">
        <v>3583</v>
      </c>
    </row>
    <row r="21" spans="1:3" x14ac:dyDescent="0.25">
      <c r="A21" s="286" t="s">
        <v>720</v>
      </c>
      <c r="B21" s="214">
        <v>12812</v>
      </c>
      <c r="C21" s="214">
        <v>13720</v>
      </c>
    </row>
    <row r="22" spans="1:3" x14ac:dyDescent="0.25">
      <c r="A22" s="286" t="s">
        <v>721</v>
      </c>
      <c r="B22" s="214">
        <v>22323</v>
      </c>
      <c r="C22" s="214">
        <v>14529</v>
      </c>
    </row>
    <row r="23" spans="1:3" x14ac:dyDescent="0.25">
      <c r="A23" s="286" t="s">
        <v>722</v>
      </c>
      <c r="B23" s="214">
        <v>118</v>
      </c>
      <c r="C23" s="214">
        <v>147</v>
      </c>
    </row>
    <row r="24" spans="1:3" x14ac:dyDescent="0.25">
      <c r="A24" s="286" t="s">
        <v>723</v>
      </c>
      <c r="B24" s="214">
        <v>6936</v>
      </c>
      <c r="C24" s="214">
        <v>6027</v>
      </c>
    </row>
    <row r="25" spans="1:3" ht="30" x14ac:dyDescent="0.25">
      <c r="A25" s="293" t="s">
        <v>724</v>
      </c>
      <c r="B25" s="214">
        <v>4247</v>
      </c>
      <c r="C25" s="214">
        <v>859</v>
      </c>
    </row>
    <row r="26" spans="1:3" x14ac:dyDescent="0.25">
      <c r="A26" s="286" t="s">
        <v>887</v>
      </c>
      <c r="B26" s="214">
        <v>3734</v>
      </c>
      <c r="C26" s="214">
        <v>5971</v>
      </c>
    </row>
    <row r="27" spans="1:3" x14ac:dyDescent="0.25">
      <c r="A27" s="294" t="s">
        <v>16</v>
      </c>
      <c r="B27" s="1">
        <f>SUM(B19:B26)</f>
        <v>92447</v>
      </c>
      <c r="C27" s="1">
        <f>SUM(C19:C26)</f>
        <v>82417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76.67</v>
      </c>
      <c r="C4" s="1018">
        <v>73.930000000000007</v>
      </c>
      <c r="D4" s="1018">
        <v>79.14</v>
      </c>
      <c r="E4" s="1019">
        <v>1147</v>
      </c>
      <c r="F4" s="1019">
        <v>135.5</v>
      </c>
      <c r="G4" s="1020">
        <v>42.5</v>
      </c>
      <c r="H4" s="1021">
        <v>40.700000000000003</v>
      </c>
      <c r="I4" s="1022">
        <v>44.2</v>
      </c>
      <c r="J4" s="1019">
        <v>8.1999999999999993</v>
      </c>
    </row>
    <row r="5" spans="1:12" x14ac:dyDescent="0.25">
      <c r="A5" s="498">
        <v>2021</v>
      </c>
      <c r="B5" s="757">
        <v>75.77</v>
      </c>
      <c r="C5" s="758">
        <v>73.03</v>
      </c>
      <c r="D5" s="758">
        <v>78.27</v>
      </c>
      <c r="E5" s="1023">
        <v>1147</v>
      </c>
      <c r="F5" s="1023">
        <v>132.5</v>
      </c>
      <c r="G5" s="1024">
        <v>42.5</v>
      </c>
      <c r="H5" s="1025">
        <v>40.5</v>
      </c>
      <c r="I5" s="1026">
        <v>44.2</v>
      </c>
      <c r="J5" s="1023">
        <v>4.7</v>
      </c>
    </row>
    <row r="6" spans="1:12" x14ac:dyDescent="0.25">
      <c r="A6" s="499">
        <v>2022</v>
      </c>
      <c r="B6" s="1011">
        <v>75.650000000000006</v>
      </c>
      <c r="C6" s="1012">
        <v>72.709999999999994</v>
      </c>
      <c r="D6" s="1012">
        <v>78.39</v>
      </c>
      <c r="E6" s="1013">
        <v>1183</v>
      </c>
      <c r="F6" s="1013">
        <v>128.4</v>
      </c>
      <c r="G6" s="1014">
        <v>42.2</v>
      </c>
      <c r="H6" s="1015">
        <v>40.4</v>
      </c>
      <c r="I6" s="1016">
        <v>43.8</v>
      </c>
      <c r="J6" s="1013">
        <v>5.0999999999999996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4.7</v>
      </c>
    </row>
    <row r="13" spans="1:12" x14ac:dyDescent="0.25">
      <c r="A13" s="633">
        <f t="shared" si="0"/>
        <v>2022</v>
      </c>
      <c r="B13" s="627">
        <f t="shared" si="1"/>
        <v>5.0999999999999996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58771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69097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113978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4204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58889</v>
      </c>
      <c r="C5" s="70">
        <v>65743</v>
      </c>
      <c r="D5" s="55">
        <v>31638</v>
      </c>
      <c r="E5" s="110">
        <v>34105</v>
      </c>
      <c r="F5" s="55">
        <v>38.700000000000003</v>
      </c>
      <c r="G5" s="55">
        <v>39.9</v>
      </c>
      <c r="H5" s="110">
        <v>37.700000000000003</v>
      </c>
      <c r="I5" s="55"/>
      <c r="J5" s="70"/>
      <c r="K5" s="55"/>
      <c r="L5" s="55"/>
      <c r="M5" s="71">
        <v>41</v>
      </c>
      <c r="N5" s="71">
        <v>34</v>
      </c>
      <c r="O5" s="71">
        <v>47</v>
      </c>
    </row>
    <row r="6" spans="1:16" x14ac:dyDescent="0.25">
      <c r="A6" s="215">
        <v>2021</v>
      </c>
      <c r="B6" s="212">
        <v>58518</v>
      </c>
      <c r="C6" s="212">
        <v>67547</v>
      </c>
      <c r="D6" s="58">
        <v>32528</v>
      </c>
      <c r="E6" s="160">
        <v>35019</v>
      </c>
      <c r="F6" s="58">
        <v>39.799999999999997</v>
      </c>
      <c r="G6" s="58">
        <v>41</v>
      </c>
      <c r="H6" s="160">
        <v>38.700000000000003</v>
      </c>
      <c r="I6" s="58">
        <v>86175</v>
      </c>
      <c r="J6" s="212">
        <v>5913</v>
      </c>
      <c r="K6" s="58">
        <v>2276</v>
      </c>
      <c r="L6" s="58">
        <v>3637</v>
      </c>
      <c r="M6" s="214">
        <v>35</v>
      </c>
      <c r="N6" s="214">
        <v>29</v>
      </c>
      <c r="O6" s="214">
        <v>40</v>
      </c>
    </row>
    <row r="7" spans="1:16" x14ac:dyDescent="0.25">
      <c r="A7" s="229">
        <v>2022</v>
      </c>
      <c r="B7" s="167">
        <v>58771</v>
      </c>
      <c r="C7" s="167">
        <v>69097</v>
      </c>
      <c r="D7" s="94">
        <v>33155</v>
      </c>
      <c r="E7" s="169">
        <v>35942</v>
      </c>
      <c r="F7" s="94">
        <v>39.5</v>
      </c>
      <c r="G7" s="58">
        <v>40.200000000000003</v>
      </c>
      <c r="H7" s="160">
        <v>38.799999999999997</v>
      </c>
      <c r="I7" s="94">
        <v>100032</v>
      </c>
      <c r="J7" s="167">
        <v>5101</v>
      </c>
      <c r="K7" s="94">
        <v>1913</v>
      </c>
      <c r="L7" s="94">
        <v>3188</v>
      </c>
      <c r="M7" s="214">
        <v>29</v>
      </c>
      <c r="N7" s="214">
        <v>23</v>
      </c>
      <c r="O7" s="214">
        <v>34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113978</v>
      </c>
      <c r="J8" s="1072">
        <v>4204</v>
      </c>
      <c r="K8" s="1073">
        <v>1582</v>
      </c>
      <c r="L8" s="1073">
        <v>2622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86175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100032</v>
      </c>
      <c r="F14" s="514">
        <f>A5</f>
        <v>2020</v>
      </c>
      <c r="G14" s="310">
        <f>IF(ISBLANK(E5),"",E5)</f>
        <v>34105</v>
      </c>
      <c r="H14" s="310">
        <f>IF(ISBLANK(D5),"",D5)</f>
        <v>31638</v>
      </c>
      <c r="K14" s="514">
        <f>A6</f>
        <v>2021</v>
      </c>
      <c r="L14" s="310">
        <f>IF(ISBLANK(L6),"",L6)</f>
        <v>3637</v>
      </c>
      <c r="M14" s="310">
        <f>IF(ISBLANK(K6),"",K6)</f>
        <v>2276</v>
      </c>
    </row>
    <row r="15" spans="1:16" x14ac:dyDescent="0.25">
      <c r="A15" s="481">
        <f>A8</f>
        <v>2023</v>
      </c>
      <c r="B15" s="311">
        <f t="shared" si="0"/>
        <v>113978</v>
      </c>
      <c r="F15" s="486">
        <f t="shared" ref="F15:F16" si="1">A6</f>
        <v>2021</v>
      </c>
      <c r="G15" s="479">
        <f t="shared" ref="G15:G16" si="2">IF(ISBLANK(E6),"",E6)</f>
        <v>35019</v>
      </c>
      <c r="H15" s="479">
        <f t="shared" ref="H15:H16" si="3">IF(ISBLANK(D6),"",D6)</f>
        <v>32528</v>
      </c>
      <c r="K15" s="486">
        <f>A7</f>
        <v>2022</v>
      </c>
      <c r="L15" s="479">
        <f t="shared" ref="L15:L16" si="4">IF(ISBLANK(L7),"",L7)</f>
        <v>3188</v>
      </c>
      <c r="M15" s="479">
        <f t="shared" ref="M15:M16" si="5">IF(ISBLANK(K7),"",K7)</f>
        <v>1913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35942</v>
      </c>
      <c r="H16" s="311">
        <f t="shared" si="3"/>
        <v>33155</v>
      </c>
      <c r="K16" s="481">
        <f>A8</f>
        <v>2023</v>
      </c>
      <c r="L16" s="311">
        <f t="shared" si="4"/>
        <v>2622</v>
      </c>
      <c r="M16" s="311">
        <f t="shared" si="5"/>
        <v>1582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58889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58518</v>
      </c>
      <c r="C21" s="373"/>
      <c r="D21" s="197"/>
      <c r="F21" s="514">
        <f>A5</f>
        <v>2020</v>
      </c>
      <c r="G21" s="310">
        <f>IF(ISBLANK(E5),"",E5)</f>
        <v>34105</v>
      </c>
      <c r="H21" s="310">
        <f>IF(ISBLANK(D5),"",D5)</f>
        <v>31638</v>
      </c>
      <c r="K21" s="514">
        <f>A6</f>
        <v>2021</v>
      </c>
      <c r="L21" s="310">
        <f>IF(ISBLANK(L6),"",L6)</f>
        <v>3637</v>
      </c>
      <c r="M21" s="310">
        <f>IF(ISBLANK(K6),"",K6)</f>
        <v>2276</v>
      </c>
    </row>
    <row r="22" spans="1:15" x14ac:dyDescent="0.25">
      <c r="A22" s="481">
        <f t="shared" si="6"/>
        <v>2022</v>
      </c>
      <c r="B22" s="311">
        <f t="shared" si="7"/>
        <v>58771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35019</v>
      </c>
      <c r="H22" s="479">
        <f t="shared" ref="H22:H23" si="10">IF(ISBLANK(D6),"",D6)</f>
        <v>32528</v>
      </c>
      <c r="K22" s="486">
        <f>A7</f>
        <v>2022</v>
      </c>
      <c r="L22" s="479">
        <f>IF(ISBLANK(L7),"",L7)</f>
        <v>3188</v>
      </c>
      <c r="M22" s="479">
        <f>IF(ISBLANK(K7),"",K7)</f>
        <v>1913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35942</v>
      </c>
      <c r="H23" s="311">
        <f t="shared" si="10"/>
        <v>33155</v>
      </c>
      <c r="K23" s="481">
        <f>A8</f>
        <v>2023</v>
      </c>
      <c r="L23" s="311">
        <f>IF(ISBLANK(L8),"",L8)</f>
        <v>2622</v>
      </c>
      <c r="M23" s="311">
        <f>IF(ISBLANK(K8),"",K8)</f>
        <v>1582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58889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58518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58771</v>
      </c>
      <c r="C28" s="373"/>
      <c r="D28" s="197"/>
      <c r="F28" s="514">
        <f>A5</f>
        <v>2020</v>
      </c>
      <c r="G28" s="310">
        <f>IF(ISBLANK(H5),"",H5)</f>
        <v>37.700000000000003</v>
      </c>
      <c r="H28" s="310">
        <f>IF(ISBLANK(G5),"",G5)</f>
        <v>39.9</v>
      </c>
      <c r="K28" s="514">
        <f>A5</f>
        <v>2020</v>
      </c>
      <c r="L28" s="310">
        <f>IF(ISBLANK(O5),"",O5)</f>
        <v>47</v>
      </c>
      <c r="M28" s="310">
        <f>IF(ISBLANK(N5),"",N5)</f>
        <v>34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38.700000000000003</v>
      </c>
      <c r="H29" s="479">
        <f t="shared" ref="H29:H30" si="15">IF(ISBLANK(G6),"",G6)</f>
        <v>41</v>
      </c>
      <c r="K29" s="486">
        <f t="shared" ref="K29:K30" si="16">A6</f>
        <v>2021</v>
      </c>
      <c r="L29" s="479">
        <f t="shared" ref="L29:L30" si="17">IF(ISBLANK(O6),"",O6)</f>
        <v>40</v>
      </c>
      <c r="M29" s="479">
        <f t="shared" ref="M29:M30" si="18">IF(ISBLANK(N6),"",N6)</f>
        <v>29</v>
      </c>
    </row>
    <row r="30" spans="1:15" x14ac:dyDescent="0.25">
      <c r="F30" s="481">
        <f t="shared" si="13"/>
        <v>2022</v>
      </c>
      <c r="G30" s="311">
        <f t="shared" si="14"/>
        <v>38.799999999999997</v>
      </c>
      <c r="H30" s="311">
        <f t="shared" si="15"/>
        <v>40.200000000000003</v>
      </c>
      <c r="K30" s="481">
        <f t="shared" si="16"/>
        <v>2022</v>
      </c>
      <c r="L30" s="311">
        <f t="shared" si="17"/>
        <v>34</v>
      </c>
      <c r="M30" s="311">
        <f t="shared" si="18"/>
        <v>23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37.700000000000003</v>
      </c>
      <c r="H35" s="310">
        <f>IF(ISBLANK(G5),"",G5)</f>
        <v>39.9</v>
      </c>
      <c r="K35" s="514">
        <f>A5</f>
        <v>2020</v>
      </c>
      <c r="L35" s="310">
        <f>IF(ISBLANK(O5),"",O5)</f>
        <v>47</v>
      </c>
      <c r="M35" s="310">
        <f>IF(ISBLANK(N5),"",N5)</f>
        <v>34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38.700000000000003</v>
      </c>
      <c r="H36" s="479">
        <f t="shared" ref="H36:H37" si="21">IF(ISBLANK(G6),"",G6)</f>
        <v>41</v>
      </c>
      <c r="K36" s="486">
        <f t="shared" ref="K36:K37" si="22">A6</f>
        <v>2021</v>
      </c>
      <c r="L36" s="479">
        <f t="shared" ref="L36:L37" si="23">IF(ISBLANK(O6),"",O6)</f>
        <v>40</v>
      </c>
      <c r="M36" s="479">
        <f t="shared" ref="M36:M37" si="24">IF(ISBLANK(N6),"",N6)</f>
        <v>29</v>
      </c>
    </row>
    <row r="37" spans="6:15" x14ac:dyDescent="0.25">
      <c r="F37" s="481">
        <f t="shared" si="19"/>
        <v>2022</v>
      </c>
      <c r="G37" s="311">
        <f t="shared" si="20"/>
        <v>38.799999999999997</v>
      </c>
      <c r="H37" s="311">
        <f t="shared" si="21"/>
        <v>40.200000000000003</v>
      </c>
      <c r="K37" s="481">
        <f t="shared" si="22"/>
        <v>2022</v>
      </c>
      <c r="L37" s="311">
        <f t="shared" si="23"/>
        <v>34</v>
      </c>
      <c r="M37" s="311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14.8</v>
      </c>
      <c r="C6" s="35">
        <v>16.3</v>
      </c>
      <c r="D6" s="63">
        <v>13.8</v>
      </c>
      <c r="E6" s="35">
        <v>54.5</v>
      </c>
      <c r="F6" s="35">
        <v>49.9</v>
      </c>
      <c r="G6" s="35">
        <v>57.5</v>
      </c>
      <c r="H6" s="292">
        <v>30.7</v>
      </c>
      <c r="I6" s="35">
        <v>33.9</v>
      </c>
      <c r="J6" s="63">
        <v>28.7</v>
      </c>
      <c r="M6" s="127" t="s">
        <v>16</v>
      </c>
      <c r="N6" s="935">
        <f>IF(ISBLANK(B8),"",B8)</f>
        <v>13.5</v>
      </c>
      <c r="O6" s="935">
        <f>IF(ISBLANK(E8),"",E8)</f>
        <v>51.2</v>
      </c>
      <c r="P6" s="128">
        <f>IF(ISBLANK(H8),"",H8)</f>
        <v>35.299999999999997</v>
      </c>
    </row>
    <row r="7" spans="1:19" x14ac:dyDescent="0.25">
      <c r="A7" s="286">
        <v>2022</v>
      </c>
      <c r="B7" s="167">
        <v>14.2</v>
      </c>
      <c r="C7" s="94">
        <v>15.6</v>
      </c>
      <c r="D7" s="169">
        <v>13.4</v>
      </c>
      <c r="E7" s="94">
        <v>52.6</v>
      </c>
      <c r="F7" s="94">
        <v>48.4</v>
      </c>
      <c r="G7" s="94">
        <v>55.1</v>
      </c>
      <c r="H7" s="167">
        <v>33.200000000000003</v>
      </c>
      <c r="I7" s="94">
        <v>36.1</v>
      </c>
      <c r="J7" s="169">
        <v>31.5</v>
      </c>
    </row>
    <row r="8" spans="1:19" x14ac:dyDescent="0.25">
      <c r="A8" s="218">
        <v>2023</v>
      </c>
      <c r="B8" s="167">
        <v>13.5</v>
      </c>
      <c r="C8" s="94">
        <v>13.7</v>
      </c>
      <c r="D8" s="169">
        <v>13.4</v>
      </c>
      <c r="E8" s="94">
        <v>51.2</v>
      </c>
      <c r="F8" s="94">
        <v>48.4</v>
      </c>
      <c r="G8" s="94">
        <v>52.9</v>
      </c>
      <c r="H8" s="167">
        <v>35.299999999999997</v>
      </c>
      <c r="I8" s="94">
        <v>37.9</v>
      </c>
      <c r="J8" s="169">
        <v>33.799999999999997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13.4</v>
      </c>
      <c r="O12" s="936">
        <f>IF(ISBLANK(G8),"",G8)</f>
        <v>52.9</v>
      </c>
      <c r="P12" s="938">
        <f>IF(ISBLANK(J8),"",J8)</f>
        <v>33.799999999999997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13.7</v>
      </c>
      <c r="O13" s="937">
        <f>IF(ISBLANK(F8),"",F8)</f>
        <v>48.4</v>
      </c>
      <c r="P13" s="939">
        <f>IF(ISBLANK(I8),"",I8)</f>
        <v>37.9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13.5</v>
      </c>
      <c r="O20" s="935">
        <f>IF(ISBLANK(E8),"",E8)</f>
        <v>51.2</v>
      </c>
      <c r="P20" s="940">
        <f>IF(ISBLANK(H8),"",H8)</f>
        <v>35.299999999999997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13.4</v>
      </c>
      <c r="O24" s="936">
        <f>IF(ISBLANK(G8),"",G8)</f>
        <v>52.9</v>
      </c>
      <c r="P24" s="938">
        <f>IF(ISBLANK(J8),"",J8)</f>
        <v>33.799999999999997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13.7</v>
      </c>
      <c r="O25" s="937">
        <f>IF(ISBLANK(F8),"",F8)</f>
        <v>48.4</v>
      </c>
      <c r="P25" s="939">
        <f>IF(ISBLANK(I8),"",I8)</f>
        <v>37.9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1048253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5988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1113263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6360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322967006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1844946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5980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350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453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9328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566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1075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1403272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4.5999999999999996</v>
      </c>
      <c r="E20" s="600">
        <v>4.5</v>
      </c>
      <c r="F20" s="600">
        <v>0.4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</v>
      </c>
      <c r="E21" s="751">
        <v>28.2</v>
      </c>
      <c r="F21" s="751">
        <v>2.5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4.9000000000000004</v>
      </c>
      <c r="E22" s="752">
        <v>0.6</v>
      </c>
      <c r="F22" s="752">
        <v>0.1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0.4</v>
      </c>
      <c r="C30" s="204" t="s">
        <v>493</v>
      </c>
    </row>
    <row r="31" spans="1:11" x14ac:dyDescent="0.25">
      <c r="A31" s="698" t="s">
        <v>1430</v>
      </c>
      <c r="B31" s="734">
        <f>F21</f>
        <v>2.5</v>
      </c>
    </row>
    <row r="32" spans="1:11" x14ac:dyDescent="0.25">
      <c r="A32" s="698" t="s">
        <v>1431</v>
      </c>
      <c r="B32" s="734">
        <f>F22</f>
        <v>0.1</v>
      </c>
    </row>
    <row r="33" spans="1:2" x14ac:dyDescent="0.25">
      <c r="A33" s="699" t="s">
        <v>1432</v>
      </c>
      <c r="B33" s="732">
        <f>100-(B30+B31+B32)</f>
        <v>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5666</v>
      </c>
      <c r="C4" s="71">
        <v>306</v>
      </c>
      <c r="D4" s="71">
        <v>462</v>
      </c>
      <c r="G4" s="217">
        <f>A4</f>
        <v>2021</v>
      </c>
      <c r="H4" s="289">
        <f>IF(ISBLANK(C4),"",C4)</f>
        <v>306</v>
      </c>
      <c r="I4" s="289">
        <f>IF(ISBLANK(D4),"",D4)</f>
        <v>462</v>
      </c>
    </row>
    <row r="5" spans="1:9" x14ac:dyDescent="0.25">
      <c r="A5" s="286">
        <v>2022</v>
      </c>
      <c r="B5" s="214">
        <v>5911</v>
      </c>
      <c r="C5" s="214">
        <v>343</v>
      </c>
      <c r="D5" s="214">
        <v>587</v>
      </c>
      <c r="G5" s="286">
        <f t="shared" ref="G5:G6" si="0">A5</f>
        <v>2022</v>
      </c>
      <c r="H5" s="290">
        <f t="shared" ref="H5:H6" si="1">IF(ISBLANK(C5),"",C5)</f>
        <v>343</v>
      </c>
      <c r="I5" s="290">
        <f t="shared" ref="I5:I6" si="2">IF(ISBLANK(D5),"",D5)</f>
        <v>587</v>
      </c>
    </row>
    <row r="6" spans="1:9" x14ac:dyDescent="0.25">
      <c r="A6" s="218">
        <v>2023</v>
      </c>
      <c r="B6" s="168">
        <v>5980</v>
      </c>
      <c r="C6" s="168">
        <v>350</v>
      </c>
      <c r="D6" s="168">
        <v>453</v>
      </c>
      <c r="G6" s="219">
        <f t="shared" si="0"/>
        <v>2023</v>
      </c>
      <c r="H6" s="291">
        <f t="shared" si="1"/>
        <v>350</v>
      </c>
      <c r="I6" s="291">
        <f t="shared" si="2"/>
        <v>453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306</v>
      </c>
      <c r="I12" s="289">
        <f>IF(ISBLANK(D4),"",D4)</f>
        <v>462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343</v>
      </c>
      <c r="I13" s="290">
        <f t="shared" si="4"/>
        <v>587</v>
      </c>
    </row>
    <row r="14" spans="1:9" x14ac:dyDescent="0.25">
      <c r="G14" s="219">
        <f t="shared" si="3"/>
        <v>2023</v>
      </c>
      <c r="H14" s="291">
        <f t="shared" ref="H14:I14" si="5">IF(ISBLANK(C6),"",C6)</f>
        <v>350</v>
      </c>
      <c r="I14" s="291">
        <f t="shared" si="5"/>
        <v>453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8213</v>
      </c>
      <c r="C23" s="71">
        <v>475</v>
      </c>
      <c r="D23" s="71">
        <v>832</v>
      </c>
      <c r="G23" s="217">
        <f>A23</f>
        <v>2021</v>
      </c>
      <c r="H23" s="289">
        <f>IF(ISBLANK(C23),"",C23)</f>
        <v>475</v>
      </c>
      <c r="I23" s="289">
        <f>IF(ISBLANK(D23),"",D23)</f>
        <v>832</v>
      </c>
    </row>
    <row r="24" spans="1:13" x14ac:dyDescent="0.25">
      <c r="A24" s="286">
        <v>2022</v>
      </c>
      <c r="B24" s="214">
        <v>8870</v>
      </c>
      <c r="C24" s="214">
        <v>581</v>
      </c>
      <c r="D24" s="214">
        <v>1222</v>
      </c>
      <c r="G24" s="286">
        <f t="shared" ref="G24:G25" si="6">A24</f>
        <v>2022</v>
      </c>
      <c r="H24" s="290">
        <f t="shared" ref="H24:H25" si="7">IF(ISBLANK(C24),"",C24)</f>
        <v>581</v>
      </c>
      <c r="I24" s="290">
        <f t="shared" ref="I24:I25" si="8">IF(ISBLANK(D24),"",D24)</f>
        <v>1222</v>
      </c>
    </row>
    <row r="25" spans="1:13" x14ac:dyDescent="0.25">
      <c r="A25" s="218">
        <v>2023</v>
      </c>
      <c r="B25" s="168">
        <v>9328</v>
      </c>
      <c r="C25" s="168">
        <v>566</v>
      </c>
      <c r="D25" s="168">
        <v>1075</v>
      </c>
      <c r="G25" s="219">
        <f t="shared" si="6"/>
        <v>2023</v>
      </c>
      <c r="H25" s="291">
        <f t="shared" si="7"/>
        <v>566</v>
      </c>
      <c r="I25" s="291">
        <f t="shared" si="8"/>
        <v>1075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475</v>
      </c>
      <c r="I31" s="289">
        <f>IF(ISBLANK(D23),"",D23)</f>
        <v>832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581</v>
      </c>
      <c r="I32" s="290">
        <f t="shared" si="10"/>
        <v>1222</v>
      </c>
    </row>
    <row r="33" spans="7:9" x14ac:dyDescent="0.25">
      <c r="G33" s="219">
        <f t="shared" si="9"/>
        <v>2023</v>
      </c>
      <c r="H33" s="291">
        <f t="shared" ref="H33:I33" si="11">IF(ISBLANK(C25),"",C25)</f>
        <v>566</v>
      </c>
      <c r="I33" s="291">
        <f t="shared" si="11"/>
        <v>1075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1056534</v>
      </c>
      <c r="C4" s="1077">
        <v>6222</v>
      </c>
      <c r="D4" s="110">
        <v>5954551</v>
      </c>
      <c r="E4" s="70">
        <v>35066</v>
      </c>
      <c r="F4" s="1076">
        <v>1125173</v>
      </c>
      <c r="G4" s="70">
        <v>6626</v>
      </c>
      <c r="H4" s="1078">
        <v>22920294</v>
      </c>
      <c r="I4" s="1077">
        <v>134976</v>
      </c>
    </row>
    <row r="5" spans="1:9" x14ac:dyDescent="0.25">
      <c r="A5" s="587">
        <v>2021</v>
      </c>
      <c r="B5" s="1079">
        <v>1159907</v>
      </c>
      <c r="C5" s="1080">
        <v>6835</v>
      </c>
      <c r="D5" s="160">
        <v>7265474</v>
      </c>
      <c r="E5" s="212">
        <v>42815</v>
      </c>
      <c r="F5" s="1079">
        <v>155152</v>
      </c>
      <c r="G5" s="212">
        <v>914</v>
      </c>
      <c r="H5" s="1081">
        <v>25779786</v>
      </c>
      <c r="I5" s="1080">
        <v>151918</v>
      </c>
    </row>
    <row r="6" spans="1:9" x14ac:dyDescent="0.25">
      <c r="A6" s="588">
        <v>2022</v>
      </c>
      <c r="B6" s="1082">
        <v>1239104</v>
      </c>
      <c r="C6" s="1083">
        <v>7078</v>
      </c>
      <c r="D6" s="169">
        <v>8076022</v>
      </c>
      <c r="E6" s="167">
        <v>46134</v>
      </c>
      <c r="F6" s="1082">
        <v>170298</v>
      </c>
      <c r="G6" s="167">
        <v>973</v>
      </c>
      <c r="H6" s="1084">
        <v>322967006</v>
      </c>
      <c r="I6" s="1083">
        <v>1844946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885447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1450727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1403272</v>
      </c>
      <c r="C6" s="1086">
        <v>1048253</v>
      </c>
      <c r="D6" s="1087">
        <v>5988</v>
      </c>
      <c r="E6" s="1086">
        <v>1113263</v>
      </c>
      <c r="F6" s="1087">
        <v>6360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Voždovac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175055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1183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75.650000000000006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128.4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138096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203727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6223</v>
      </c>
      <c r="C63" s="548">
        <f>IF(ISBLANK('DEM2'!C7),"-",'DEM2'!C7)</f>
        <v>6734</v>
      </c>
      <c r="D63" s="548"/>
      <c r="E63" s="548">
        <f>IF(ISBLANK('DEM2'!D8),"-",'DEM2'!D8)</f>
        <v>6231</v>
      </c>
      <c r="F63" s="548">
        <f>IF(ISBLANK('DEM2'!C8),"-",'DEM2'!C8)</f>
        <v>6660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6293</v>
      </c>
      <c r="C64" s="317">
        <f>IF(ISBLANK('DEM2'!F7),"-",'DEM2'!F7)</f>
        <v>6621</v>
      </c>
      <c r="D64" s="789"/>
      <c r="E64" s="317">
        <f>IF(ISBLANK('DEM2'!G8),"-",'DEM2'!G8)</f>
        <v>6609</v>
      </c>
      <c r="F64" s="317">
        <f>IF(ISBLANK('DEM2'!F8),"-",'DEM2'!F8)</f>
        <v>7050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2746</v>
      </c>
      <c r="C65" s="345">
        <f>IF(ISBLANK('DEM2'!I7),"-",'DEM2'!I7)</f>
        <v>2851</v>
      </c>
      <c r="D65" s="393"/>
      <c r="E65" s="345">
        <f>IF(ISBLANK('DEM2'!J8),"-",'DEM2'!J8)</f>
        <v>2949</v>
      </c>
      <c r="F65" s="345">
        <f>IF(ISBLANK('DEM2'!I8),"-",'DEM2'!I8)</f>
        <v>3065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14542</v>
      </c>
      <c r="C66" s="348">
        <f>IF(ISBLANK('DEM2'!L7),"-",'DEM2'!L7)</f>
        <v>15473</v>
      </c>
      <c r="D66" s="394"/>
      <c r="E66" s="348">
        <f>IF(ISBLANK('DEM2'!M8),"-",'DEM2'!M8)</f>
        <v>14982</v>
      </c>
      <c r="F66" s="348">
        <f>IF(ISBLANK('DEM2'!L8),"-",'DEM2'!L8)</f>
        <v>15933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12824</v>
      </c>
      <c r="C67" s="345">
        <f>IF(ISBLANK('DEM2'!O7),"-",'DEM2'!O7)</f>
        <v>12827</v>
      </c>
      <c r="D67" s="393"/>
      <c r="E67" s="345">
        <f>IF(ISBLANK('DEM2'!P8),"-",'DEM2'!P8)</f>
        <v>14474</v>
      </c>
      <c r="F67" s="345">
        <f>IF(ISBLANK('DEM2'!O8),"-",'DEM2'!O8)</f>
        <v>14331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57792</v>
      </c>
      <c r="C68" s="317">
        <f>IF(ISBLANK('DEM2'!R7),"-",'DEM2'!R7)</f>
        <v>52724</v>
      </c>
      <c r="D68" s="395"/>
      <c r="E68" s="317">
        <f>IF(ISBLANK('DEM2'!S8),"-",'DEM2'!S8)</f>
        <v>59346</v>
      </c>
      <c r="F68" s="317">
        <f>IF(ISBLANK('DEM2'!R8),"-",'DEM2'!R8)</f>
        <v>55340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90450</v>
      </c>
      <c r="C69" s="463">
        <f>IF(ISBLANK('DEM2'!U7),"-",'DEM2'!U7)</f>
        <v>79245</v>
      </c>
      <c r="D69" s="799"/>
      <c r="E69" s="463">
        <f>IF(ISBLANK('DEM2'!V8),"-",'DEM2'!V8)</f>
        <v>92541</v>
      </c>
      <c r="F69" s="463">
        <f>IF(ISBLANK('DEM2'!U8),"-",'DEM2'!U8)</f>
        <v>82514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0.6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3.1</v>
      </c>
      <c r="G116" s="407">
        <f>IF(ISBLANK('DEM2'!E24),"-",'DEM2'!E24)</f>
        <v>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5.5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58771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69097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113978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4204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8.6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31.9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2.5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322967006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1844946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8076022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2188771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46134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1239104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7078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170298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973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1048253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5988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1113263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6360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5980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9328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1403272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1675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1181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875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2797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1623</v>
      </c>
      <c r="C300" s="808">
        <f>IF(ISBLANK(POLJ3!C4),"-",POLJ3!C4)</f>
        <v>234</v>
      </c>
      <c r="D300" s="1104">
        <f>IF(ISBLANK(POLJ3!D4),"-",POLJ3!D4)</f>
        <v>1389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1793</v>
      </c>
      <c r="C301" s="789">
        <f>IF(ISBLANK(POLJ3!C5),"-",POLJ3!C5)</f>
        <v>1190</v>
      </c>
      <c r="D301" s="1105">
        <f>IF(ISBLANK(POLJ3!D5),"-",POLJ3!D5)</f>
        <v>603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06">
        <f>IF(ISBLANK(POLJ3!D6),"-",POLJ3!D6)</f>
        <v>2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64</v>
      </c>
      <c r="C303" s="791">
        <f>IF(ISBLANK(POLJ3!C7),"-",POLJ3!C7)</f>
        <v>38</v>
      </c>
      <c r="D303" s="1107">
        <f>IF(ISBLANK(POLJ3!D7),"-",POLJ3!D7)</f>
        <v>26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1675</v>
      </c>
      <c r="C304" s="807">
        <f>IF(ISBLANK(POLJ3!C8),"-",POLJ3!C8)</f>
        <v>255</v>
      </c>
      <c r="D304" s="1108">
        <f>IF(ISBLANK(POLJ3!D8),"-",POLJ3!D8)</f>
        <v>1420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63.7</v>
      </c>
      <c r="C310" s="1109"/>
      <c r="D310" s="3"/>
      <c r="E310" s="5"/>
      <c r="F310" s="5"/>
      <c r="G310" s="815" t="s">
        <v>854</v>
      </c>
      <c r="H310" s="816">
        <f>IF(ISBLANK(POLJ2!H3),"-",POLJ2!H3)</f>
        <v>584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1353.61</v>
      </c>
      <c r="C311" s="1120"/>
      <c r="D311" s="3"/>
      <c r="E311" s="5"/>
      <c r="F311" s="5"/>
      <c r="G311" s="810" t="s">
        <v>855</v>
      </c>
      <c r="H311" s="248">
        <f>IF(ISBLANK(POLJ2!H4),"-",POLJ2!H4)</f>
        <v>5103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164.84</v>
      </c>
      <c r="C312" s="1120"/>
      <c r="D312" s="3"/>
      <c r="E312" s="5"/>
      <c r="F312" s="5"/>
      <c r="G312" s="810" t="s">
        <v>856</v>
      </c>
      <c r="H312" s="248">
        <f>IF(ISBLANK(POLJ2!H5),"-",POLJ2!H5)</f>
        <v>2132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8.36</v>
      </c>
      <c r="C313" s="1120"/>
      <c r="D313" s="3"/>
      <c r="E313" s="5"/>
      <c r="F313" s="5"/>
      <c r="G313" s="812" t="s">
        <v>857</v>
      </c>
      <c r="H313" s="249">
        <f>IF(ISBLANK(POLJ2!H6),"-",POLJ2!H6)</f>
        <v>46193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2.4900000000000002</v>
      </c>
      <c r="C314" s="1120"/>
      <c r="D314" s="3"/>
      <c r="E314" s="5"/>
      <c r="F314" s="5"/>
      <c r="G314" s="814" t="s">
        <v>847</v>
      </c>
      <c r="H314" s="817">
        <f>IF(ISBLANK(POLJ2!H7),"-",POLJ2!H7)</f>
        <v>54012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979.58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2572.58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40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98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2439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53.9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7801</v>
      </c>
      <c r="I364" s="808">
        <f>IF(ISBLANK(OBRAZ2!I6),"-",OBRAZ2!I6)</f>
        <v>7471</v>
      </c>
      <c r="J364" s="808">
        <f>IF(ISBLANK(OBRAZ2!J6),"-",OBRAZ2!J6)</f>
        <v>330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3894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513</v>
      </c>
      <c r="I365" s="416">
        <f>IF(ISBLANK(OBRAZ2!I7),"-",OBRAZ2!I7)</f>
        <v>513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84.5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18</v>
      </c>
      <c r="I366" s="807">
        <f>IF(ISBLANK(OBRAZ2!I8),"-",OBRAZ2!I8)</f>
        <v>18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1669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1.2781186094069532E-2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78.029141104294482</v>
      </c>
      <c r="I377" s="851">
        <f>IF(ISBLANK(OBRAZ2!C14),"-",OBRAZ2!C23)</f>
        <v>78.323291885655692</v>
      </c>
      <c r="J377" s="851">
        <f>IF(ISBLANK(OBRAZ2!D14),"-",OBRAZ2!D23)</f>
        <v>79.142714321419646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2.7735173824130879</v>
      </c>
      <c r="I379" s="851">
        <f>IF(ISBLANK(OBRAZ2!C16),"-",OBRAZ2!C25)</f>
        <v>2.9867965645430075</v>
      </c>
      <c r="J379" s="851">
        <f>IF(ISBLANK(OBRAZ2!D16),"-",OBRAZ2!D25)</f>
        <v>0.3999000249937516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19.184560327198362</v>
      </c>
      <c r="I380" s="852">
        <f>IF(ISBLANK(OBRAZ2!C17),"-",OBRAZ2!C26)</f>
        <v>18.689911549801309</v>
      </c>
      <c r="J380" s="852">
        <f>IF(ISBLANK(OBRAZ2!D17),"-",OBRAZ2!D26)</f>
        <v>20.457385653586606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6922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6440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379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129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99.5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1513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100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108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5139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3.6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76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77.400000000000006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0.93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71.8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10677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6.1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324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5305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51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1.7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1.2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86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670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703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2.6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709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2.2000000000000002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264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756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196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121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111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5.6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35.4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48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477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90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2341.4299999999998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5.4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4881.93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15.94495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27</v>
      </c>
      <c r="D696" s="3"/>
      <c r="E696" s="5"/>
      <c r="F696" s="5"/>
      <c r="G696" s="837">
        <v>2012</v>
      </c>
      <c r="H696" s="835">
        <f>IF(ISBLANK(INDEKSI2!B5),"-",INDEKSI2!B5)</f>
        <v>36.85</v>
      </c>
      <c r="I696" s="835">
        <f>IF(ISBLANK(INDEKSI2!C5),"-",INDEKSI2!C5)</f>
        <v>15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51.14</v>
      </c>
      <c r="D697" s="3"/>
      <c r="E697" s="5"/>
      <c r="F697" s="5"/>
      <c r="G697" s="838">
        <v>2013</v>
      </c>
      <c r="H697" s="559">
        <f>IF(ISBLANK(INDEKSI2!B6),"-",INDEKSI2!B6)</f>
        <v>37.119999999999997</v>
      </c>
      <c r="I697" s="559">
        <f>IF(ISBLANK(INDEKSI2!C6),"-",INDEKSI2!C6)</f>
        <v>22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37.53</v>
      </c>
      <c r="I698" s="836">
        <f>IF(ISBLANK(INDEKSI2!C7),"-",INDEKSI2!C7)</f>
        <v>25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23307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48594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65292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163971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31.9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8.6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37.53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15.94495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51.14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38.799999999999997</v>
      </c>
      <c r="C4" s="721">
        <v>12</v>
      </c>
      <c r="D4" s="710"/>
      <c r="E4" s="711"/>
      <c r="F4" s="712"/>
    </row>
    <row r="5" spans="1:6" x14ac:dyDescent="0.25">
      <c r="A5" s="286">
        <v>2012</v>
      </c>
      <c r="B5" s="614">
        <v>36.85</v>
      </c>
      <c r="C5" s="722">
        <v>15</v>
      </c>
      <c r="D5" s="713"/>
      <c r="E5" s="641"/>
      <c r="F5" s="714"/>
    </row>
    <row r="6" spans="1:6" x14ac:dyDescent="0.25">
      <c r="A6" s="286">
        <v>2013</v>
      </c>
      <c r="B6" s="614">
        <v>37.119999999999997</v>
      </c>
      <c r="C6" s="722">
        <v>22</v>
      </c>
      <c r="D6" s="715">
        <v>15.94495</v>
      </c>
      <c r="E6" s="609">
        <v>27</v>
      </c>
      <c r="F6" s="716">
        <v>51.14</v>
      </c>
    </row>
    <row r="7" spans="1:6" x14ac:dyDescent="0.25">
      <c r="A7" s="219">
        <v>2014</v>
      </c>
      <c r="B7" s="615">
        <v>37.53</v>
      </c>
      <c r="C7" s="723">
        <v>25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1675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875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1181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63.7</v>
      </c>
      <c r="G3" s="217" t="s">
        <v>765</v>
      </c>
      <c r="H3" s="71">
        <v>584</v>
      </c>
    </row>
    <row r="4" spans="1:9" x14ac:dyDescent="0.25">
      <c r="A4" s="286" t="s">
        <v>760</v>
      </c>
      <c r="B4" s="214">
        <v>1353.61</v>
      </c>
      <c r="G4" s="286" t="s">
        <v>766</v>
      </c>
      <c r="H4" s="214">
        <v>5103</v>
      </c>
    </row>
    <row r="5" spans="1:9" x14ac:dyDescent="0.25">
      <c r="A5" s="286" t="s">
        <v>761</v>
      </c>
      <c r="B5" s="214">
        <v>164.84</v>
      </c>
      <c r="G5" s="286" t="s">
        <v>767</v>
      </c>
      <c r="H5" s="214">
        <v>2132</v>
      </c>
    </row>
    <row r="6" spans="1:9" x14ac:dyDescent="0.25">
      <c r="A6" s="286" t="s">
        <v>762</v>
      </c>
      <c r="B6" s="214">
        <v>8.36</v>
      </c>
      <c r="G6" s="286" t="s">
        <v>768</v>
      </c>
      <c r="H6" s="214">
        <v>46193</v>
      </c>
    </row>
    <row r="7" spans="1:9" x14ac:dyDescent="0.25">
      <c r="A7" s="286" t="s">
        <v>763</v>
      </c>
      <c r="B7" s="214">
        <v>2.4900000000000002</v>
      </c>
      <c r="G7" s="1" t="s">
        <v>24</v>
      </c>
      <c r="H7" s="288">
        <v>54012</v>
      </c>
    </row>
    <row r="8" spans="1:9" x14ac:dyDescent="0.25">
      <c r="A8" s="287" t="s">
        <v>764</v>
      </c>
      <c r="B8" s="73">
        <v>979.58</v>
      </c>
    </row>
    <row r="9" spans="1:9" x14ac:dyDescent="0.25">
      <c r="A9" s="1" t="s">
        <v>24</v>
      </c>
      <c r="B9" s="288">
        <v>2572.58</v>
      </c>
      <c r="I9" s="41" t="s">
        <v>876</v>
      </c>
    </row>
    <row r="10" spans="1:9" x14ac:dyDescent="0.25">
      <c r="G10" s="29" t="s">
        <v>775</v>
      </c>
      <c r="H10" s="58">
        <v>2797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1623</v>
      </c>
      <c r="C4" s="55">
        <v>234</v>
      </c>
      <c r="D4" s="110">
        <v>1389</v>
      </c>
    </row>
    <row r="5" spans="1:4" ht="30" customHeight="1" x14ac:dyDescent="0.25">
      <c r="A5" s="274" t="s">
        <v>884</v>
      </c>
      <c r="B5" s="212">
        <v>1793</v>
      </c>
      <c r="C5" s="58">
        <v>1190</v>
      </c>
      <c r="D5" s="160">
        <v>603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64</v>
      </c>
      <c r="C7" s="58">
        <v>38</v>
      </c>
      <c r="D7" s="160">
        <v>26</v>
      </c>
    </row>
    <row r="8" spans="1:4" x14ac:dyDescent="0.25">
      <c r="A8" s="201" t="s">
        <v>774</v>
      </c>
      <c r="B8" s="72">
        <v>1675</v>
      </c>
      <c r="C8" s="61">
        <v>255</v>
      </c>
      <c r="D8" s="111">
        <v>1420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66.369213608477423</v>
      </c>
      <c r="C15" s="278">
        <f>D5/B5*100</f>
        <v>33.630786391522591</v>
      </c>
    </row>
    <row r="16" spans="1:4" ht="30" x14ac:dyDescent="0.25">
      <c r="A16" s="279" t="s">
        <v>821</v>
      </c>
      <c r="B16" s="283">
        <f>C4/B4*100</f>
        <v>14.417744916820702</v>
      </c>
      <c r="C16" s="280">
        <f>D4/B4*100</f>
        <v>85.582255083179291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66.369213608477423</v>
      </c>
      <c r="C22" s="278">
        <f t="shared" si="0"/>
        <v>33.630786391522591</v>
      </c>
    </row>
    <row r="23" spans="1:3" ht="30" x14ac:dyDescent="0.25">
      <c r="A23" s="279" t="s">
        <v>858</v>
      </c>
      <c r="B23" s="285">
        <f t="shared" si="0"/>
        <v>14.417744916820702</v>
      </c>
      <c r="C23" s="284">
        <f t="shared" si="0"/>
        <v>85.582255083179291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2439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53.9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3894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84.5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1669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8145</v>
      </c>
      <c r="C6" s="973">
        <v>7891</v>
      </c>
      <c r="D6" s="945">
        <v>254</v>
      </c>
      <c r="E6" s="973">
        <v>7824</v>
      </c>
      <c r="F6" s="973">
        <v>7528</v>
      </c>
      <c r="G6" s="945">
        <v>296</v>
      </c>
      <c r="H6" s="599">
        <v>7801</v>
      </c>
      <c r="I6" s="616">
        <v>7471</v>
      </c>
      <c r="J6" s="945">
        <v>330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614</v>
      </c>
      <c r="C7" s="975">
        <v>614</v>
      </c>
      <c r="D7" s="976">
        <v>0</v>
      </c>
      <c r="E7" s="975">
        <v>573</v>
      </c>
      <c r="F7" s="975">
        <v>573</v>
      </c>
      <c r="G7" s="976">
        <v>0</v>
      </c>
      <c r="H7" s="753">
        <v>513</v>
      </c>
      <c r="I7" s="690">
        <v>513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15</v>
      </c>
      <c r="C8" s="978">
        <v>15</v>
      </c>
      <c r="D8" s="979">
        <v>0</v>
      </c>
      <c r="E8" s="978">
        <v>79</v>
      </c>
      <c r="F8" s="978">
        <v>79</v>
      </c>
      <c r="G8" s="979">
        <v>0</v>
      </c>
      <c r="H8" s="754">
        <v>18</v>
      </c>
      <c r="I8" s="691">
        <v>18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6105</v>
      </c>
      <c r="C14" s="751">
        <v>6110</v>
      </c>
      <c r="D14" s="751">
        <v>6333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217</v>
      </c>
      <c r="C16" s="1029">
        <v>233</v>
      </c>
      <c r="D16" s="751">
        <v>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1501</v>
      </c>
      <c r="C17" s="752">
        <v>1458</v>
      </c>
      <c r="D17" s="752">
        <v>1637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1.2781186094069532E-2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78.029141104294482</v>
      </c>
      <c r="C23" s="290">
        <f>C14/SUM(C12:C17)*100</f>
        <v>78.323291885655692</v>
      </c>
      <c r="D23" s="290">
        <f>D14/SUM(D12:D17)*100</f>
        <v>79.142714321419646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2.7735173824130879</v>
      </c>
      <c r="C25" s="290">
        <f>C16/SUM(C12:C17)*100</f>
        <v>2.9867965645430075</v>
      </c>
      <c r="D25" s="290">
        <f>D16/SUM(D12:D17)*100</f>
        <v>0.3999000249937516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19.184560327198362</v>
      </c>
      <c r="C26" s="291">
        <f>C17/SUM(C12:C17)*100</f>
        <v>18.689911549801309</v>
      </c>
      <c r="D26" s="291">
        <f>D17/SUM(D12:D17)*100</f>
        <v>20.457385653586606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9</v>
      </c>
      <c r="C7" s="600">
        <v>7.2</v>
      </c>
      <c r="D7" s="600">
        <v>5.8</v>
      </c>
    </row>
    <row r="8" spans="1:6" x14ac:dyDescent="0.25">
      <c r="A8" s="695" t="s">
        <v>944</v>
      </c>
      <c r="B8" s="751">
        <v>3.8</v>
      </c>
      <c r="C8" s="751">
        <v>12</v>
      </c>
      <c r="D8" s="751">
        <v>7</v>
      </c>
    </row>
    <row r="9" spans="1:6" x14ac:dyDescent="0.25">
      <c r="A9" s="696" t="s">
        <v>224</v>
      </c>
      <c r="B9" s="752">
        <v>87.3</v>
      </c>
      <c r="C9" s="752">
        <v>80.8</v>
      </c>
      <c r="D9" s="752">
        <v>87.3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9</v>
      </c>
      <c r="C13" s="697">
        <f t="shared" ref="C13:D13" si="1">IF(ISBLANK(C7),"",C7)</f>
        <v>7.2</v>
      </c>
      <c r="D13" s="697">
        <f t="shared" si="1"/>
        <v>5.8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3.8</v>
      </c>
      <c r="C14" s="698">
        <f t="shared" si="2"/>
        <v>12</v>
      </c>
      <c r="D14" s="698">
        <f t="shared" si="2"/>
        <v>7</v>
      </c>
    </row>
    <row r="15" spans="1:6" x14ac:dyDescent="0.25">
      <c r="A15" s="702" t="s">
        <v>1630</v>
      </c>
      <c r="B15" s="699">
        <f t="shared" si="2"/>
        <v>87.3</v>
      </c>
      <c r="C15" s="699">
        <f t="shared" si="2"/>
        <v>80.8</v>
      </c>
      <c r="D15" s="699">
        <f t="shared" si="2"/>
        <v>87.3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9</v>
      </c>
      <c r="C18" s="697">
        <f t="shared" ref="C18:D18" si="4">IF(ISBLANK(C7),"",C7)</f>
        <v>7.2</v>
      </c>
      <c r="D18" s="697">
        <f t="shared" si="4"/>
        <v>5.8</v>
      </c>
    </row>
    <row r="19" spans="1:5" x14ac:dyDescent="0.25">
      <c r="A19" s="701" t="s">
        <v>1632</v>
      </c>
      <c r="B19" s="698">
        <f t="shared" ref="B19:D20" si="5">IF(ISBLANK(B8),"",B8)</f>
        <v>3.8</v>
      </c>
      <c r="C19" s="698">
        <f t="shared" si="5"/>
        <v>12</v>
      </c>
      <c r="D19" s="698">
        <f t="shared" si="5"/>
        <v>7</v>
      </c>
    </row>
    <row r="20" spans="1:5" x14ac:dyDescent="0.25">
      <c r="A20" s="702" t="s">
        <v>1633</v>
      </c>
      <c r="B20" s="699">
        <f t="shared" si="5"/>
        <v>87.3</v>
      </c>
      <c r="C20" s="699">
        <f t="shared" si="5"/>
        <v>80.8</v>
      </c>
      <c r="D20" s="699">
        <f t="shared" si="5"/>
        <v>87.3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91.3</v>
      </c>
      <c r="C5" s="611">
        <v>88.5</v>
      </c>
      <c r="D5" s="1030">
        <v>89.8</v>
      </c>
      <c r="F5" s="28"/>
      <c r="G5" s="693">
        <f>A5</f>
        <v>2020</v>
      </c>
      <c r="H5" s="669">
        <f>IF(ISBLANK(B5),"",B5)</f>
        <v>91.3</v>
      </c>
      <c r="I5" s="618">
        <f t="shared" ref="H5:I7" si="0">IF(ISBLANK(C5),"",C5)</f>
        <v>88.5</v>
      </c>
    </row>
    <row r="6" spans="1:10" x14ac:dyDescent="0.25">
      <c r="A6" s="749">
        <v>2021</v>
      </c>
      <c r="B6" s="601">
        <v>91.5</v>
      </c>
      <c r="C6" s="612">
        <v>85.4</v>
      </c>
      <c r="D6" s="946">
        <v>88.4</v>
      </c>
      <c r="F6" s="44"/>
      <c r="G6" s="693">
        <f t="shared" ref="G6:G7" si="1">A6</f>
        <v>2021</v>
      </c>
      <c r="H6" s="670">
        <f t="shared" si="0"/>
        <v>91.5</v>
      </c>
      <c r="I6" s="619">
        <f t="shared" si="0"/>
        <v>85.4</v>
      </c>
    </row>
    <row r="7" spans="1:10" x14ac:dyDescent="0.25">
      <c r="A7" s="750">
        <v>2022</v>
      </c>
      <c r="B7" s="601">
        <v>84.9</v>
      </c>
      <c r="C7" s="612">
        <v>91</v>
      </c>
      <c r="D7" s="946">
        <v>88.1</v>
      </c>
      <c r="F7" s="44"/>
      <c r="G7" s="693">
        <f t="shared" si="1"/>
        <v>2022</v>
      </c>
      <c r="H7" s="671">
        <f t="shared" si="0"/>
        <v>84.9</v>
      </c>
      <c r="I7" s="620">
        <f t="shared" si="0"/>
        <v>91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91.3</v>
      </c>
      <c r="I13" s="618">
        <f>IF(ISBLANK(C5),"",C5)</f>
        <v>88.5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91.5</v>
      </c>
      <c r="I14" s="619">
        <f t="shared" si="3"/>
        <v>85.4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84.9</v>
      </c>
      <c r="I15" s="620">
        <f t="shared" si="4"/>
        <v>91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Voždovac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175055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1183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75.650000000000006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128.4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138096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203727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6223</v>
      </c>
      <c r="C63" s="548">
        <f>IF(ISBLANK('DEM2'!C7),"-",'DEM2'!C7)</f>
        <v>6734</v>
      </c>
      <c r="D63" s="548"/>
      <c r="E63" s="548">
        <f>IF(ISBLANK('DEM2'!D8),"-",'DEM2'!D8)</f>
        <v>6231</v>
      </c>
      <c r="F63" s="548">
        <f>IF(ISBLANK('DEM2'!C8),"-",'DEM2'!C8)</f>
        <v>6660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6293</v>
      </c>
      <c r="C64" s="317">
        <f>IF(ISBLANK('DEM2'!F7),"-",'DEM2'!F7)</f>
        <v>6621</v>
      </c>
      <c r="D64" s="789"/>
      <c r="E64" s="317">
        <f>IF(ISBLANK('DEM2'!G8),"-",'DEM2'!G8)</f>
        <v>6609</v>
      </c>
      <c r="F64" s="317">
        <f>IF(ISBLANK('DEM2'!F8),"-",'DEM2'!F8)</f>
        <v>7050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2746</v>
      </c>
      <c r="C65" s="345">
        <f>IF(ISBLANK('DEM2'!I7),"-",'DEM2'!I7)</f>
        <v>2851</v>
      </c>
      <c r="D65" s="393"/>
      <c r="E65" s="345">
        <f>IF(ISBLANK('DEM2'!J8),"-",'DEM2'!J8)</f>
        <v>2949</v>
      </c>
      <c r="F65" s="345">
        <f>IF(ISBLANK('DEM2'!I8),"-",'DEM2'!I8)</f>
        <v>3065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14542</v>
      </c>
      <c r="C66" s="317">
        <f>IF(ISBLANK('DEM2'!L7),"-",'DEM2'!L7)</f>
        <v>15473</v>
      </c>
      <c r="D66" s="395"/>
      <c r="E66" s="317">
        <f>IF(ISBLANK('DEM2'!M8),"-",'DEM2'!M8)</f>
        <v>14982</v>
      </c>
      <c r="F66" s="317">
        <f>IF(ISBLANK('DEM2'!L8),"-",'DEM2'!L8)</f>
        <v>15933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12824</v>
      </c>
      <c r="C67" s="317">
        <f>IF(ISBLANK('DEM2'!O7),"-",'DEM2'!O7)</f>
        <v>12827</v>
      </c>
      <c r="D67" s="395"/>
      <c r="E67" s="317">
        <f>IF(ISBLANK('DEM2'!P8),"-",'DEM2'!P8)</f>
        <v>14474</v>
      </c>
      <c r="F67" s="317">
        <f>IF(ISBLANK('DEM2'!O8),"-",'DEM2'!O8)</f>
        <v>14331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57792</v>
      </c>
      <c r="C68" s="414">
        <f>IF(ISBLANK('DEM2'!R7),"-",'DEM2'!R7)</f>
        <v>52724</v>
      </c>
      <c r="D68" s="420"/>
      <c r="E68" s="414">
        <f>IF(ISBLANK('DEM2'!S8),"-",'DEM2'!S8)</f>
        <v>59346</v>
      </c>
      <c r="F68" s="414">
        <f>IF(ISBLANK('DEM2'!R8),"-",'DEM2'!R8)</f>
        <v>55340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90450</v>
      </c>
      <c r="C69" s="463">
        <f>IF(ISBLANK('DEM2'!U7),"-",'DEM2'!U7)</f>
        <v>79245</v>
      </c>
      <c r="D69" s="799"/>
      <c r="E69" s="463">
        <f>IF(ISBLANK('DEM2'!V8),"-",'DEM2'!V8)</f>
        <v>92541</v>
      </c>
      <c r="F69" s="463">
        <f>IF(ISBLANK('DEM2'!U8),"-",'DEM2'!U8)</f>
        <v>82514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0.6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3.1</v>
      </c>
      <c r="G116" s="407">
        <f>IF(ISBLANK('DEM2'!E24),"-",'DEM2'!E24)</f>
        <v>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5.5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58771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69097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113978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4204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8.6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31.9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2.5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322967006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1844946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8076022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2188771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46134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1239104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7078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170298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973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1048253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5988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1113263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6360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5980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9328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1403272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1675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1181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875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2797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1623</v>
      </c>
      <c r="C300" s="808">
        <f>IF(ISBLANK(POLJ3!C4),"-",POLJ3!C4)</f>
        <v>234</v>
      </c>
      <c r="D300" s="1104">
        <f>IF(ISBLANK(POLJ3!D4),"-",POLJ3!D4)</f>
        <v>1389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1793</v>
      </c>
      <c r="C301" s="789">
        <f>IF(ISBLANK(POLJ3!C5),"-",POLJ3!C5)</f>
        <v>1190</v>
      </c>
      <c r="D301" s="1105">
        <f>IF(ISBLANK(POLJ3!D5),"-",POLJ3!D5)</f>
        <v>603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06">
        <f>IF(ISBLANK(POLJ3!D6),"-",POLJ3!D6)</f>
        <v>2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64</v>
      </c>
      <c r="C303" s="791">
        <f>IF(ISBLANK(POLJ3!C7),"-",POLJ3!C7)</f>
        <v>38</v>
      </c>
      <c r="D303" s="1107">
        <f>IF(ISBLANK(POLJ3!D7),"-",POLJ3!D7)</f>
        <v>26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1675</v>
      </c>
      <c r="C304" s="807">
        <f>IF(ISBLANK(POLJ3!C8),"-",POLJ3!C8)</f>
        <v>255</v>
      </c>
      <c r="D304" s="1108">
        <f>IF(ISBLANK(POLJ3!D8),"-",POLJ3!D8)</f>
        <v>1420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63.7</v>
      </c>
      <c r="C310" s="1109"/>
      <c r="D310" s="3"/>
      <c r="E310" s="5"/>
      <c r="F310" s="5"/>
      <c r="G310" s="815" t="s">
        <v>765</v>
      </c>
      <c r="H310" s="816">
        <f>IF(ISBLANK(POLJ2!H3),"-",POLJ2!H3)</f>
        <v>584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1353.61</v>
      </c>
      <c r="C311" s="1120"/>
      <c r="D311" s="3"/>
      <c r="E311" s="5"/>
      <c r="F311" s="5"/>
      <c r="G311" s="810" t="s">
        <v>766</v>
      </c>
      <c r="H311" s="248">
        <f>IF(ISBLANK(POLJ2!H4),"-",POLJ2!H4)</f>
        <v>5103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164.84</v>
      </c>
      <c r="C312" s="1120"/>
      <c r="D312" s="3"/>
      <c r="E312" s="5"/>
      <c r="F312" s="5"/>
      <c r="G312" s="810" t="s">
        <v>767</v>
      </c>
      <c r="H312" s="248">
        <f>IF(ISBLANK(POLJ2!H5),"-",POLJ2!H5)</f>
        <v>2132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8.36</v>
      </c>
      <c r="C313" s="1120"/>
      <c r="D313" s="3"/>
      <c r="E313" s="5"/>
      <c r="F313" s="5"/>
      <c r="G313" s="812" t="s">
        <v>768</v>
      </c>
      <c r="H313" s="249">
        <f>IF(ISBLANK(POLJ2!H6),"-",POLJ2!H6)</f>
        <v>46193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2.4900000000000002</v>
      </c>
      <c r="C314" s="1120"/>
      <c r="D314" s="3"/>
      <c r="E314" s="5"/>
      <c r="F314" s="5"/>
      <c r="G314" s="814" t="s">
        <v>16</v>
      </c>
      <c r="H314" s="817">
        <f>IF(ISBLANK(POLJ2!H7),"-",POLJ2!H7)</f>
        <v>54012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979.58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2572.58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40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98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2439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53.9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7801</v>
      </c>
      <c r="I364" s="808">
        <f>IF(ISBLANK(OBRAZ2!I6),"-",OBRAZ2!I6)</f>
        <v>7471</v>
      </c>
      <c r="J364" s="808">
        <f>IF(ISBLANK(OBRAZ2!J6),"-",OBRAZ2!J6)</f>
        <v>330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3894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513</v>
      </c>
      <c r="I365" s="789">
        <f>IF(ISBLANK(OBRAZ2!I7),"-",OBRAZ2!I7)</f>
        <v>513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84.5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18</v>
      </c>
      <c r="I366" s="807">
        <f>IF(ISBLANK(OBRAZ2!I8),"-",OBRAZ2!I8)</f>
        <v>18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1669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1.2781186094069532E-2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78.029141104294482</v>
      </c>
      <c r="I377" s="851">
        <f>IF(ISBLANK(OBRAZ2!C14),"-",OBRAZ2!C23)</f>
        <v>78.323291885655692</v>
      </c>
      <c r="J377" s="851">
        <f>IF(ISBLANK(OBRAZ2!D14),"-",OBRAZ2!D23)</f>
        <v>79.142714321419646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2.7735173824130879</v>
      </c>
      <c r="I379" s="851">
        <f>IF(ISBLANK(OBRAZ2!C16),"-",OBRAZ2!C25)</f>
        <v>2.9867965645430075</v>
      </c>
      <c r="J379" s="851">
        <f>IF(ISBLANK(OBRAZ2!D16),"-",OBRAZ2!D25)</f>
        <v>0.3999000249937516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19.184560327198362</v>
      </c>
      <c r="I380" s="852">
        <f>IF(ISBLANK(OBRAZ2!C17),"-",OBRAZ2!C26)</f>
        <v>18.689911549801309</v>
      </c>
      <c r="J380" s="852">
        <f>IF(ISBLANK(OBRAZ2!D17),"-",OBRAZ2!D26)</f>
        <v>20.457385653586606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6922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6440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379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129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99.5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1513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100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108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5139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3.6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76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77.400000000000006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0.93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71.8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10677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6.1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324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5305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51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1.7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1.2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86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670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703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2.6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709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2.2000000000000002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264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756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196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121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111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5.6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35.4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48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477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90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2341.4299999999998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5.4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4881.93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15.94495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27</v>
      </c>
      <c r="D696" s="315"/>
      <c r="E696" s="314"/>
      <c r="F696" s="5"/>
      <c r="G696" s="837">
        <v>2012</v>
      </c>
      <c r="H696" s="835">
        <f>IF(ISBLANK(INDEKSI2!B5),"-",INDEKSI2!B5)</f>
        <v>36.85</v>
      </c>
      <c r="I696" s="835">
        <f>IF(ISBLANK(INDEKSI2!C5),"-",INDEKSI2!C5)</f>
        <v>15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51.14</v>
      </c>
      <c r="D697" s="315"/>
      <c r="E697" s="314"/>
      <c r="F697" s="5"/>
      <c r="G697" s="838">
        <v>2013</v>
      </c>
      <c r="H697" s="559">
        <f>IF(ISBLANK(INDEKSI2!B6),"-",INDEKSI2!B6)</f>
        <v>37.119999999999997</v>
      </c>
      <c r="I697" s="559">
        <f>IF(ISBLANK(INDEKSI2!C6),"-",INDEKSI2!C6)</f>
        <v>22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37.53</v>
      </c>
      <c r="I698" s="836">
        <f>IF(ISBLANK(INDEKSI2!C7),"-",INDEKSI2!C7)</f>
        <v>25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23307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48594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65292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163971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43</v>
      </c>
      <c r="C6" s="601">
        <v>102</v>
      </c>
      <c r="D6" s="612">
        <v>94</v>
      </c>
      <c r="E6" s="612">
        <v>8</v>
      </c>
      <c r="F6" s="1033">
        <v>2368</v>
      </c>
      <c r="G6" s="612">
        <v>1192</v>
      </c>
      <c r="H6" s="980">
        <v>1176</v>
      </c>
      <c r="I6" s="1034">
        <v>51.7</v>
      </c>
      <c r="J6" s="612">
        <v>50.5</v>
      </c>
      <c r="K6" s="1035">
        <v>52.9</v>
      </c>
      <c r="L6" s="1033">
        <v>3738</v>
      </c>
      <c r="M6" s="612">
        <v>1929</v>
      </c>
      <c r="N6" s="1028">
        <v>1809</v>
      </c>
      <c r="O6" s="1034">
        <v>79.900000000000006</v>
      </c>
      <c r="P6" s="612">
        <v>79.400000000000006</v>
      </c>
      <c r="Q6" s="1028">
        <v>80.5</v>
      </c>
      <c r="R6" s="1033">
        <v>1718</v>
      </c>
      <c r="S6" s="612">
        <v>904</v>
      </c>
      <c r="T6" s="1035">
        <v>814</v>
      </c>
    </row>
    <row r="7" spans="1:20" x14ac:dyDescent="0.25">
      <c r="A7" s="286">
        <v>2021</v>
      </c>
      <c r="B7" s="602">
        <v>42</v>
      </c>
      <c r="C7" s="601">
        <v>105</v>
      </c>
      <c r="D7" s="612">
        <v>96</v>
      </c>
      <c r="E7" s="612">
        <v>9</v>
      </c>
      <c r="F7" s="1033">
        <v>2445</v>
      </c>
      <c r="G7" s="612">
        <v>1248</v>
      </c>
      <c r="H7" s="980">
        <v>1197</v>
      </c>
      <c r="I7" s="1034">
        <v>53.4</v>
      </c>
      <c r="J7" s="612">
        <v>53</v>
      </c>
      <c r="K7" s="1035">
        <v>53.9</v>
      </c>
      <c r="L7" s="1033">
        <v>3665</v>
      </c>
      <c r="M7" s="612">
        <v>1938</v>
      </c>
      <c r="N7" s="1028">
        <v>1727</v>
      </c>
      <c r="O7" s="1034">
        <v>78.900000000000006</v>
      </c>
      <c r="P7" s="612">
        <v>80.3</v>
      </c>
      <c r="Q7" s="1028">
        <v>77.400000000000006</v>
      </c>
      <c r="R7" s="1033">
        <v>1691</v>
      </c>
      <c r="S7" s="612">
        <v>832</v>
      </c>
      <c r="T7" s="1035">
        <v>859</v>
      </c>
    </row>
    <row r="8" spans="1:20" x14ac:dyDescent="0.25">
      <c r="A8" s="219">
        <v>2022</v>
      </c>
      <c r="B8" s="617">
        <v>40</v>
      </c>
      <c r="C8" s="947">
        <v>98</v>
      </c>
      <c r="D8" s="981">
        <v>90</v>
      </c>
      <c r="E8" s="981">
        <v>8</v>
      </c>
      <c r="F8" s="1036">
        <v>2439</v>
      </c>
      <c r="G8" s="981">
        <v>1222</v>
      </c>
      <c r="H8" s="979">
        <v>1217</v>
      </c>
      <c r="I8" s="754">
        <v>53.9</v>
      </c>
      <c r="J8" s="981">
        <v>52.3</v>
      </c>
      <c r="K8" s="1037">
        <v>55.6</v>
      </c>
      <c r="L8" s="1036">
        <v>3894</v>
      </c>
      <c r="M8" s="981">
        <v>2044</v>
      </c>
      <c r="N8" s="691">
        <v>1850</v>
      </c>
      <c r="O8" s="754">
        <v>84.5</v>
      </c>
      <c r="P8" s="981">
        <v>85.2</v>
      </c>
      <c r="Q8" s="691">
        <v>83.6</v>
      </c>
      <c r="R8" s="1036">
        <v>1669</v>
      </c>
      <c r="S8" s="981">
        <v>904</v>
      </c>
      <c r="T8" s="1037">
        <v>765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6922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6440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379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129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99.5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1513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94.808930283522812</v>
      </c>
      <c r="C21" s="739">
        <f>B10/(B7+B10)*100</f>
        <v>5.1910697164771955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98.036230780940784</v>
      </c>
      <c r="C22" s="739">
        <f>B11/(B8+B11)*100</f>
        <v>1.9637692190592175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94.808930283522812</v>
      </c>
      <c r="C26" s="739">
        <f>C21</f>
        <v>5.1910697164771955</v>
      </c>
    </row>
    <row r="27" spans="1:10" ht="24.75" x14ac:dyDescent="0.25">
      <c r="A27" s="742" t="s">
        <v>1407</v>
      </c>
      <c r="B27" s="739">
        <f>B22</f>
        <v>98.036230780940784</v>
      </c>
      <c r="C27" s="739">
        <f>C22</f>
        <v>1.9637692190592175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</v>
      </c>
      <c r="D5" s="914" t="s">
        <v>5</v>
      </c>
      <c r="E5" s="211"/>
      <c r="F5" s="125">
        <v>2021</v>
      </c>
      <c r="G5" s="70">
        <v>16</v>
      </c>
      <c r="H5" s="55">
        <v>14</v>
      </c>
      <c r="I5" s="110">
        <v>2</v>
      </c>
      <c r="J5" s="70">
        <v>6</v>
      </c>
      <c r="K5" s="55">
        <v>2</v>
      </c>
      <c r="L5" s="110">
        <v>4</v>
      </c>
      <c r="M5" s="70">
        <v>6730</v>
      </c>
      <c r="N5" s="55">
        <v>6294</v>
      </c>
      <c r="O5" s="70">
        <v>372</v>
      </c>
      <c r="P5" s="110">
        <v>142</v>
      </c>
    </row>
    <row r="6" spans="1:16" x14ac:dyDescent="0.25">
      <c r="A6" s="923" t="s">
        <v>259</v>
      </c>
      <c r="B6" s="1096">
        <v>2</v>
      </c>
      <c r="C6" s="1097">
        <v>4</v>
      </c>
      <c r="D6" s="915" t="s">
        <v>5</v>
      </c>
      <c r="E6" s="254"/>
      <c r="F6" s="125">
        <v>2022</v>
      </c>
      <c r="G6" s="212">
        <v>16</v>
      </c>
      <c r="H6" s="58">
        <v>14</v>
      </c>
      <c r="I6" s="160">
        <v>2</v>
      </c>
      <c r="J6" s="212">
        <v>6</v>
      </c>
      <c r="K6" s="58">
        <v>2</v>
      </c>
      <c r="L6" s="160">
        <v>4</v>
      </c>
      <c r="M6" s="212">
        <v>6922</v>
      </c>
      <c r="N6" s="58">
        <v>6440</v>
      </c>
      <c r="O6" s="212">
        <v>379</v>
      </c>
      <c r="P6" s="160">
        <v>129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18</v>
      </c>
      <c r="H7" s="94">
        <v>16</v>
      </c>
      <c r="I7" s="169">
        <v>2</v>
      </c>
      <c r="J7" s="167"/>
      <c r="K7" s="94"/>
      <c r="L7" s="169"/>
      <c r="M7" s="167">
        <v>7383</v>
      </c>
      <c r="N7" s="94">
        <v>6829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102.5</v>
      </c>
      <c r="C5" s="611">
        <v>102.7</v>
      </c>
      <c r="D5" s="945">
        <v>102.3</v>
      </c>
      <c r="E5" s="610"/>
      <c r="F5" s="611"/>
      <c r="G5" s="945"/>
      <c r="H5" s="610"/>
      <c r="I5" s="611"/>
      <c r="J5" s="945"/>
      <c r="K5" s="610">
        <v>1384</v>
      </c>
      <c r="L5" s="611">
        <v>698</v>
      </c>
      <c r="M5" s="945">
        <v>686</v>
      </c>
      <c r="N5" s="610">
        <v>102.6</v>
      </c>
      <c r="O5" s="611">
        <v>101.4</v>
      </c>
      <c r="P5" s="945">
        <v>103.7</v>
      </c>
      <c r="Q5" s="610">
        <v>0.7</v>
      </c>
      <c r="R5" s="611">
        <v>0.8</v>
      </c>
      <c r="S5" s="945">
        <v>0.5</v>
      </c>
    </row>
    <row r="6" spans="1:19" x14ac:dyDescent="0.25">
      <c r="A6" s="286">
        <v>2021</v>
      </c>
      <c r="B6" s="457">
        <v>102.7</v>
      </c>
      <c r="C6" s="458">
        <v>102.9</v>
      </c>
      <c r="D6" s="976">
        <v>102.6</v>
      </c>
      <c r="E6" s="457">
        <v>147</v>
      </c>
      <c r="F6" s="458">
        <v>78</v>
      </c>
      <c r="G6" s="976">
        <v>69</v>
      </c>
      <c r="H6" s="457">
        <v>0</v>
      </c>
      <c r="I6" s="458">
        <v>0</v>
      </c>
      <c r="J6" s="976">
        <v>0</v>
      </c>
      <c r="K6" s="457">
        <v>1435</v>
      </c>
      <c r="L6" s="458">
        <v>727</v>
      </c>
      <c r="M6" s="976">
        <v>708</v>
      </c>
      <c r="N6" s="457">
        <v>103.4</v>
      </c>
      <c r="O6" s="458">
        <v>106.2</v>
      </c>
      <c r="P6" s="976">
        <v>100.7</v>
      </c>
      <c r="Q6" s="457">
        <v>0.1</v>
      </c>
      <c r="R6" s="458">
        <v>-0.3</v>
      </c>
      <c r="S6" s="976">
        <v>0.5</v>
      </c>
    </row>
    <row r="7" spans="1:19" x14ac:dyDescent="0.25">
      <c r="A7" s="286">
        <v>2022</v>
      </c>
      <c r="B7" s="601">
        <v>99.5</v>
      </c>
      <c r="C7" s="612">
        <v>100.2</v>
      </c>
      <c r="D7" s="980">
        <v>98.8</v>
      </c>
      <c r="E7" s="601">
        <v>157</v>
      </c>
      <c r="F7" s="612">
        <v>93</v>
      </c>
      <c r="G7" s="980">
        <v>64</v>
      </c>
      <c r="H7" s="601">
        <v>0</v>
      </c>
      <c r="I7" s="612">
        <v>0</v>
      </c>
      <c r="J7" s="980">
        <v>0</v>
      </c>
      <c r="K7" s="601">
        <v>1513</v>
      </c>
      <c r="L7" s="612">
        <v>743</v>
      </c>
      <c r="M7" s="980">
        <v>770</v>
      </c>
      <c r="N7" s="601">
        <v>100</v>
      </c>
      <c r="O7" s="612">
        <v>96.2</v>
      </c>
      <c r="P7" s="980">
        <v>104</v>
      </c>
      <c r="Q7" s="601">
        <v>0.5</v>
      </c>
      <c r="R7" s="612">
        <v>0.2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108</v>
      </c>
      <c r="F8" s="981">
        <v>61</v>
      </c>
      <c r="G8" s="979">
        <v>47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76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8076022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46134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812</v>
      </c>
      <c r="C5" s="616">
        <v>128</v>
      </c>
      <c r="D5" s="616">
        <v>684</v>
      </c>
      <c r="E5" s="599">
        <v>2330</v>
      </c>
      <c r="F5" s="616">
        <v>799</v>
      </c>
      <c r="G5" s="945">
        <v>1531</v>
      </c>
      <c r="H5" s="616">
        <v>1920</v>
      </c>
      <c r="I5" s="616">
        <v>866</v>
      </c>
      <c r="J5" s="616">
        <v>1054</v>
      </c>
      <c r="K5" s="217">
        <f>SUM(B5,E5,H5)</f>
        <v>5062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781</v>
      </c>
      <c r="C6" s="612">
        <v>126</v>
      </c>
      <c r="D6" s="946">
        <v>655</v>
      </c>
      <c r="E6" s="601">
        <v>2266</v>
      </c>
      <c r="F6" s="612">
        <v>749</v>
      </c>
      <c r="G6" s="946">
        <v>1517</v>
      </c>
      <c r="H6" s="601">
        <v>1954</v>
      </c>
      <c r="I6" s="612">
        <v>894</v>
      </c>
      <c r="J6" s="612">
        <v>1060</v>
      </c>
      <c r="K6" s="218">
        <f>SUM(B6,E6,H6)</f>
        <v>5001</v>
      </c>
      <c r="M6" s="105" t="s">
        <v>284</v>
      </c>
      <c r="N6" s="171">
        <f>IF(ISBLANK(J7),"",J7)</f>
        <v>1141</v>
      </c>
      <c r="O6" s="80">
        <f>IF(ISBLANK(I7),"",I7)</f>
        <v>945</v>
      </c>
      <c r="P6" s="211"/>
    </row>
    <row r="7" spans="1:17" ht="24.75" x14ac:dyDescent="0.25">
      <c r="A7" s="218">
        <v>2023</v>
      </c>
      <c r="B7" s="601">
        <v>784</v>
      </c>
      <c r="C7" s="612">
        <v>118</v>
      </c>
      <c r="D7" s="946">
        <v>666</v>
      </c>
      <c r="E7" s="601">
        <v>2269</v>
      </c>
      <c r="F7" s="612">
        <v>719</v>
      </c>
      <c r="G7" s="946">
        <v>1550</v>
      </c>
      <c r="H7" s="601">
        <v>2086</v>
      </c>
      <c r="I7" s="612">
        <v>945</v>
      </c>
      <c r="J7" s="612">
        <v>1141</v>
      </c>
      <c r="K7" s="218">
        <f>SUM(B7,E7,H7)</f>
        <v>5139</v>
      </c>
      <c r="M7" s="106" t="s">
        <v>285</v>
      </c>
      <c r="N7" s="220">
        <f>IF(ISBLANK(G7),"",G7)</f>
        <v>1550</v>
      </c>
      <c r="O7" s="107">
        <f>IF(ISBLANK(F7),"",F7)</f>
        <v>719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666</v>
      </c>
      <c r="O8" s="83">
        <f>IF(ISBLANK(C7),"",C7)</f>
        <v>118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1141</v>
      </c>
      <c r="O13" s="80">
        <f>IF(ISBLANK(I7),"",I7)</f>
        <v>945</v>
      </c>
      <c r="P13" s="211"/>
    </row>
    <row r="14" spans="1:17" ht="27.75" customHeight="1" x14ac:dyDescent="0.25">
      <c r="M14" s="106" t="s">
        <v>515</v>
      </c>
      <c r="N14" s="220">
        <f>IF(ISBLANK(G7),"",G7)</f>
        <v>1550</v>
      </c>
      <c r="O14" s="107">
        <f>IF(ISBLANK(F7),"",F7)</f>
        <v>719</v>
      </c>
      <c r="P14" s="211"/>
    </row>
    <row r="15" spans="1:17" ht="26.25" customHeight="1" x14ac:dyDescent="0.25">
      <c r="M15" s="108" t="s">
        <v>516</v>
      </c>
      <c r="N15" s="170">
        <f>IF(ISBLANK(D7),"",D7)</f>
        <v>666</v>
      </c>
      <c r="O15" s="83">
        <f>IF(ISBLANK(C7),"",C7)</f>
        <v>118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271</v>
      </c>
      <c r="C21" s="616">
        <v>65</v>
      </c>
      <c r="D21" s="616">
        <v>206</v>
      </c>
      <c r="E21" s="599">
        <v>590</v>
      </c>
      <c r="F21" s="616">
        <v>188</v>
      </c>
      <c r="G21" s="945">
        <v>402</v>
      </c>
      <c r="H21" s="616">
        <v>424</v>
      </c>
      <c r="I21" s="616">
        <v>179</v>
      </c>
      <c r="J21" s="616">
        <v>245</v>
      </c>
      <c r="K21" s="217">
        <f>SUM(B21,E21,H21)</f>
        <v>1285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304</v>
      </c>
      <c r="C22" s="1028">
        <v>60</v>
      </c>
      <c r="D22" s="980">
        <v>244</v>
      </c>
      <c r="E22" s="1034">
        <v>536</v>
      </c>
      <c r="F22" s="1028">
        <v>171</v>
      </c>
      <c r="G22" s="980">
        <v>365</v>
      </c>
      <c r="H22" s="1034">
        <v>429</v>
      </c>
      <c r="I22" s="1028">
        <v>188</v>
      </c>
      <c r="J22" s="1028">
        <v>241</v>
      </c>
      <c r="K22" s="218">
        <f>SUM(B22,E22,H22)</f>
        <v>1269</v>
      </c>
      <c r="M22" s="105" t="s">
        <v>284</v>
      </c>
      <c r="N22" s="171">
        <f>IF(ISBLANK(J23),"",J23)</f>
        <v>254</v>
      </c>
      <c r="O22" s="80">
        <f>IF(ISBLANK(I23),"",I23)</f>
        <v>226</v>
      </c>
      <c r="P22" s="211"/>
    </row>
    <row r="23" spans="1:17" ht="24.75" x14ac:dyDescent="0.25">
      <c r="A23" s="218">
        <v>2022</v>
      </c>
      <c r="B23" s="1034">
        <v>225</v>
      </c>
      <c r="C23" s="1028">
        <v>26</v>
      </c>
      <c r="D23" s="980">
        <v>199</v>
      </c>
      <c r="E23" s="1034">
        <v>553</v>
      </c>
      <c r="F23" s="1028">
        <v>175</v>
      </c>
      <c r="G23" s="980">
        <v>378</v>
      </c>
      <c r="H23" s="1034">
        <v>480</v>
      </c>
      <c r="I23" s="1028">
        <v>226</v>
      </c>
      <c r="J23" s="1028">
        <v>254</v>
      </c>
      <c r="K23" s="218">
        <f>SUM(B23,E23,H23)</f>
        <v>1258</v>
      </c>
      <c r="M23" s="106" t="s">
        <v>285</v>
      </c>
      <c r="N23" s="220">
        <f>IF(ISBLANK(G23),"",G23)</f>
        <v>378</v>
      </c>
      <c r="O23" s="107">
        <f>IF(ISBLANK(F23),"",F23)</f>
        <v>175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199</v>
      </c>
      <c r="O24" s="109">
        <f>IF(ISBLANK(C23),"",C23)</f>
        <v>26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254</v>
      </c>
      <c r="O29" s="80">
        <f>IF(ISBLANK(I23),"",I23)</f>
        <v>226</v>
      </c>
      <c r="P29" s="211"/>
    </row>
    <row r="30" spans="1:17" ht="27.75" customHeight="1" x14ac:dyDescent="0.25">
      <c r="M30" s="106" t="s">
        <v>515</v>
      </c>
      <c r="N30" s="220">
        <f>IF(ISBLANK(G23),"",G23)</f>
        <v>378</v>
      </c>
      <c r="O30" s="107">
        <f>IF(ISBLANK(F23),"",F23)</f>
        <v>175</v>
      </c>
      <c r="P30" s="211"/>
    </row>
    <row r="31" spans="1:17" ht="27.75" customHeight="1" x14ac:dyDescent="0.25">
      <c r="M31" s="108" t="s">
        <v>516</v>
      </c>
      <c r="N31" s="221">
        <f>IF(ISBLANK(D23),"",D23)</f>
        <v>199</v>
      </c>
      <c r="O31" s="109">
        <f>IF(ISBLANK(C23),"",C23)</f>
        <v>26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2188771</v>
      </c>
      <c r="D5" s="253"/>
    </row>
    <row r="6" spans="1:4" ht="30" x14ac:dyDescent="0.25">
      <c r="A6" s="686" t="s">
        <v>474</v>
      </c>
      <c r="B6" s="617">
        <v>5887251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3.2</v>
      </c>
      <c r="J5" s="611">
        <v>4.4000000000000004</v>
      </c>
      <c r="K5" s="945">
        <v>2.5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63</v>
      </c>
      <c r="G6" s="458">
        <v>24</v>
      </c>
      <c r="H6" s="976">
        <v>39</v>
      </c>
      <c r="I6" s="457">
        <v>3.2</v>
      </c>
      <c r="J6" s="458">
        <v>4.2</v>
      </c>
      <c r="K6" s="976">
        <v>2.6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75</v>
      </c>
      <c r="G7" s="612">
        <v>32</v>
      </c>
      <c r="H7" s="980">
        <v>43</v>
      </c>
      <c r="I7" s="601">
        <v>3.6</v>
      </c>
      <c r="J7" s="612">
        <v>5</v>
      </c>
      <c r="K7" s="980">
        <v>2.8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76</v>
      </c>
      <c r="G8" s="981">
        <v>32</v>
      </c>
      <c r="H8" s="979">
        <v>44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373</v>
      </c>
      <c r="C5" s="207">
        <v>299</v>
      </c>
      <c r="G5" s="113"/>
      <c r="H5" s="174" t="s">
        <v>586</v>
      </c>
      <c r="I5" s="207">
        <v>438</v>
      </c>
      <c r="J5" s="207">
        <v>400</v>
      </c>
    </row>
    <row r="6" spans="1:13" ht="15" customHeight="1" x14ac:dyDescent="0.25">
      <c r="A6" s="175" t="s">
        <v>587</v>
      </c>
      <c r="B6" s="208">
        <v>977</v>
      </c>
      <c r="C6" s="208">
        <v>220</v>
      </c>
      <c r="G6" s="113"/>
      <c r="H6" s="175" t="s">
        <v>587</v>
      </c>
      <c r="I6" s="208">
        <v>317</v>
      </c>
      <c r="J6" s="208">
        <v>145</v>
      </c>
    </row>
    <row r="7" spans="1:13" ht="15" customHeight="1" x14ac:dyDescent="0.25">
      <c r="A7" s="175" t="s">
        <v>588</v>
      </c>
      <c r="B7" s="208">
        <v>3294</v>
      </c>
      <c r="C7" s="208">
        <v>758</v>
      </c>
      <c r="G7" s="113"/>
      <c r="H7" s="175" t="s">
        <v>588</v>
      </c>
      <c r="I7" s="208">
        <v>1079</v>
      </c>
      <c r="J7" s="208">
        <v>326</v>
      </c>
    </row>
    <row r="8" spans="1:13" ht="15" customHeight="1" x14ac:dyDescent="0.25">
      <c r="A8" s="175" t="s">
        <v>589</v>
      </c>
      <c r="B8" s="208">
        <v>10464</v>
      </c>
      <c r="C8" s="208">
        <v>6786</v>
      </c>
      <c r="G8" s="113"/>
      <c r="H8" s="175" t="s">
        <v>589</v>
      </c>
      <c r="I8" s="208">
        <v>7453</v>
      </c>
      <c r="J8" s="208">
        <v>5396</v>
      </c>
    </row>
    <row r="9" spans="1:13" ht="15" customHeight="1" x14ac:dyDescent="0.25">
      <c r="A9" s="175" t="s">
        <v>590</v>
      </c>
      <c r="B9" s="208">
        <v>36366</v>
      </c>
      <c r="C9" s="208">
        <v>35736</v>
      </c>
      <c r="G9" s="113"/>
      <c r="H9" s="175" t="s">
        <v>590</v>
      </c>
      <c r="I9" s="208">
        <v>36206</v>
      </c>
      <c r="J9" s="208">
        <v>35997</v>
      </c>
    </row>
    <row r="10" spans="1:13" ht="15" customHeight="1" x14ac:dyDescent="0.25">
      <c r="A10" s="175" t="s">
        <v>591</v>
      </c>
      <c r="B10" s="208">
        <v>6329</v>
      </c>
      <c r="C10" s="208">
        <v>5752</v>
      </c>
      <c r="G10" s="113"/>
      <c r="H10" s="175" t="s">
        <v>591</v>
      </c>
      <c r="I10" s="208">
        <v>7269</v>
      </c>
      <c r="J10" s="208">
        <v>5900</v>
      </c>
    </row>
    <row r="11" spans="1:13" ht="15" customHeight="1" x14ac:dyDescent="0.25">
      <c r="A11" s="176" t="s">
        <v>592</v>
      </c>
      <c r="B11" s="209">
        <v>16234</v>
      </c>
      <c r="C11" s="209">
        <v>13727</v>
      </c>
      <c r="G11" s="113"/>
      <c r="H11" s="176" t="s">
        <v>592</v>
      </c>
      <c r="I11" s="209">
        <v>26873</v>
      </c>
      <c r="J11" s="209">
        <v>20533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373</v>
      </c>
      <c r="C17" s="178">
        <f>IF(ISBLANK(C5),"0",C5)</f>
        <v>299</v>
      </c>
      <c r="G17" s="113"/>
      <c r="H17" s="174" t="s">
        <v>586</v>
      </c>
      <c r="I17" s="177">
        <f>IF(ISBLANK(I5),"0",I5)</f>
        <v>438</v>
      </c>
      <c r="J17" s="178">
        <f>IF(ISBLANK(J5),"0",J5)</f>
        <v>400</v>
      </c>
    </row>
    <row r="18" spans="1:13" ht="15" customHeight="1" x14ac:dyDescent="0.25">
      <c r="A18" s="175" t="s">
        <v>587</v>
      </c>
      <c r="B18" s="179">
        <f t="shared" ref="B18:C18" si="0">IF(ISBLANK(B6),"0",B6)</f>
        <v>977</v>
      </c>
      <c r="C18" s="180">
        <f t="shared" si="0"/>
        <v>220</v>
      </c>
      <c r="G18" s="113"/>
      <c r="H18" s="175" t="s">
        <v>587</v>
      </c>
      <c r="I18" s="179">
        <f t="shared" ref="I18:J18" si="1">IF(ISBLANK(I6),"0",I6)</f>
        <v>317</v>
      </c>
      <c r="J18" s="180">
        <f t="shared" si="1"/>
        <v>145</v>
      </c>
    </row>
    <row r="19" spans="1:13" ht="15" customHeight="1" x14ac:dyDescent="0.25">
      <c r="A19" s="175" t="s">
        <v>588</v>
      </c>
      <c r="B19" s="179">
        <f t="shared" ref="B19:C19" si="2">IF(ISBLANK(B7),"0",B7)</f>
        <v>3294</v>
      </c>
      <c r="C19" s="180">
        <f t="shared" si="2"/>
        <v>758</v>
      </c>
      <c r="G19" s="113"/>
      <c r="H19" s="175" t="s">
        <v>588</v>
      </c>
      <c r="I19" s="179">
        <f t="shared" ref="I19:J19" si="3">IF(ISBLANK(I7),"0",I7)</f>
        <v>1079</v>
      </c>
      <c r="J19" s="180">
        <f t="shared" si="3"/>
        <v>326</v>
      </c>
    </row>
    <row r="20" spans="1:13" ht="15" customHeight="1" x14ac:dyDescent="0.25">
      <c r="A20" s="175" t="s">
        <v>589</v>
      </c>
      <c r="B20" s="179">
        <f t="shared" ref="B20:C20" si="4">IF(ISBLANK(B8),"0",B8)</f>
        <v>10464</v>
      </c>
      <c r="C20" s="180">
        <f t="shared" si="4"/>
        <v>6786</v>
      </c>
      <c r="G20" s="113"/>
      <c r="H20" s="175" t="s">
        <v>589</v>
      </c>
      <c r="I20" s="179">
        <f t="shared" ref="I20:J20" si="5">IF(ISBLANK(I8),"0",I8)</f>
        <v>7453</v>
      </c>
      <c r="J20" s="180">
        <f t="shared" si="5"/>
        <v>5396</v>
      </c>
    </row>
    <row r="21" spans="1:13" ht="15" customHeight="1" x14ac:dyDescent="0.25">
      <c r="A21" s="175" t="s">
        <v>590</v>
      </c>
      <c r="B21" s="179">
        <f t="shared" ref="B21:C21" si="6">IF(ISBLANK(B9),"0",B9)</f>
        <v>36366</v>
      </c>
      <c r="C21" s="180">
        <f t="shared" si="6"/>
        <v>35736</v>
      </c>
      <c r="G21" s="113"/>
      <c r="H21" s="175" t="s">
        <v>590</v>
      </c>
      <c r="I21" s="179">
        <f t="shared" ref="I21:J21" si="7">IF(ISBLANK(I9),"0",I9)</f>
        <v>36206</v>
      </c>
      <c r="J21" s="180">
        <f t="shared" si="7"/>
        <v>35997</v>
      </c>
    </row>
    <row r="22" spans="1:13" ht="15" customHeight="1" x14ac:dyDescent="0.25">
      <c r="A22" s="175" t="s">
        <v>591</v>
      </c>
      <c r="B22" s="179">
        <f t="shared" ref="B22:C22" si="8">IF(ISBLANK(B10),"0",B10)</f>
        <v>6329</v>
      </c>
      <c r="C22" s="180">
        <f t="shared" si="8"/>
        <v>5752</v>
      </c>
      <c r="G22" s="113"/>
      <c r="H22" s="175" t="s">
        <v>591</v>
      </c>
      <c r="I22" s="179">
        <f t="shared" ref="I22:J22" si="9">IF(ISBLANK(I10),"0",I10)</f>
        <v>7269</v>
      </c>
      <c r="J22" s="180">
        <f t="shared" si="9"/>
        <v>5900</v>
      </c>
    </row>
    <row r="23" spans="1:13" ht="15" customHeight="1" x14ac:dyDescent="0.25">
      <c r="A23" s="176" t="s">
        <v>592</v>
      </c>
      <c r="B23" s="181">
        <f t="shared" ref="B23:C23" si="10">IF(ISBLANK(B11),"0",B11)</f>
        <v>16234</v>
      </c>
      <c r="C23" s="182">
        <f t="shared" si="10"/>
        <v>13727</v>
      </c>
      <c r="G23" s="113"/>
      <c r="H23" s="176" t="s">
        <v>592</v>
      </c>
      <c r="I23" s="181">
        <f t="shared" ref="I23:J23" si="11">IF(ISBLANK(I11),"0",I11)</f>
        <v>26873</v>
      </c>
      <c r="J23" s="182">
        <f t="shared" si="11"/>
        <v>20533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0.50380215297756525</v>
      </c>
      <c r="C29" s="184">
        <f>C17/SUM(C17:C23)*100</f>
        <v>0.47251809475647139</v>
      </c>
      <c r="D29" s="253"/>
      <c r="E29" s="253"/>
      <c r="G29" s="113"/>
      <c r="H29" s="174" t="s">
        <v>593</v>
      </c>
      <c r="I29" s="184">
        <f>I17/SUM(I17:I23)*100</f>
        <v>0.55000941796948577</v>
      </c>
      <c r="J29" s="184">
        <f>J17/SUM(J17:J23)*100</f>
        <v>0.58226705678559476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1.3196104650377514</v>
      </c>
      <c r="C30" s="185">
        <f>C18/SUM(C17:C23)*100</f>
        <v>0.34767217674389206</v>
      </c>
      <c r="D30" s="253"/>
      <c r="E30" s="253"/>
      <c r="G30" s="113"/>
      <c r="H30" s="175" t="s">
        <v>594</v>
      </c>
      <c r="I30" s="185">
        <f>I18/SUM(I17:I23)*100</f>
        <v>0.39806617693225343</v>
      </c>
      <c r="J30" s="185">
        <f>J18/SUM(J17:J23)*100</f>
        <v>0.2110718080847781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4.4491267879573728</v>
      </c>
      <c r="C31" s="185">
        <f>C19/SUM(C17:C23)*100</f>
        <v>1.1978886816903189</v>
      </c>
      <c r="D31" s="253"/>
      <c r="E31" s="253"/>
      <c r="G31" s="113"/>
      <c r="H31" s="175" t="s">
        <v>595</v>
      </c>
      <c r="I31" s="185">
        <f>I19/SUM(I17:I23)*100</f>
        <v>1.3549318766873863</v>
      </c>
      <c r="J31" s="185">
        <f>J19/SUM(J17:J23)*100</f>
        <v>0.47454765128025966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14.133473803638722</v>
      </c>
      <c r="C32" s="185">
        <f>C20/SUM(C17:C23)*100</f>
        <v>10.724106324472961</v>
      </c>
      <c r="D32" s="253"/>
      <c r="E32" s="253"/>
      <c r="G32" s="113"/>
      <c r="H32" s="175" t="s">
        <v>596</v>
      </c>
      <c r="I32" s="185">
        <f>I20/SUM(I17:I23)*100</f>
        <v>9.3589502103346511</v>
      </c>
      <c r="J32" s="185">
        <f>J20/SUM(J17:J23)*100</f>
        <v>7.8547825960376727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49.118683901292599</v>
      </c>
      <c r="C33" s="185">
        <f>C21/SUM(C17:C23)*100</f>
        <v>56.474604127816932</v>
      </c>
      <c r="D33" s="253"/>
      <c r="E33" s="253"/>
      <c r="G33" s="113"/>
      <c r="H33" s="175" t="s">
        <v>597</v>
      </c>
      <c r="I33" s="185">
        <f>I21/SUM(I17:I23)*100</f>
        <v>45.464933760281284</v>
      </c>
      <c r="J33" s="185">
        <f>J21/SUM(J17:J23)*100</f>
        <v>52.399668107777629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8.5484284884584731</v>
      </c>
      <c r="C34" s="185">
        <f>C22/SUM(C17:C23)*100</f>
        <v>9.0900470937766684</v>
      </c>
      <c r="D34" s="253"/>
      <c r="E34" s="253"/>
      <c r="G34" s="113"/>
      <c r="H34" s="175" t="s">
        <v>598</v>
      </c>
      <c r="I34" s="185">
        <f>I22/SUM(I17:I23)*100</f>
        <v>9.1278960256168773</v>
      </c>
      <c r="J34" s="185">
        <f>J22/SUM(J17:J23)*100</f>
        <v>8.5884390875875223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21.926874400637519</v>
      </c>
      <c r="C35" s="186">
        <f>C23/SUM(C17:C23)*100</f>
        <v>21.693163500742756</v>
      </c>
      <c r="D35" s="253"/>
      <c r="E35" s="253"/>
      <c r="G35" s="113"/>
      <c r="H35" s="176" t="s">
        <v>599</v>
      </c>
      <c r="I35" s="186">
        <f>I23/SUM(I17:I23)*100</f>
        <v>33.745212532178066</v>
      </c>
      <c r="J35" s="186">
        <f>J23/SUM(J17:J23)*100</f>
        <v>29.889223692446542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0.50380215297756525</v>
      </c>
      <c r="C41" s="184">
        <f t="shared" si="12"/>
        <v>0.47251809475647139</v>
      </c>
      <c r="G41" s="113"/>
      <c r="H41" s="174" t="s">
        <v>601</v>
      </c>
      <c r="I41" s="184">
        <f t="shared" ref="I41:J41" si="13">I29</f>
        <v>0.55000941796948577</v>
      </c>
      <c r="J41" s="184">
        <f t="shared" si="13"/>
        <v>0.58226705678559476</v>
      </c>
    </row>
    <row r="42" spans="1:12" x14ac:dyDescent="0.25">
      <c r="A42" s="175" t="s">
        <v>602</v>
      </c>
      <c r="B42" s="185">
        <f t="shared" si="12"/>
        <v>1.3196104650377514</v>
      </c>
      <c r="C42" s="185">
        <f t="shared" si="12"/>
        <v>0.34767217674389206</v>
      </c>
      <c r="G42" s="113"/>
      <c r="H42" s="175" t="s">
        <v>602</v>
      </c>
      <c r="I42" s="185">
        <f t="shared" ref="I42:J42" si="14">I30</f>
        <v>0.39806617693225343</v>
      </c>
      <c r="J42" s="185">
        <f t="shared" si="14"/>
        <v>0.2110718080847781</v>
      </c>
    </row>
    <row r="43" spans="1:12" x14ac:dyDescent="0.25">
      <c r="A43" s="175" t="s">
        <v>603</v>
      </c>
      <c r="B43" s="185">
        <f t="shared" si="12"/>
        <v>4.4491267879573728</v>
      </c>
      <c r="C43" s="185">
        <f t="shared" si="12"/>
        <v>1.1978886816903189</v>
      </c>
      <c r="G43" s="113"/>
      <c r="H43" s="175" t="s">
        <v>603</v>
      </c>
      <c r="I43" s="185">
        <f t="shared" ref="I43:J43" si="15">I31</f>
        <v>1.3549318766873863</v>
      </c>
      <c r="J43" s="185">
        <f t="shared" si="15"/>
        <v>0.47454765128025966</v>
      </c>
    </row>
    <row r="44" spans="1:12" x14ac:dyDescent="0.25">
      <c r="A44" s="175" t="s">
        <v>604</v>
      </c>
      <c r="B44" s="185">
        <f t="shared" si="12"/>
        <v>14.133473803638722</v>
      </c>
      <c r="C44" s="185">
        <f t="shared" si="12"/>
        <v>10.724106324472961</v>
      </c>
      <c r="G44" s="113"/>
      <c r="H44" s="175" t="s">
        <v>604</v>
      </c>
      <c r="I44" s="185">
        <f t="shared" ref="I44:J44" si="16">I32</f>
        <v>9.3589502103346511</v>
      </c>
      <c r="J44" s="185">
        <f t="shared" si="16"/>
        <v>7.8547825960376727</v>
      </c>
    </row>
    <row r="45" spans="1:12" x14ac:dyDescent="0.25">
      <c r="A45" s="175" t="s">
        <v>605</v>
      </c>
      <c r="B45" s="185">
        <f t="shared" si="12"/>
        <v>49.118683901292599</v>
      </c>
      <c r="C45" s="185">
        <f t="shared" si="12"/>
        <v>56.474604127816932</v>
      </c>
      <c r="G45" s="113"/>
      <c r="H45" s="175" t="s">
        <v>605</v>
      </c>
      <c r="I45" s="185">
        <f t="shared" ref="I45:J45" si="17">I33</f>
        <v>45.464933760281284</v>
      </c>
      <c r="J45" s="185">
        <f t="shared" si="17"/>
        <v>52.399668107777629</v>
      </c>
    </row>
    <row r="46" spans="1:12" x14ac:dyDescent="0.25">
      <c r="A46" s="175" t="s">
        <v>606</v>
      </c>
      <c r="B46" s="185">
        <f t="shared" si="12"/>
        <v>8.5484284884584731</v>
      </c>
      <c r="C46" s="185">
        <f t="shared" si="12"/>
        <v>9.0900470937766684</v>
      </c>
      <c r="G46" s="113"/>
      <c r="H46" s="175" t="s">
        <v>606</v>
      </c>
      <c r="I46" s="185">
        <f t="shared" ref="I46:J46" si="18">I34</f>
        <v>9.1278960256168773</v>
      </c>
      <c r="J46" s="185">
        <f t="shared" si="18"/>
        <v>8.5884390875875223</v>
      </c>
    </row>
    <row r="47" spans="1:12" x14ac:dyDescent="0.25">
      <c r="A47" s="176" t="s">
        <v>607</v>
      </c>
      <c r="B47" s="186">
        <f t="shared" si="12"/>
        <v>21.926874400637519</v>
      </c>
      <c r="C47" s="186">
        <f t="shared" si="12"/>
        <v>21.693163500742756</v>
      </c>
      <c r="G47" s="113"/>
      <c r="H47" s="176" t="s">
        <v>607</v>
      </c>
      <c r="I47" s="186">
        <f t="shared" ref="I47:J47" si="19">I35</f>
        <v>33.745212532178066</v>
      </c>
      <c r="J47" s="186">
        <f t="shared" si="19"/>
        <v>29.889223692446542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27936</v>
      </c>
      <c r="C5" s="207">
        <v>20699</v>
      </c>
      <c r="D5" s="253"/>
      <c r="E5" s="253"/>
      <c r="F5" s="1003"/>
      <c r="H5" s="174" t="s">
        <v>624</v>
      </c>
      <c r="I5" s="207">
        <v>12992</v>
      </c>
      <c r="J5" s="207">
        <v>8827</v>
      </c>
    </row>
    <row r="6" spans="1:10" ht="15" customHeight="1" x14ac:dyDescent="0.25">
      <c r="A6" s="175" t="s">
        <v>625</v>
      </c>
      <c r="B6" s="208">
        <v>10717</v>
      </c>
      <c r="C6" s="208">
        <v>9414</v>
      </c>
      <c r="D6" s="253"/>
      <c r="E6" s="253"/>
      <c r="F6" s="1003"/>
      <c r="H6" s="175" t="s">
        <v>625</v>
      </c>
      <c r="I6" s="208">
        <v>14307</v>
      </c>
      <c r="J6" s="208">
        <v>14126</v>
      </c>
    </row>
    <row r="7" spans="1:10" ht="15" customHeight="1" x14ac:dyDescent="0.25">
      <c r="A7" s="176" t="s">
        <v>626</v>
      </c>
      <c r="B7" s="209">
        <v>35384</v>
      </c>
      <c r="C7" s="209">
        <v>33165</v>
      </c>
      <c r="D7" s="253"/>
      <c r="E7" s="253"/>
      <c r="F7" s="1003"/>
      <c r="H7" s="175" t="s">
        <v>626</v>
      </c>
      <c r="I7" s="208">
        <v>51833</v>
      </c>
      <c r="J7" s="208">
        <v>45233</v>
      </c>
    </row>
    <row r="8" spans="1:10" x14ac:dyDescent="0.25">
      <c r="D8" s="253"/>
      <c r="E8" s="253"/>
      <c r="F8" s="1003"/>
      <c r="H8" s="176" t="s">
        <v>2351</v>
      </c>
      <c r="I8" s="209">
        <v>503</v>
      </c>
      <c r="J8" s="209">
        <v>511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27936</v>
      </c>
      <c r="C13" s="178">
        <f>IF(ISBLANK(C5),"0",C5)</f>
        <v>20699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10717</v>
      </c>
      <c r="C14" s="180">
        <f t="shared" si="0"/>
        <v>9414</v>
      </c>
      <c r="D14" s="253"/>
      <c r="E14" s="253"/>
      <c r="F14" s="1003"/>
      <c r="H14" s="174" t="s">
        <v>624</v>
      </c>
      <c r="I14" s="177">
        <f>IF(ISBLANK(I5),"0",I5)</f>
        <v>12992</v>
      </c>
      <c r="J14" s="178">
        <f>IF(ISBLANK(J5),"0",J5)</f>
        <v>8827</v>
      </c>
    </row>
    <row r="15" spans="1:10" ht="15" customHeight="1" x14ac:dyDescent="0.25">
      <c r="A15" s="176" t="s">
        <v>626</v>
      </c>
      <c r="B15" s="181">
        <f t="shared" si="0"/>
        <v>35384</v>
      </c>
      <c r="C15" s="182">
        <f t="shared" si="0"/>
        <v>33165</v>
      </c>
      <c r="D15" s="253"/>
      <c r="E15" s="253"/>
      <c r="F15" s="1003"/>
      <c r="H15" s="175" t="s">
        <v>625</v>
      </c>
      <c r="I15" s="179">
        <f t="shared" ref="I15:J15" si="1">IF(ISBLANK(I6),"0",I6)</f>
        <v>14307</v>
      </c>
      <c r="J15" s="180">
        <f t="shared" si="1"/>
        <v>14126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51833</v>
      </c>
      <c r="J16" s="180">
        <f t="shared" si="2"/>
        <v>45233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503</v>
      </c>
      <c r="J17" s="182">
        <f t="shared" si="3"/>
        <v>511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37.732485108796951</v>
      </c>
      <c r="C21" s="184">
        <f>C13/SUM(C13:C15)*100</f>
        <v>32.711210847371916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14.475194835014927</v>
      </c>
      <c r="C22" s="185">
        <f>C14/SUM(C13:C15)*100</f>
        <v>14.877208508486362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47.792320056188117</v>
      </c>
      <c r="C23" s="186">
        <f>C15/SUM(C13:C15)*100</f>
        <v>52.411580644141722</v>
      </c>
      <c r="D23" s="253"/>
      <c r="E23" s="253"/>
      <c r="F23" s="1003"/>
      <c r="H23" s="174" t="s">
        <v>629</v>
      </c>
      <c r="I23" s="184">
        <f>I14/SUM(I14:I17)*100</f>
        <v>16.314434607898537</v>
      </c>
      <c r="J23" s="184">
        <f>J14/SUM(J14:J17)*100</f>
        <v>12.84917827561611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17.965718591071763</v>
      </c>
      <c r="J24" s="185">
        <f>J15/SUM(J14:J17)*100</f>
        <v>20.562761110383278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65.08821498085014</v>
      </c>
      <c r="J25" s="185">
        <f>J16/SUM(J14:J17)*100</f>
        <v>65.844214448957018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0.6316318201795692</v>
      </c>
      <c r="J26" s="186">
        <f>J17/SUM(J14:J17)*100</f>
        <v>0.74384616504359724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37.732485108796951</v>
      </c>
      <c r="C29" s="189">
        <f t="shared" si="4"/>
        <v>32.711210847371916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14.475194835014927</v>
      </c>
      <c r="C30" s="192">
        <f t="shared" si="4"/>
        <v>14.877208508486362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47.792320056188117</v>
      </c>
      <c r="C31" s="195">
        <f t="shared" si="4"/>
        <v>52.411580644141722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16.314434607898537</v>
      </c>
      <c r="J32" s="189">
        <f>J23</f>
        <v>12.84917827561611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17.965718591071763</v>
      </c>
      <c r="J33" s="192">
        <f t="shared" si="5"/>
        <v>20.562761110383278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65.08821498085014</v>
      </c>
      <c r="J34" s="192">
        <f t="shared" si="6"/>
        <v>65.844214448957018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0.6316318201795692</v>
      </c>
      <c r="J35" s="195">
        <f t="shared" si="7"/>
        <v>0.74384616504359724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175055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1183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75.650000000000006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128.4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10</v>
      </c>
      <c r="E5" s="28"/>
      <c r="J5" s="654" t="s">
        <v>542</v>
      </c>
      <c r="K5" s="669">
        <f>IF(ISBLANK(B5),"",B5)</f>
        <v>5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9</v>
      </c>
      <c r="C6" s="657">
        <v>15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15</v>
      </c>
      <c r="N6" s="44"/>
    </row>
    <row r="7" spans="1:15" x14ac:dyDescent="0.25">
      <c r="A7" s="656" t="s">
        <v>641</v>
      </c>
      <c r="B7" s="657">
        <v>32</v>
      </c>
      <c r="C7" s="657">
        <v>47</v>
      </c>
      <c r="E7" s="44"/>
      <c r="J7" s="656" t="s">
        <v>641</v>
      </c>
      <c r="K7" s="670">
        <f t="shared" si="0"/>
        <v>32</v>
      </c>
      <c r="L7" s="619">
        <f t="shared" si="1"/>
        <v>47</v>
      </c>
      <c r="N7" s="44"/>
    </row>
    <row r="8" spans="1:15" x14ac:dyDescent="0.25">
      <c r="A8" s="650" t="s">
        <v>642</v>
      </c>
      <c r="B8" s="651">
        <v>31</v>
      </c>
      <c r="C8" s="651">
        <v>21</v>
      </c>
      <c r="E8" s="21"/>
      <c r="J8" s="650" t="s">
        <v>642</v>
      </c>
      <c r="K8" s="670">
        <f t="shared" si="0"/>
        <v>31</v>
      </c>
      <c r="L8" s="619">
        <f t="shared" si="1"/>
        <v>21</v>
      </c>
      <c r="N8" s="21"/>
    </row>
    <row r="9" spans="1:15" x14ac:dyDescent="0.25">
      <c r="A9" s="650" t="s">
        <v>643</v>
      </c>
      <c r="B9" s="651">
        <v>42</v>
      </c>
      <c r="C9" s="651">
        <v>22</v>
      </c>
      <c r="E9" s="21"/>
      <c r="J9" s="650" t="s">
        <v>643</v>
      </c>
      <c r="K9" s="670">
        <f t="shared" si="0"/>
        <v>42</v>
      </c>
      <c r="L9" s="619">
        <f t="shared" si="1"/>
        <v>22</v>
      </c>
      <c r="N9" s="21"/>
    </row>
    <row r="10" spans="1:15" x14ac:dyDescent="0.25">
      <c r="A10" s="652" t="s">
        <v>365</v>
      </c>
      <c r="B10" s="653">
        <v>553</v>
      </c>
      <c r="C10" s="653">
        <v>32</v>
      </c>
      <c r="J10" s="652" t="s">
        <v>365</v>
      </c>
      <c r="K10" s="671">
        <f t="shared" si="0"/>
        <v>553</v>
      </c>
      <c r="L10" s="620">
        <f t="shared" si="1"/>
        <v>32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0.87</v>
      </c>
      <c r="C15" s="197"/>
      <c r="D15" s="253"/>
      <c r="E15" s="211"/>
      <c r="F15" s="253"/>
      <c r="G15" s="253"/>
      <c r="J15" s="673" t="s">
        <v>488</v>
      </c>
      <c r="K15" s="674">
        <f>B15</f>
        <v>0.87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0.22</v>
      </c>
      <c r="C16" s="197"/>
      <c r="D16" s="253"/>
      <c r="E16" s="254"/>
      <c r="F16" s="253"/>
      <c r="G16" s="253"/>
      <c r="J16" s="675" t="s">
        <v>489</v>
      </c>
      <c r="K16" s="676">
        <f>B16</f>
        <v>0.22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0.46</v>
      </c>
      <c r="C18" s="197"/>
      <c r="D18" s="255"/>
      <c r="E18" s="256"/>
      <c r="F18" s="253"/>
      <c r="G18" s="253"/>
      <c r="J18" s="678" t="s">
        <v>501</v>
      </c>
      <c r="K18" s="674">
        <f>B18</f>
        <v>0.46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1.83</v>
      </c>
      <c r="C19" s="198"/>
      <c r="D19" s="255"/>
      <c r="E19" s="256"/>
      <c r="F19" s="253"/>
      <c r="G19" s="253"/>
      <c r="J19" s="672" t="s">
        <v>502</v>
      </c>
      <c r="K19" s="676">
        <f>B19</f>
        <v>1.83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0.56999999999999995</v>
      </c>
      <c r="C21" s="253"/>
      <c r="D21" s="253"/>
      <c r="E21" s="253"/>
      <c r="F21" s="253"/>
      <c r="G21" s="253"/>
      <c r="J21" s="661" t="s">
        <v>498</v>
      </c>
      <c r="K21" s="679">
        <f>B21</f>
        <v>0.56999999999999995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</v>
      </c>
      <c r="C33" s="657">
        <v>6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17</v>
      </c>
      <c r="C34" s="657">
        <v>39</v>
      </c>
      <c r="E34" s="44"/>
      <c r="J34" s="656" t="s">
        <v>641</v>
      </c>
      <c r="K34" s="670">
        <f t="shared" si="2"/>
        <v>17</v>
      </c>
      <c r="L34" s="619">
        <f t="shared" si="3"/>
        <v>39</v>
      </c>
      <c r="N34" s="44"/>
    </row>
    <row r="35" spans="1:15" x14ac:dyDescent="0.25">
      <c r="A35" s="650" t="s">
        <v>642</v>
      </c>
      <c r="B35" s="651">
        <v>19</v>
      </c>
      <c r="C35" s="651">
        <v>38</v>
      </c>
      <c r="E35" s="21"/>
      <c r="J35" s="650" t="s">
        <v>642</v>
      </c>
      <c r="K35" s="670">
        <f t="shared" si="2"/>
        <v>19</v>
      </c>
      <c r="L35" s="619">
        <f t="shared" si="3"/>
        <v>38</v>
      </c>
      <c r="N35" s="21"/>
    </row>
    <row r="36" spans="1:15" x14ac:dyDescent="0.25">
      <c r="A36" s="650" t="s">
        <v>643</v>
      </c>
      <c r="B36" s="651">
        <v>23</v>
      </c>
      <c r="C36" s="651">
        <v>15</v>
      </c>
      <c r="E36" s="21"/>
      <c r="J36" s="650" t="s">
        <v>643</v>
      </c>
      <c r="K36" s="670">
        <f t="shared" si="2"/>
        <v>23</v>
      </c>
      <c r="L36" s="619">
        <f t="shared" si="3"/>
        <v>15</v>
      </c>
      <c r="N36" s="21"/>
    </row>
    <row r="37" spans="1:15" x14ac:dyDescent="0.25">
      <c r="A37" s="652" t="s">
        <v>365</v>
      </c>
      <c r="B37" s="653">
        <v>99</v>
      </c>
      <c r="C37" s="653">
        <v>14</v>
      </c>
      <c r="J37" s="652" t="s">
        <v>365</v>
      </c>
      <c r="K37" s="671">
        <f t="shared" si="2"/>
        <v>99</v>
      </c>
      <c r="L37" s="620">
        <f t="shared" si="3"/>
        <v>14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0.19</v>
      </c>
      <c r="C42" s="197"/>
      <c r="D42" s="253"/>
      <c r="E42" s="211"/>
      <c r="F42" s="253"/>
      <c r="G42" s="253"/>
      <c r="J42" s="673" t="s">
        <v>488</v>
      </c>
      <c r="K42" s="674">
        <f>B42</f>
        <v>0.19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0.16</v>
      </c>
      <c r="C43" s="197"/>
      <c r="D43" s="253"/>
      <c r="E43" s="254"/>
      <c r="F43" s="253"/>
      <c r="G43" s="253"/>
      <c r="J43" s="675" t="s">
        <v>489</v>
      </c>
      <c r="K43" s="676">
        <f>B43</f>
        <v>0.16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0.15</v>
      </c>
      <c r="C45" s="197"/>
      <c r="D45" s="255"/>
      <c r="E45" s="256"/>
      <c r="F45" s="253"/>
      <c r="G45" s="253"/>
      <c r="J45" s="678" t="s">
        <v>501</v>
      </c>
      <c r="K45" s="674">
        <f>B45</f>
        <v>0.15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0.54</v>
      </c>
      <c r="C46" s="198"/>
      <c r="D46" s="255"/>
      <c r="E46" s="256"/>
      <c r="F46" s="253"/>
      <c r="G46" s="253"/>
      <c r="J46" s="672" t="s">
        <v>502</v>
      </c>
      <c r="K46" s="676">
        <f>B46</f>
        <v>0.54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0.18</v>
      </c>
      <c r="C48" s="253"/>
      <c r="D48" s="253"/>
      <c r="E48" s="253"/>
      <c r="F48" s="253"/>
      <c r="G48" s="253"/>
      <c r="J48" s="661" t="s">
        <v>498</v>
      </c>
      <c r="K48" s="679">
        <f>B48</f>
        <v>0.18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26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15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55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77.400000000000006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71.8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1239104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7078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1.2</v>
      </c>
      <c r="D4" s="600">
        <v>89.5</v>
      </c>
      <c r="E4" s="600">
        <v>1.01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2.2999999999999998</v>
      </c>
      <c r="D5" s="751">
        <v>87.4</v>
      </c>
      <c r="E5" s="751">
        <v>0.99</v>
      </c>
      <c r="G5" s="647" t="s">
        <v>446</v>
      </c>
      <c r="H5" s="648">
        <f>IF(ISBLANK(B4),"",B4)</f>
        <v>2</v>
      </c>
      <c r="I5" s="648">
        <f>IF(ISBLANK(B5),"",B5)</f>
        <v>4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2.2000000000000002</v>
      </c>
      <c r="D6" s="959">
        <v>77.400000000000006</v>
      </c>
      <c r="E6" s="959">
        <v>0.93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1.2</v>
      </c>
      <c r="I9" s="648">
        <f>IF(ISBLANK(C5),"",C5)</f>
        <v>2.2999999999999998</v>
      </c>
      <c r="J9" s="649">
        <f>IF(ISBLANK(C6),"",C6)</f>
        <v>2.2000000000000002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161</v>
      </c>
      <c r="C4" s="643">
        <v>0.9</v>
      </c>
      <c r="D4" s="643">
        <v>1</v>
      </c>
      <c r="E4" s="643">
        <v>0.14000000000000001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151</v>
      </c>
      <c r="C5" s="602">
        <v>0.9</v>
      </c>
      <c r="D5" s="602">
        <v>0.9</v>
      </c>
      <c r="E5" s="602">
        <v>0.13</v>
      </c>
      <c r="F5" s="602">
        <v>0.6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162</v>
      </c>
      <c r="C6" s="602">
        <v>0.9</v>
      </c>
      <c r="D6" s="602">
        <v>0.9</v>
      </c>
      <c r="E6" s="602">
        <v>0.14000000000000001</v>
      </c>
      <c r="F6" s="602">
        <v>0.5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93.5</v>
      </c>
      <c r="C5" s="602">
        <v>80.099999999999994</v>
      </c>
      <c r="D5" s="602">
        <v>10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91.2</v>
      </c>
      <c r="C6" s="602">
        <v>71</v>
      </c>
      <c r="D6" s="602">
        <v>10</v>
      </c>
      <c r="E6" s="602">
        <v>5.9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71.8</v>
      </c>
      <c r="D7" s="1067">
        <v>1</v>
      </c>
      <c r="E7" s="1067">
        <v>0.6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5.9</v>
      </c>
    </row>
    <row r="17" spans="1:2" x14ac:dyDescent="0.25">
      <c r="A17" s="633">
        <f t="shared" si="0"/>
        <v>2022</v>
      </c>
      <c r="B17" s="627">
        <f t="shared" si="1"/>
        <v>0.6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10677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5305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170298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973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10982</v>
      </c>
      <c r="C5" s="1034">
        <v>5204</v>
      </c>
      <c r="D5" s="600">
        <v>5778</v>
      </c>
      <c r="G5" s="871" t="s">
        <v>126</v>
      </c>
      <c r="H5" s="637">
        <f>IF(ISBLANK(D7),"",D7)</f>
        <v>5551</v>
      </c>
    </row>
    <row r="6" spans="1:17" x14ac:dyDescent="0.25">
      <c r="A6" s="641">
        <v>2021</v>
      </c>
      <c r="B6" s="1034">
        <v>10779</v>
      </c>
      <c r="C6" s="1034">
        <v>5174</v>
      </c>
      <c r="D6" s="602">
        <v>5605</v>
      </c>
      <c r="G6" s="635" t="s">
        <v>127</v>
      </c>
      <c r="H6" s="623">
        <f>IF(ISBLANK(C7),"",C7)</f>
        <v>5126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10677</v>
      </c>
      <c r="C7" s="1034">
        <v>5126</v>
      </c>
      <c r="D7" s="617">
        <v>5551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5551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5126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12901</v>
      </c>
      <c r="C6" s="55">
        <v>6718</v>
      </c>
      <c r="D6" s="55">
        <v>6183</v>
      </c>
      <c r="E6" s="70">
        <v>12452</v>
      </c>
      <c r="F6" s="55">
        <v>6333</v>
      </c>
      <c r="G6" s="110">
        <v>6119</v>
      </c>
      <c r="H6" s="55">
        <v>5649</v>
      </c>
      <c r="I6" s="55">
        <v>2873</v>
      </c>
      <c r="J6" s="55">
        <v>2776</v>
      </c>
      <c r="K6" s="70">
        <v>29551</v>
      </c>
      <c r="L6" s="55">
        <v>15185</v>
      </c>
      <c r="M6" s="110">
        <v>14366</v>
      </c>
      <c r="N6" s="70">
        <v>26194</v>
      </c>
      <c r="O6" s="55">
        <v>13114</v>
      </c>
      <c r="P6" s="110">
        <v>13080</v>
      </c>
      <c r="Q6" s="70">
        <v>111109</v>
      </c>
      <c r="R6" s="55">
        <v>53038</v>
      </c>
      <c r="S6" s="110">
        <v>58071</v>
      </c>
      <c r="T6" s="70">
        <v>169810</v>
      </c>
      <c r="U6" s="55">
        <v>79370</v>
      </c>
      <c r="V6" s="160">
        <v>90440</v>
      </c>
    </row>
    <row r="7" spans="1:22" x14ac:dyDescent="0.25">
      <c r="A7" s="286">
        <v>2021</v>
      </c>
      <c r="B7" s="167">
        <v>12957</v>
      </c>
      <c r="C7" s="94">
        <v>6734</v>
      </c>
      <c r="D7" s="94">
        <v>6223</v>
      </c>
      <c r="E7" s="167">
        <v>12914</v>
      </c>
      <c r="F7" s="94">
        <v>6621</v>
      </c>
      <c r="G7" s="169">
        <v>6293</v>
      </c>
      <c r="H7" s="94">
        <v>5597</v>
      </c>
      <c r="I7" s="94">
        <v>2851</v>
      </c>
      <c r="J7" s="94">
        <v>2746</v>
      </c>
      <c r="K7" s="167">
        <v>30015</v>
      </c>
      <c r="L7" s="94">
        <v>15473</v>
      </c>
      <c r="M7" s="169">
        <v>14542</v>
      </c>
      <c r="N7" s="167">
        <v>25651</v>
      </c>
      <c r="O7" s="94">
        <v>12827</v>
      </c>
      <c r="P7" s="169">
        <v>12824</v>
      </c>
      <c r="Q7" s="167">
        <v>110516</v>
      </c>
      <c r="R7" s="94">
        <v>52724</v>
      </c>
      <c r="S7" s="169">
        <v>57792</v>
      </c>
      <c r="T7" s="212">
        <v>169695</v>
      </c>
      <c r="U7" s="58">
        <v>79245</v>
      </c>
      <c r="V7" s="160">
        <v>90450</v>
      </c>
    </row>
    <row r="8" spans="1:22" x14ac:dyDescent="0.25">
      <c r="A8" s="219">
        <v>2022</v>
      </c>
      <c r="B8" s="72">
        <v>12891</v>
      </c>
      <c r="C8" s="61">
        <v>6660</v>
      </c>
      <c r="D8" s="61">
        <v>6231</v>
      </c>
      <c r="E8" s="72">
        <v>13659</v>
      </c>
      <c r="F8" s="61">
        <v>7050</v>
      </c>
      <c r="G8" s="111">
        <v>6609</v>
      </c>
      <c r="H8" s="61">
        <v>6014</v>
      </c>
      <c r="I8" s="61">
        <v>3065</v>
      </c>
      <c r="J8" s="61">
        <v>2949</v>
      </c>
      <c r="K8" s="72">
        <v>30915</v>
      </c>
      <c r="L8" s="61">
        <v>15933</v>
      </c>
      <c r="M8" s="111">
        <v>14982</v>
      </c>
      <c r="N8" s="72">
        <v>28805</v>
      </c>
      <c r="O8" s="61">
        <v>14331</v>
      </c>
      <c r="P8" s="111">
        <v>14474</v>
      </c>
      <c r="Q8" s="72">
        <v>114686</v>
      </c>
      <c r="R8" s="61">
        <v>55340</v>
      </c>
      <c r="S8" s="111">
        <v>59346</v>
      </c>
      <c r="T8" s="72">
        <v>175055</v>
      </c>
      <c r="U8" s="61">
        <v>82514</v>
      </c>
      <c r="V8" s="111">
        <v>92541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12891</v>
      </c>
      <c r="C15" s="172">
        <f>E8</f>
        <v>13659</v>
      </c>
      <c r="D15" s="172">
        <f>H8</f>
        <v>6014</v>
      </c>
      <c r="E15" s="172">
        <f>K8</f>
        <v>30915</v>
      </c>
      <c r="F15" s="172">
        <f>N8</f>
        <v>28805</v>
      </c>
      <c r="G15" s="172">
        <f>Q8</f>
        <v>114686</v>
      </c>
      <c r="H15" s="334">
        <f>T8</f>
        <v>175055</v>
      </c>
      <c r="M15" s="172">
        <f>K8</f>
        <v>30915</v>
      </c>
      <c r="N15" s="172">
        <f>H15-E15-O15</f>
        <v>110321</v>
      </c>
      <c r="O15" s="172">
        <f>H15-(B15+C15+G15)</f>
        <v>33819</v>
      </c>
      <c r="P15" s="29"/>
      <c r="Q15" s="100">
        <f>M15/H15*100</f>
        <v>17.660163948473336</v>
      </c>
      <c r="R15" s="100">
        <f>N15/H15*100</f>
        <v>63.020764902459227</v>
      </c>
      <c r="S15" s="100">
        <f>O15/H15*100</f>
        <v>19.319071149067433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17.660163948473336</v>
      </c>
      <c r="R18" s="100">
        <f>N15/H15*100</f>
        <v>63.020764902459227</v>
      </c>
      <c r="S18" s="100">
        <f>O15/H15*100</f>
        <v>19.319071149067433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0.6</v>
      </c>
      <c r="C23" s="361"/>
      <c r="D23" s="361"/>
      <c r="E23" s="167">
        <v>4.4000000000000004</v>
      </c>
      <c r="F23" s="361"/>
      <c r="G23" s="362"/>
      <c r="H23" s="167">
        <v>0.56000000000000005</v>
      </c>
      <c r="I23" s="94">
        <v>1.07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3.1</v>
      </c>
      <c r="C24" s="361"/>
      <c r="D24" s="361"/>
      <c r="E24" s="167">
        <v>3.1</v>
      </c>
      <c r="F24" s="361"/>
      <c r="G24" s="362"/>
      <c r="H24" s="167">
        <v>2.09</v>
      </c>
      <c r="I24" s="94">
        <v>2.0099999999999998</v>
      </c>
      <c r="J24" s="169">
        <v>2.17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5.5</v>
      </c>
      <c r="C25" s="357"/>
      <c r="D25" s="357"/>
      <c r="E25" s="72">
        <v>7.5</v>
      </c>
      <c r="F25" s="357"/>
      <c r="G25" s="461"/>
      <c r="H25" s="72">
        <v>5.04</v>
      </c>
      <c r="I25" s="61">
        <v>6.74</v>
      </c>
      <c r="J25" s="111">
        <v>3.17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1.07</v>
      </c>
      <c r="F32" s="700">
        <f>A23</f>
        <v>2020</v>
      </c>
      <c r="G32" s="674">
        <f>IF(ISBLANK(J23),"",J23)</f>
        <v>0</v>
      </c>
      <c r="H32" s="674">
        <f>IF(ISBLANK(I23),"",I23)</f>
        <v>1.07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2.17</v>
      </c>
      <c r="C33" s="853">
        <f t="shared" ref="C33:C34" si="2">IF(ISBLANK(I24),"",I24)</f>
        <v>2.0099999999999998</v>
      </c>
      <c r="F33" s="701">
        <f t="shared" ref="F33:F34" si="3">A24</f>
        <v>2021</v>
      </c>
      <c r="G33" s="853">
        <f t="shared" ref="G33:G34" si="4">IF(ISBLANK(J24),"",J24)</f>
        <v>2.17</v>
      </c>
      <c r="H33" s="853">
        <f t="shared" ref="H33:H34" si="5">IF(ISBLANK(I24),"",I24)</f>
        <v>2.0099999999999998</v>
      </c>
    </row>
    <row r="34" spans="1:8" x14ac:dyDescent="0.25">
      <c r="A34" s="702">
        <f t="shared" si="0"/>
        <v>2022</v>
      </c>
      <c r="B34" s="676">
        <f t="shared" si="1"/>
        <v>3.17</v>
      </c>
      <c r="C34" s="676">
        <f t="shared" si="2"/>
        <v>6.74</v>
      </c>
      <c r="F34" s="702">
        <f t="shared" si="3"/>
        <v>2022</v>
      </c>
      <c r="G34" s="676">
        <f t="shared" si="4"/>
        <v>3.17</v>
      </c>
      <c r="H34" s="676">
        <f t="shared" si="5"/>
        <v>6.74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42</v>
      </c>
      <c r="C4" s="600">
        <v>0</v>
      </c>
      <c r="D4" s="600">
        <v>19</v>
      </c>
      <c r="E4" s="599">
        <v>6</v>
      </c>
      <c r="F4" s="600">
        <v>2</v>
      </c>
      <c r="G4" s="600">
        <v>0.6</v>
      </c>
    </row>
    <row r="5" spans="1:10" x14ac:dyDescent="0.25">
      <c r="A5" s="286">
        <v>2022</v>
      </c>
      <c r="B5" s="751">
        <v>37</v>
      </c>
      <c r="C5" s="751">
        <v>0</v>
      </c>
      <c r="D5" s="751">
        <v>17</v>
      </c>
      <c r="E5" s="753">
        <v>8</v>
      </c>
      <c r="F5" s="751">
        <v>1.7</v>
      </c>
      <c r="G5" s="751">
        <v>0.5</v>
      </c>
    </row>
    <row r="6" spans="1:10" x14ac:dyDescent="0.25">
      <c r="A6" s="218">
        <v>2023</v>
      </c>
      <c r="B6" s="752">
        <v>35</v>
      </c>
      <c r="C6" s="752">
        <v>0</v>
      </c>
      <c r="D6" s="752">
        <v>16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42</v>
      </c>
      <c r="C11" s="80">
        <f>IF(ISBLANK(D4),"",D4)</f>
        <v>19</v>
      </c>
      <c r="E11" s="103">
        <f>A4</f>
        <v>2021</v>
      </c>
      <c r="F11" s="80">
        <f>IF(ISBLANK(B4),"",B4)</f>
        <v>42</v>
      </c>
      <c r="G11" s="80">
        <f>IF(ISBLANK(D4),"",D4)</f>
        <v>19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37</v>
      </c>
      <c r="C12" s="80">
        <f>IF(ISBLANK(D5),"",D5)</f>
        <v>17</v>
      </c>
      <c r="E12" s="103">
        <f t="shared" ref="E12:E13" si="1">A5</f>
        <v>2022</v>
      </c>
      <c r="F12" s="80">
        <f t="shared" ref="F12:F13" si="2">IF(ISBLANK(B5),"",B5)</f>
        <v>37</v>
      </c>
      <c r="G12" s="80">
        <f t="shared" ref="G12:G13" si="3">IF(ISBLANK(D5),"",D5)</f>
        <v>17</v>
      </c>
    </row>
    <row r="13" spans="1:10" x14ac:dyDescent="0.25">
      <c r="A13" s="155">
        <f t="shared" si="0"/>
        <v>2023</v>
      </c>
      <c r="B13" s="83">
        <f>IF(ISBLANK(B6),"",B6)</f>
        <v>35</v>
      </c>
      <c r="C13" s="83">
        <f>IF(ISBLANK(D6),"",D6)</f>
        <v>16</v>
      </c>
      <c r="D13" s="253"/>
      <c r="E13" s="155">
        <f t="shared" si="1"/>
        <v>2023</v>
      </c>
      <c r="F13" s="83">
        <f t="shared" si="2"/>
        <v>35</v>
      </c>
      <c r="G13" s="83">
        <f t="shared" si="3"/>
        <v>16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6</v>
      </c>
      <c r="E18" s="603">
        <f>A4</f>
        <v>2021</v>
      </c>
      <c r="F18" s="100">
        <f>IF(ISBLANK(C4),"",C4)</f>
        <v>0</v>
      </c>
      <c r="G18" s="100">
        <f>IF(ISBLANK(E4),"",E4)</f>
        <v>6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6</v>
      </c>
      <c r="E20" s="155">
        <f t="shared" si="5"/>
        <v>2023</v>
      </c>
      <c r="F20" s="83">
        <f>IF(ISBLANK(C6),"",C6)</f>
        <v>0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670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703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709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2.2000000000000002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756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951</v>
      </c>
    </row>
    <row r="17" spans="2:3" x14ac:dyDescent="0.25">
      <c r="B17" s="253">
        <v>2022</v>
      </c>
      <c r="C17" s="1100">
        <v>823</v>
      </c>
    </row>
    <row r="18" spans="2:3" x14ac:dyDescent="0.25">
      <c r="B18" s="253">
        <v>2023</v>
      </c>
      <c r="C18" s="1100">
        <v>703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951</v>
      </c>
    </row>
    <row r="22" spans="2:3" x14ac:dyDescent="0.25">
      <c r="B22" s="636">
        <f>B17</f>
        <v>2022</v>
      </c>
      <c r="C22" s="636">
        <f t="shared" ref="C22:C23" si="0">IF(ISBLANK(C17),"",C17)</f>
        <v>823</v>
      </c>
    </row>
    <row r="23" spans="2:3" x14ac:dyDescent="0.25">
      <c r="B23" s="636">
        <f>B18</f>
        <v>2023</v>
      </c>
      <c r="C23" s="636">
        <f t="shared" si="0"/>
        <v>703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67</v>
      </c>
      <c r="C5" s="55">
        <v>84</v>
      </c>
      <c r="D5" s="55">
        <v>50</v>
      </c>
      <c r="E5" s="269">
        <f>SUM(B5:D5)</f>
        <v>201</v>
      </c>
      <c r="F5" s="71">
        <v>997</v>
      </c>
      <c r="G5" s="70">
        <v>0.2</v>
      </c>
      <c r="H5" s="55">
        <v>0.1</v>
      </c>
      <c r="I5" s="110">
        <v>0.2</v>
      </c>
      <c r="J5" s="71">
        <v>0.6</v>
      </c>
    </row>
    <row r="6" spans="1:10" x14ac:dyDescent="0.25">
      <c r="A6" s="286">
        <v>2022</v>
      </c>
      <c r="B6" s="757">
        <v>84</v>
      </c>
      <c r="C6" s="758">
        <v>77</v>
      </c>
      <c r="D6" s="758">
        <v>52</v>
      </c>
      <c r="E6" s="270">
        <f>SUM(B6:D6)</f>
        <v>213</v>
      </c>
      <c r="F6" s="214">
        <v>930</v>
      </c>
      <c r="G6" s="457">
        <v>0.3</v>
      </c>
      <c r="H6" s="458">
        <v>0.1</v>
      </c>
      <c r="I6" s="763">
        <v>0.2</v>
      </c>
      <c r="J6" s="214">
        <v>0.5</v>
      </c>
    </row>
    <row r="7" spans="1:10" x14ac:dyDescent="0.25">
      <c r="A7" s="218">
        <v>2023</v>
      </c>
      <c r="B7" s="167">
        <v>126</v>
      </c>
      <c r="C7" s="94">
        <v>81</v>
      </c>
      <c r="D7" s="94">
        <v>57</v>
      </c>
      <c r="E7" s="447">
        <f>SUM(B7:D7)</f>
        <v>264</v>
      </c>
      <c r="F7" s="168">
        <v>670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997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930</v>
      </c>
      <c r="C14" s="28"/>
      <c r="D14" s="28"/>
      <c r="F14" s="625" t="s">
        <v>1526</v>
      </c>
      <c r="G14" s="621">
        <f>IF(ISBLANK(B7),"",B7)</f>
        <v>126</v>
      </c>
      <c r="I14" s="625" t="s">
        <v>1529</v>
      </c>
      <c r="J14" s="621">
        <f>IF(ISBLANK(B7),"",B7)</f>
        <v>126</v>
      </c>
    </row>
    <row r="15" spans="1:10" x14ac:dyDescent="0.25">
      <c r="A15" s="624">
        <f t="shared" ref="A15" si="1">A7</f>
        <v>2023</v>
      </c>
      <c r="B15" s="623">
        <f t="shared" si="0"/>
        <v>670</v>
      </c>
      <c r="C15" s="28"/>
      <c r="D15" s="28"/>
      <c r="F15" s="626" t="s">
        <v>1527</v>
      </c>
      <c r="G15" s="622">
        <f>IF(ISBLANK(C7),"",C7)</f>
        <v>81</v>
      </c>
      <c r="I15" s="626" t="s">
        <v>1538</v>
      </c>
      <c r="J15" s="622">
        <f>IF(ISBLANK(C7),"",C7)</f>
        <v>81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57</v>
      </c>
      <c r="I16" s="627" t="s">
        <v>1539</v>
      </c>
      <c r="J16" s="623">
        <f>IF(ISBLANK(D7),"",D7)</f>
        <v>57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196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114</v>
      </c>
      <c r="C6" s="759"/>
      <c r="D6" s="759"/>
      <c r="E6" s="457">
        <v>6.2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143</v>
      </c>
      <c r="C7" s="759"/>
      <c r="D7" s="759"/>
      <c r="E7" s="457">
        <v>7.6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111</v>
      </c>
      <c r="C8" s="760"/>
      <c r="D8" s="760"/>
      <c r="E8" s="601">
        <v>5.6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114</v>
      </c>
      <c r="C16" s="755"/>
      <c r="I16" s="700">
        <f>A6</f>
        <v>2020</v>
      </c>
      <c r="J16" s="674">
        <f>IF(ISBLANK(E6),"",E6)</f>
        <v>6.2</v>
      </c>
      <c r="K16" s="756"/>
    </row>
    <row r="17" spans="1:10" x14ac:dyDescent="0.25">
      <c r="A17" s="701">
        <f>A7</f>
        <v>2021</v>
      </c>
      <c r="B17" s="853">
        <f>IF(ISBLANK(B7),"",B7)</f>
        <v>143</v>
      </c>
      <c r="C17" s="755"/>
      <c r="I17" s="701">
        <f>A7</f>
        <v>2021</v>
      </c>
      <c r="J17" s="853">
        <f>IF(ISBLANK(E7),"",E7)</f>
        <v>7.6</v>
      </c>
    </row>
    <row r="18" spans="1:10" x14ac:dyDescent="0.25">
      <c r="A18" s="702">
        <f>A8</f>
        <v>2022</v>
      </c>
      <c r="B18" s="676">
        <f>IF(ISBLANK(B8),"",B8)</f>
        <v>111</v>
      </c>
      <c r="C18" s="755"/>
      <c r="I18" s="702">
        <f>A8</f>
        <v>2022</v>
      </c>
      <c r="J18" s="676">
        <f>IF(ISBLANK(E8),"",E8)</f>
        <v>5.6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27</v>
      </c>
      <c r="D5" s="449">
        <f>IF(ISBLANK(B5),"",A5)</f>
        <v>2021</v>
      </c>
      <c r="E5" s="618">
        <f>IF(ISBLANK(B5),"",B5)</f>
        <v>27</v>
      </c>
      <c r="K5" s="217">
        <v>2020</v>
      </c>
      <c r="L5" s="655">
        <v>1.4</v>
      </c>
    </row>
    <row r="6" spans="1:12" x14ac:dyDescent="0.25">
      <c r="A6" s="229">
        <v>2022</v>
      </c>
      <c r="B6" s="602">
        <v>29</v>
      </c>
      <c r="D6" s="450">
        <f>IF(ISBLANK(B6),"",A6)</f>
        <v>2022</v>
      </c>
      <c r="E6" s="619">
        <f>IF(ISBLANK(B6),"",B6)</f>
        <v>29</v>
      </c>
      <c r="K6" s="286">
        <v>2021</v>
      </c>
      <c r="L6" s="657">
        <v>1.4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1.2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193</v>
      </c>
      <c r="C4" s="643">
        <v>175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192</v>
      </c>
      <c r="C5" s="602">
        <v>136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196</v>
      </c>
      <c r="C6" s="602">
        <v>121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33</v>
      </c>
      <c r="C5" s="643">
        <v>5145</v>
      </c>
      <c r="D5" s="643">
        <v>333</v>
      </c>
      <c r="E5" s="869">
        <v>6.5</v>
      </c>
      <c r="F5" s="1039">
        <v>6.6</v>
      </c>
      <c r="G5" s="1039">
        <v>6.4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32</v>
      </c>
      <c r="C6" s="657">
        <v>5300</v>
      </c>
      <c r="D6" s="657">
        <v>337</v>
      </c>
      <c r="E6" s="657">
        <v>6.4</v>
      </c>
      <c r="F6" s="657">
        <v>6.5</v>
      </c>
      <c r="G6" s="657">
        <v>6.2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33</v>
      </c>
      <c r="C7" s="617">
        <v>5305</v>
      </c>
      <c r="D7" s="617">
        <v>324</v>
      </c>
      <c r="E7" s="617">
        <v>6.1</v>
      </c>
      <c r="F7" s="617">
        <v>6.2</v>
      </c>
      <c r="G7" s="617">
        <v>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3.1</v>
      </c>
      <c r="C4" s="655">
        <v>622</v>
      </c>
      <c r="D4" s="655">
        <v>2.1</v>
      </c>
      <c r="E4" s="655">
        <v>797</v>
      </c>
      <c r="F4" s="655">
        <v>0.5</v>
      </c>
      <c r="G4" s="655">
        <v>61</v>
      </c>
      <c r="H4" s="655">
        <v>6</v>
      </c>
      <c r="I4" s="655">
        <v>107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2.6</v>
      </c>
      <c r="C5" s="602">
        <v>684</v>
      </c>
      <c r="D5" s="602">
        <v>2.2000000000000002</v>
      </c>
      <c r="E5" s="602">
        <v>722</v>
      </c>
      <c r="F5" s="602">
        <v>0.4</v>
      </c>
      <c r="G5" s="602">
        <v>54</v>
      </c>
      <c r="H5" s="602">
        <v>8</v>
      </c>
      <c r="I5" s="602">
        <v>108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709</v>
      </c>
      <c r="D6" s="617"/>
      <c r="E6" s="617">
        <v>756</v>
      </c>
      <c r="F6" s="617"/>
      <c r="G6" s="617">
        <v>51</v>
      </c>
      <c r="H6" s="617">
        <v>6</v>
      </c>
      <c r="I6" s="617">
        <v>86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477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1792</v>
      </c>
      <c r="C4" s="1006">
        <v>935</v>
      </c>
      <c r="D4" s="1006">
        <v>857</v>
      </c>
      <c r="E4" s="1005">
        <v>2468</v>
      </c>
      <c r="F4" s="1006">
        <v>1267</v>
      </c>
      <c r="G4" s="1006">
        <v>1201</v>
      </c>
      <c r="H4" s="1007">
        <v>10.6</v>
      </c>
      <c r="I4" s="1007">
        <v>14.5</v>
      </c>
      <c r="J4" s="1007">
        <v>-3.9</v>
      </c>
      <c r="K4" s="70">
        <v>4783</v>
      </c>
      <c r="L4" s="55">
        <v>2254</v>
      </c>
      <c r="M4" s="110">
        <v>2529</v>
      </c>
      <c r="N4" s="55">
        <v>4126</v>
      </c>
      <c r="O4" s="55">
        <v>1993</v>
      </c>
      <c r="P4" s="110">
        <v>2133</v>
      </c>
    </row>
    <row r="5" spans="1:17" x14ac:dyDescent="0.25">
      <c r="A5" s="286">
        <v>2021</v>
      </c>
      <c r="B5" s="1008">
        <v>1916</v>
      </c>
      <c r="C5" s="1009">
        <v>995</v>
      </c>
      <c r="D5" s="1009">
        <v>921</v>
      </c>
      <c r="E5" s="1008">
        <v>2929</v>
      </c>
      <c r="F5" s="1009">
        <v>1451</v>
      </c>
      <c r="G5" s="1009">
        <v>1478</v>
      </c>
      <c r="H5" s="1010">
        <v>11.3</v>
      </c>
      <c r="I5" s="1010">
        <v>17.3</v>
      </c>
      <c r="J5" s="1010">
        <v>-6</v>
      </c>
      <c r="K5" s="212">
        <v>6008</v>
      </c>
      <c r="L5" s="58">
        <v>2800</v>
      </c>
      <c r="M5" s="160">
        <v>3208</v>
      </c>
      <c r="N5" s="58">
        <v>5207</v>
      </c>
      <c r="O5" s="58">
        <v>2523</v>
      </c>
      <c r="P5" s="160">
        <v>2684</v>
      </c>
    </row>
    <row r="6" spans="1:17" x14ac:dyDescent="0.25">
      <c r="A6" s="219">
        <v>2022</v>
      </c>
      <c r="B6" s="1011">
        <v>1984</v>
      </c>
      <c r="C6" s="1012">
        <v>1038</v>
      </c>
      <c r="D6" s="1012">
        <v>946</v>
      </c>
      <c r="E6" s="1011">
        <v>2422</v>
      </c>
      <c r="F6" s="1012">
        <v>1184</v>
      </c>
      <c r="G6" s="1012">
        <v>1238</v>
      </c>
      <c r="H6" s="1013">
        <v>11.3</v>
      </c>
      <c r="I6" s="1013">
        <v>13.8</v>
      </c>
      <c r="J6" s="1013">
        <v>-2.5</v>
      </c>
      <c r="K6" s="1014">
        <v>6068</v>
      </c>
      <c r="L6" s="1015">
        <v>2844</v>
      </c>
      <c r="M6" s="1016">
        <v>3224</v>
      </c>
      <c r="N6" s="1015">
        <v>5586</v>
      </c>
      <c r="O6" s="1015">
        <v>2703</v>
      </c>
      <c r="P6" s="1016">
        <v>2883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857</v>
      </c>
      <c r="C13" s="319">
        <f>IF(ISBLANK(C4),"",C4)</f>
        <v>935</v>
      </c>
      <c r="D13" s="364"/>
      <c r="E13" s="322">
        <f>A4</f>
        <v>2020</v>
      </c>
      <c r="F13" s="319">
        <f>IF(ISBLANK(G4),"",G4)</f>
        <v>1201</v>
      </c>
      <c r="G13" s="319">
        <f>IF(ISBLANK(F4),"",F4)</f>
        <v>1267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921</v>
      </c>
      <c r="C14" s="320">
        <f t="shared" ref="C14:C15" si="2">IF(ISBLANK(C5),"",C5)</f>
        <v>995</v>
      </c>
      <c r="D14" s="364"/>
      <c r="E14" s="323">
        <f t="shared" ref="E14:E15" si="3">A5</f>
        <v>2021</v>
      </c>
      <c r="F14" s="320">
        <f t="shared" ref="F14:F15" si="4">IF(ISBLANK(G5),"",G5)</f>
        <v>1478</v>
      </c>
      <c r="G14" s="320">
        <f t="shared" ref="G14:G15" si="5">IF(ISBLANK(F5),"",F5)</f>
        <v>1451</v>
      </c>
      <c r="H14" s="389"/>
      <c r="I14" s="389"/>
      <c r="J14" s="48"/>
      <c r="K14" s="325" t="s">
        <v>536</v>
      </c>
      <c r="L14" s="328">
        <f>IF(ISBLANK(K4),"",K4)</f>
        <v>4783</v>
      </c>
      <c r="M14" s="328">
        <f>IF(ISBLANK(K5),"",K5)</f>
        <v>6008</v>
      </c>
      <c r="N14" s="328">
        <f>IF(ISBLANK(K6),"",K6)</f>
        <v>6068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946</v>
      </c>
      <c r="C15" s="321">
        <f t="shared" si="2"/>
        <v>1038</v>
      </c>
      <c r="E15" s="324">
        <f t="shared" si="3"/>
        <v>2022</v>
      </c>
      <c r="F15" s="321">
        <f t="shared" si="4"/>
        <v>1238</v>
      </c>
      <c r="G15" s="321">
        <f t="shared" si="5"/>
        <v>1184</v>
      </c>
      <c r="H15" s="211"/>
      <c r="I15" s="211"/>
      <c r="J15" s="28"/>
      <c r="K15" s="326" t="s">
        <v>535</v>
      </c>
      <c r="L15" s="329">
        <f>IF(ISBLANK(N4),"",N4)</f>
        <v>4126</v>
      </c>
      <c r="M15" s="329">
        <f>IF(ISBLANK(N5),"",N5)</f>
        <v>5207</v>
      </c>
      <c r="N15" s="329">
        <f>IF(ISBLANK(N6),"",N6)</f>
        <v>5586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4783</v>
      </c>
      <c r="M19" s="328">
        <f>IF(ISBLANK(K5),"",K5)</f>
        <v>6008</v>
      </c>
      <c r="N19" s="328">
        <f>IF(ISBLANK(K6),"",K6)</f>
        <v>6068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4126</v>
      </c>
      <c r="M20" s="329">
        <f>IF(ISBLANK(N5),"",N5)</f>
        <v>5207</v>
      </c>
      <c r="N20" s="329">
        <f>IF(ISBLANK(N6),"",N6)</f>
        <v>5586</v>
      </c>
      <c r="O20" s="364"/>
    </row>
    <row r="21" spans="1:15" x14ac:dyDescent="0.25">
      <c r="A21" s="322">
        <f>A4</f>
        <v>2020</v>
      </c>
      <c r="B21" s="319">
        <f>IF(ISBLANK(D4),"",D4)</f>
        <v>857</v>
      </c>
      <c r="C21" s="319">
        <f>IF(ISBLANK(C4),"",C4)</f>
        <v>935</v>
      </c>
      <c r="E21" s="322">
        <f>A4</f>
        <v>2020</v>
      </c>
      <c r="F21" s="319">
        <f>IF(ISBLANK(G4),"",G4)</f>
        <v>1201</v>
      </c>
      <c r="G21" s="319">
        <f>IF(ISBLANK(F4),"",F4)</f>
        <v>1267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921</v>
      </c>
      <c r="C22" s="320">
        <f t="shared" ref="C22:C23" si="8">IF(ISBLANK(C5),"",C5)</f>
        <v>995</v>
      </c>
      <c r="E22" s="323">
        <f t="shared" ref="E22:E23" si="9">A5</f>
        <v>2021</v>
      </c>
      <c r="F22" s="320">
        <f t="shared" ref="F22:F23" si="10">IF(ISBLANK(G5),"",G5)</f>
        <v>1478</v>
      </c>
      <c r="G22" s="320">
        <f t="shared" ref="G22:G23" si="11">IF(ISBLANK(F5),"",F5)</f>
        <v>1451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946</v>
      </c>
      <c r="C23" s="321">
        <f t="shared" si="8"/>
        <v>1038</v>
      </c>
      <c r="E23" s="324">
        <f t="shared" si="9"/>
        <v>2022</v>
      </c>
      <c r="F23" s="321">
        <f t="shared" si="10"/>
        <v>1238</v>
      </c>
      <c r="G23" s="321">
        <f t="shared" si="11"/>
        <v>1184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24</v>
      </c>
      <c r="C5" s="611"/>
      <c r="D5" s="611"/>
      <c r="E5" s="599">
        <v>93</v>
      </c>
      <c r="F5" s="616"/>
      <c r="G5" s="945"/>
      <c r="H5" s="599">
        <v>408</v>
      </c>
      <c r="I5" s="616">
        <v>131</v>
      </c>
      <c r="J5" s="616">
        <v>277</v>
      </c>
      <c r="K5" s="616"/>
      <c r="L5" s="945"/>
    </row>
    <row r="6" spans="1:12" x14ac:dyDescent="0.25">
      <c r="A6" s="286">
        <v>2021</v>
      </c>
      <c r="B6" s="601">
        <v>36</v>
      </c>
      <c r="C6" s="612"/>
      <c r="D6" s="612"/>
      <c r="E6" s="1034">
        <v>92</v>
      </c>
      <c r="F6" s="1028"/>
      <c r="G6" s="980"/>
      <c r="H6" s="1034">
        <v>468</v>
      </c>
      <c r="I6" s="1028">
        <v>181</v>
      </c>
      <c r="J6" s="1028">
        <v>287</v>
      </c>
      <c r="K6" s="1028"/>
      <c r="L6" s="980"/>
    </row>
    <row r="7" spans="1:12" x14ac:dyDescent="0.25">
      <c r="A7" s="218">
        <v>2022</v>
      </c>
      <c r="B7" s="601">
        <v>48</v>
      </c>
      <c r="C7" s="612"/>
      <c r="D7" s="612"/>
      <c r="E7" s="1034">
        <v>90</v>
      </c>
      <c r="F7" s="1028"/>
      <c r="G7" s="980"/>
      <c r="H7" s="1034">
        <v>477</v>
      </c>
      <c r="I7" s="1028">
        <v>152</v>
      </c>
      <c r="J7" s="1028">
        <v>325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152</v>
      </c>
    </row>
    <row r="15" spans="1:12" ht="30" x14ac:dyDescent="0.25">
      <c r="A15" s="833" t="s">
        <v>1543</v>
      </c>
      <c r="B15" s="623">
        <f>IF(ISBLANK(J7),"",J7)</f>
        <v>325</v>
      </c>
    </row>
    <row r="17" spans="1:2" x14ac:dyDescent="0.25">
      <c r="A17" s="625" t="s">
        <v>1540</v>
      </c>
      <c r="B17" s="621">
        <f>IF(ISBLANK(I7),"",I7)</f>
        <v>152</v>
      </c>
    </row>
    <row r="18" spans="1:2" x14ac:dyDescent="0.25">
      <c r="A18" s="627" t="s">
        <v>1541</v>
      </c>
      <c r="B18" s="623">
        <f>IF(ISBLANK(J7),"",J7)</f>
        <v>325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35.4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34.799999999999997</v>
      </c>
      <c r="C7" s="614">
        <v>36.4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49.9</v>
      </c>
      <c r="C10" s="614">
        <v>27.3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35.4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2341.4299999999998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4881.93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5146.527</v>
      </c>
      <c r="C5" s="611">
        <v>2474.027</v>
      </c>
      <c r="D5" s="751"/>
      <c r="E5" s="751"/>
      <c r="G5" s="358">
        <v>2014</v>
      </c>
      <c r="H5" s="70">
        <v>4886.96</v>
      </c>
      <c r="I5" s="55">
        <v>3517.52</v>
      </c>
      <c r="J5" s="55">
        <v>1369.44</v>
      </c>
      <c r="K5" s="71">
        <v>33</v>
      </c>
    </row>
    <row r="6" spans="1:12" x14ac:dyDescent="0.25">
      <c r="A6" s="286">
        <v>2021</v>
      </c>
      <c r="B6" s="601"/>
      <c r="C6" s="612">
        <v>299.71800000000002</v>
      </c>
      <c r="D6" s="959"/>
      <c r="E6" s="959"/>
      <c r="G6" s="480">
        <v>2017</v>
      </c>
      <c r="H6" s="212">
        <v>4872.29</v>
      </c>
      <c r="I6" s="58">
        <v>3517.5</v>
      </c>
      <c r="J6" s="58">
        <v>1354.79</v>
      </c>
      <c r="K6" s="214">
        <v>33</v>
      </c>
    </row>
    <row r="7" spans="1:12" x14ac:dyDescent="0.25">
      <c r="A7" s="218">
        <v>2022</v>
      </c>
      <c r="B7" s="601">
        <v>2341.4299999999998</v>
      </c>
      <c r="C7" s="612">
        <v>299.71800000000002</v>
      </c>
      <c r="D7" s="959"/>
      <c r="E7" s="959"/>
      <c r="G7" s="482">
        <v>2020</v>
      </c>
      <c r="H7" s="72">
        <v>4881.93</v>
      </c>
      <c r="I7" s="61">
        <v>3517.5</v>
      </c>
      <c r="J7" s="61">
        <v>1364.43</v>
      </c>
      <c r="K7" s="73">
        <v>33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299.71800000000002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1364.43</v>
      </c>
      <c r="I14" s="211"/>
      <c r="J14" s="211"/>
    </row>
    <row r="15" spans="1:12" x14ac:dyDescent="0.25">
      <c r="A15" s="870" t="s">
        <v>16</v>
      </c>
      <c r="B15" s="630">
        <f>IF(ISBLANK(B7),"",B7)</f>
        <v>2341.4299999999998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3517.5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299.71800000000002</v>
      </c>
      <c r="F19" s="253"/>
      <c r="G19" s="634" t="s">
        <v>529</v>
      </c>
      <c r="H19" s="621">
        <f>IF(ISBLANK(J7),"",J7)</f>
        <v>1364.43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2341.4299999999998</v>
      </c>
      <c r="F20" s="253"/>
      <c r="G20" s="635" t="s">
        <v>528</v>
      </c>
      <c r="H20" s="623">
        <f>IF(ISBLANK(I7),"",I7)</f>
        <v>3517.5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6.4</v>
      </c>
      <c r="C5" s="1092"/>
      <c r="D5" s="1093"/>
      <c r="E5" s="1092"/>
      <c r="F5" s="1093"/>
    </row>
    <row r="6" spans="1:9" x14ac:dyDescent="0.25">
      <c r="A6" s="218">
        <v>2021</v>
      </c>
      <c r="B6" s="1092">
        <v>7.3</v>
      </c>
      <c r="C6" s="1092"/>
      <c r="D6" s="1093"/>
      <c r="E6" s="1092"/>
      <c r="F6" s="1093"/>
    </row>
    <row r="7" spans="1:9" x14ac:dyDescent="0.25">
      <c r="A7" s="219">
        <v>2022</v>
      </c>
      <c r="B7" s="73">
        <v>5.4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71901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23307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48594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229263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65292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163971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23562</v>
      </c>
      <c r="C5" s="458">
        <v>11682</v>
      </c>
      <c r="D5" s="458">
        <v>11880</v>
      </c>
      <c r="E5" s="457">
        <v>70201</v>
      </c>
      <c r="F5" s="458">
        <v>35717</v>
      </c>
      <c r="G5" s="458">
        <v>34484</v>
      </c>
      <c r="H5" s="457">
        <v>3.1</v>
      </c>
      <c r="I5" s="763">
        <v>2.9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45448</v>
      </c>
      <c r="C6" s="458">
        <v>17614</v>
      </c>
      <c r="D6" s="458">
        <v>27834</v>
      </c>
      <c r="E6" s="457">
        <v>130670</v>
      </c>
      <c r="F6" s="458">
        <v>44386</v>
      </c>
      <c r="G6" s="458">
        <v>86284</v>
      </c>
      <c r="H6" s="457">
        <v>2.5</v>
      </c>
      <c r="I6" s="763">
        <v>3.1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71901</v>
      </c>
      <c r="C7" s="612">
        <v>23307</v>
      </c>
      <c r="D7" s="612">
        <v>48594</v>
      </c>
      <c r="E7" s="601">
        <v>229263</v>
      </c>
      <c r="F7" s="612">
        <v>65292</v>
      </c>
      <c r="G7" s="612">
        <v>163971</v>
      </c>
      <c r="H7" s="947">
        <v>2.8</v>
      </c>
      <c r="I7" s="948">
        <v>3.4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23562</v>
      </c>
      <c r="C14" s="674">
        <f t="shared" ref="C14:D14" si="0">IF(ISBLANK(C5),"",C5)</f>
        <v>11682</v>
      </c>
      <c r="D14" s="669">
        <f t="shared" si="0"/>
        <v>11880</v>
      </c>
      <c r="F14" s="884">
        <f>A5</f>
        <v>2020</v>
      </c>
      <c r="G14" s="674">
        <f>IF(ISBLANK(E5),"",E5)</f>
        <v>70201</v>
      </c>
      <c r="H14" s="674">
        <f t="shared" ref="H14:I16" si="1">IF(ISBLANK(F5),"",F5)</f>
        <v>35717</v>
      </c>
      <c r="I14" s="669">
        <f t="shared" si="1"/>
        <v>34484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2.9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45448</v>
      </c>
      <c r="C15" s="879">
        <f t="shared" si="3"/>
        <v>17614</v>
      </c>
      <c r="D15" s="886">
        <f t="shared" si="3"/>
        <v>27834</v>
      </c>
      <c r="F15" s="890">
        <f t="shared" ref="F15:F16" si="4">A6</f>
        <v>2021</v>
      </c>
      <c r="G15" s="853">
        <f t="shared" ref="G15:G16" si="5">IF(ISBLANK(E6),"",E6)</f>
        <v>130670</v>
      </c>
      <c r="H15" s="853">
        <f t="shared" si="1"/>
        <v>44386</v>
      </c>
      <c r="I15" s="670">
        <f t="shared" si="1"/>
        <v>86284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3.1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71901</v>
      </c>
      <c r="C16" s="888">
        <f t="shared" si="3"/>
        <v>23307</v>
      </c>
      <c r="D16" s="889">
        <f t="shared" si="3"/>
        <v>48594</v>
      </c>
      <c r="F16" s="891">
        <f t="shared" si="4"/>
        <v>2022</v>
      </c>
      <c r="G16" s="676">
        <f t="shared" si="5"/>
        <v>229263</v>
      </c>
      <c r="H16" s="676">
        <f t="shared" si="1"/>
        <v>65292</v>
      </c>
      <c r="I16" s="671">
        <f t="shared" si="1"/>
        <v>163971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3.4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23562</v>
      </c>
      <c r="C22" s="674">
        <f t="shared" ref="C22:D22" si="8">IF(ISBLANK(C5),"",C5)</f>
        <v>11682</v>
      </c>
      <c r="D22" s="669">
        <f t="shared" si="8"/>
        <v>11880</v>
      </c>
      <c r="F22" s="884">
        <f>A5</f>
        <v>2020</v>
      </c>
      <c r="G22" s="674">
        <f>IF(ISBLANK(E5),"",E5)</f>
        <v>70201</v>
      </c>
      <c r="H22" s="674">
        <f t="shared" ref="H22:I24" si="9">IF(ISBLANK(F5),"",F5)</f>
        <v>35717</v>
      </c>
      <c r="I22" s="669">
        <f t="shared" si="9"/>
        <v>34484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2.9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45448</v>
      </c>
      <c r="C23" s="853">
        <f t="shared" si="11"/>
        <v>17614</v>
      </c>
      <c r="D23" s="670">
        <f t="shared" si="11"/>
        <v>27834</v>
      </c>
      <c r="F23" s="890">
        <f t="shared" ref="F23:F24" si="12">A6</f>
        <v>2021</v>
      </c>
      <c r="G23" s="853">
        <f t="shared" ref="G23:G24" si="13">IF(ISBLANK(E6),"",E6)</f>
        <v>130670</v>
      </c>
      <c r="H23" s="853">
        <f t="shared" si="9"/>
        <v>44386</v>
      </c>
      <c r="I23" s="670">
        <f t="shared" si="9"/>
        <v>86284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3.1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71901</v>
      </c>
      <c r="C24" s="676">
        <f t="shared" si="11"/>
        <v>23307</v>
      </c>
      <c r="D24" s="671">
        <f t="shared" si="11"/>
        <v>48594</v>
      </c>
      <c r="F24" s="891">
        <f t="shared" si="12"/>
        <v>2022</v>
      </c>
      <c r="G24" s="676">
        <f t="shared" si="13"/>
        <v>229263</v>
      </c>
      <c r="H24" s="676">
        <f t="shared" si="9"/>
        <v>65292</v>
      </c>
      <c r="I24" s="671">
        <f t="shared" si="9"/>
        <v>163971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3.4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648</v>
      </c>
      <c r="C3" s="71">
        <v>217</v>
      </c>
      <c r="D3" s="71">
        <v>13</v>
      </c>
      <c r="F3" s="105" t="s">
        <v>537</v>
      </c>
      <c r="G3" s="97">
        <f>IF(ISBLANK(B3),"",B3)</f>
        <v>648</v>
      </c>
      <c r="H3" s="97">
        <f>IF(ISBLANK(B4),"",B4)</f>
        <v>864</v>
      </c>
      <c r="I3" s="97">
        <f>IF(ISBLANK(B5),"",B5)</f>
        <v>930</v>
      </c>
      <c r="J3" s="365"/>
    </row>
    <row r="4" spans="1:12" x14ac:dyDescent="0.25">
      <c r="A4" s="286">
        <v>2021</v>
      </c>
      <c r="B4" s="214">
        <v>864</v>
      </c>
      <c r="C4" s="214">
        <v>261</v>
      </c>
      <c r="D4" s="214">
        <v>13.2</v>
      </c>
      <c r="F4" s="130" t="s">
        <v>538</v>
      </c>
      <c r="G4" s="98">
        <f>IF(ISBLANK(C3),"",C3)</f>
        <v>217</v>
      </c>
      <c r="H4" s="98">
        <f>IF(ISBLANK(C4),"",C4)</f>
        <v>261</v>
      </c>
      <c r="I4" s="98">
        <f>IF(ISBLANK(C5),"",C5)</f>
        <v>267</v>
      </c>
      <c r="J4" s="365"/>
    </row>
    <row r="5" spans="1:12" x14ac:dyDescent="0.25">
      <c r="A5" s="218">
        <v>2022</v>
      </c>
      <c r="B5" s="168">
        <v>930</v>
      </c>
      <c r="C5" s="168">
        <v>267</v>
      </c>
      <c r="D5" s="168">
        <v>12.5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648</v>
      </c>
      <c r="H8" s="97">
        <f>IF(ISBLANK(B4),"",B4)</f>
        <v>864</v>
      </c>
      <c r="I8" s="97">
        <f>IF(ISBLANK(B5),"",B5)</f>
        <v>930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217</v>
      </c>
      <c r="H9" s="98">
        <f>IF(ISBLANK(C4),"",C4)</f>
        <v>261</v>
      </c>
      <c r="I9" s="98">
        <f>IF(ISBLANK(C5),"",C5)</f>
        <v>267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13.2</v>
      </c>
      <c r="I13" s="132">
        <f>IF(ISBLANK(D5),"",D5)</f>
        <v>12.5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4409</v>
      </c>
      <c r="C4" s="110">
        <v>4743</v>
      </c>
      <c r="E4" s="29" t="s">
        <v>540</v>
      </c>
      <c r="F4" s="163">
        <f>B4/($B$22+$C$22)*100</f>
        <v>2.5186369998000626</v>
      </c>
      <c r="G4" s="163">
        <f>C4/($B$22+$C$22)*100</f>
        <v>2.709434177829825</v>
      </c>
      <c r="J4" s="29" t="s">
        <v>540</v>
      </c>
      <c r="K4" s="163">
        <f>G4</f>
        <v>2.709434177829825</v>
      </c>
    </row>
    <row r="5" spans="1:11" x14ac:dyDescent="0.25">
      <c r="A5" s="202" t="s">
        <v>541</v>
      </c>
      <c r="B5" s="212">
        <v>4421</v>
      </c>
      <c r="C5" s="160">
        <v>4769</v>
      </c>
      <c r="E5" s="29" t="s">
        <v>541</v>
      </c>
      <c r="F5" s="163">
        <f t="shared" ref="F5:G21" si="0">B5/($B$22+$C$22)*100</f>
        <v>2.5254919882322699</v>
      </c>
      <c r="G5" s="163">
        <f t="shared" si="0"/>
        <v>2.7242866527662732</v>
      </c>
      <c r="J5" s="29" t="s">
        <v>541</v>
      </c>
      <c r="K5" s="163">
        <f t="shared" ref="K5:K21" si="1">G5</f>
        <v>2.7242866527662732</v>
      </c>
    </row>
    <row r="6" spans="1:11" x14ac:dyDescent="0.25">
      <c r="A6" s="202" t="s">
        <v>542</v>
      </c>
      <c r="B6" s="212">
        <v>4010</v>
      </c>
      <c r="C6" s="160">
        <v>4198</v>
      </c>
      <c r="E6" s="29" t="s">
        <v>542</v>
      </c>
      <c r="F6" s="163">
        <f t="shared" si="0"/>
        <v>2.2907086344291794</v>
      </c>
      <c r="G6" s="163">
        <f t="shared" si="0"/>
        <v>2.3981034532004228</v>
      </c>
      <c r="J6" s="29" t="s">
        <v>542</v>
      </c>
      <c r="K6" s="163">
        <f t="shared" si="1"/>
        <v>2.3981034532004228</v>
      </c>
    </row>
    <row r="7" spans="1:11" x14ac:dyDescent="0.25">
      <c r="A7" s="202" t="s">
        <v>543</v>
      </c>
      <c r="B7" s="212">
        <v>3857</v>
      </c>
      <c r="C7" s="160">
        <v>3949</v>
      </c>
      <c r="E7" s="29" t="s">
        <v>543</v>
      </c>
      <c r="F7" s="163">
        <f t="shared" si="0"/>
        <v>2.20330753191854</v>
      </c>
      <c r="G7" s="163">
        <f t="shared" si="0"/>
        <v>2.255862443232127</v>
      </c>
      <c r="J7" s="29" t="s">
        <v>543</v>
      </c>
      <c r="K7" s="163">
        <f t="shared" si="1"/>
        <v>2.255862443232127</v>
      </c>
    </row>
    <row r="8" spans="1:11" x14ac:dyDescent="0.25">
      <c r="A8" s="202" t="s">
        <v>544</v>
      </c>
      <c r="B8" s="212">
        <v>4678</v>
      </c>
      <c r="C8" s="160">
        <v>4583</v>
      </c>
      <c r="E8" s="29" t="s">
        <v>544</v>
      </c>
      <c r="F8" s="163">
        <f t="shared" si="0"/>
        <v>2.6723029904887037</v>
      </c>
      <c r="G8" s="163">
        <f t="shared" si="0"/>
        <v>2.6180343320670647</v>
      </c>
      <c r="J8" s="29" t="s">
        <v>544</v>
      </c>
      <c r="K8" s="163">
        <f t="shared" si="1"/>
        <v>2.6180343320670647</v>
      </c>
    </row>
    <row r="9" spans="1:11" x14ac:dyDescent="0.25">
      <c r="A9" s="202" t="s">
        <v>545</v>
      </c>
      <c r="B9" s="212">
        <v>5939</v>
      </c>
      <c r="C9" s="160">
        <v>5799</v>
      </c>
      <c r="E9" s="29" t="s">
        <v>545</v>
      </c>
      <c r="F9" s="163">
        <f t="shared" si="0"/>
        <v>3.3926480249064577</v>
      </c>
      <c r="G9" s="163">
        <f t="shared" si="0"/>
        <v>3.3126731598640426</v>
      </c>
      <c r="J9" s="29" t="s">
        <v>545</v>
      </c>
      <c r="K9" s="163">
        <f t="shared" si="1"/>
        <v>3.3126731598640426</v>
      </c>
    </row>
    <row r="10" spans="1:11" x14ac:dyDescent="0.25">
      <c r="A10" s="202" t="s">
        <v>546</v>
      </c>
      <c r="B10" s="212">
        <v>6538</v>
      </c>
      <c r="C10" s="160">
        <v>6096</v>
      </c>
      <c r="E10" s="29" t="s">
        <v>546</v>
      </c>
      <c r="F10" s="163">
        <f t="shared" si="0"/>
        <v>3.7348261974807917</v>
      </c>
      <c r="G10" s="163">
        <f t="shared" si="0"/>
        <v>3.4823341235611665</v>
      </c>
      <c r="J10" s="29" t="s">
        <v>546</v>
      </c>
      <c r="K10" s="163">
        <f t="shared" si="1"/>
        <v>3.4823341235611665</v>
      </c>
    </row>
    <row r="11" spans="1:11" x14ac:dyDescent="0.25">
      <c r="A11" s="202" t="s">
        <v>547</v>
      </c>
      <c r="B11" s="212">
        <v>7348</v>
      </c>
      <c r="C11" s="160">
        <v>6911</v>
      </c>
      <c r="E11" s="29" t="s">
        <v>547</v>
      </c>
      <c r="F11" s="163">
        <f t="shared" si="0"/>
        <v>4.1975379166547659</v>
      </c>
      <c r="G11" s="163">
        <f t="shared" si="0"/>
        <v>3.9479020879152267</v>
      </c>
      <c r="J11" s="29" t="s">
        <v>547</v>
      </c>
      <c r="K11" s="163">
        <f t="shared" si="1"/>
        <v>3.9479020879152267</v>
      </c>
    </row>
    <row r="12" spans="1:11" x14ac:dyDescent="0.25">
      <c r="A12" s="202" t="s">
        <v>548</v>
      </c>
      <c r="B12" s="212">
        <v>7276</v>
      </c>
      <c r="C12" s="160">
        <v>6957</v>
      </c>
      <c r="E12" s="29" t="s">
        <v>548</v>
      </c>
      <c r="F12" s="163">
        <f t="shared" si="0"/>
        <v>4.1564079860615237</v>
      </c>
      <c r="G12" s="163">
        <f t="shared" si="0"/>
        <v>3.9741795435720197</v>
      </c>
      <c r="J12" s="29" t="s">
        <v>548</v>
      </c>
      <c r="K12" s="163">
        <f t="shared" si="1"/>
        <v>3.9741795435720197</v>
      </c>
    </row>
    <row r="13" spans="1:11" x14ac:dyDescent="0.25">
      <c r="A13" s="202" t="s">
        <v>549</v>
      </c>
      <c r="B13" s="212">
        <v>6660</v>
      </c>
      <c r="C13" s="160">
        <v>6143</v>
      </c>
      <c r="E13" s="29" t="s">
        <v>549</v>
      </c>
      <c r="F13" s="163">
        <f t="shared" si="0"/>
        <v>3.8045185798748964</v>
      </c>
      <c r="G13" s="163">
        <f t="shared" si="0"/>
        <v>3.5091828282539774</v>
      </c>
      <c r="J13" s="29" t="s">
        <v>549</v>
      </c>
      <c r="K13" s="163">
        <f t="shared" si="1"/>
        <v>3.5091828282539774</v>
      </c>
    </row>
    <row r="14" spans="1:11" x14ac:dyDescent="0.25">
      <c r="A14" s="202" t="s">
        <v>550</v>
      </c>
      <c r="B14" s="212">
        <v>5862</v>
      </c>
      <c r="C14" s="160">
        <v>5353</v>
      </c>
      <c r="E14" s="29" t="s">
        <v>550</v>
      </c>
      <c r="F14" s="163">
        <f t="shared" si="0"/>
        <v>3.3486618491331299</v>
      </c>
      <c r="G14" s="163">
        <f t="shared" si="0"/>
        <v>3.0578960898003484</v>
      </c>
      <c r="J14" s="29" t="s">
        <v>550</v>
      </c>
      <c r="K14" s="163">
        <f t="shared" si="1"/>
        <v>3.0578960898003484</v>
      </c>
    </row>
    <row r="15" spans="1:11" x14ac:dyDescent="0.25">
      <c r="A15" s="202" t="s">
        <v>551</v>
      </c>
      <c r="B15" s="212">
        <v>5591</v>
      </c>
      <c r="C15" s="160">
        <v>4865</v>
      </c>
      <c r="E15" s="29" t="s">
        <v>551</v>
      </c>
      <c r="F15" s="163">
        <f t="shared" si="0"/>
        <v>3.1938533603724539</v>
      </c>
      <c r="G15" s="163">
        <f t="shared" si="0"/>
        <v>2.7791265602239297</v>
      </c>
      <c r="J15" s="29" t="s">
        <v>551</v>
      </c>
      <c r="K15" s="163">
        <f t="shared" si="1"/>
        <v>2.7791265602239297</v>
      </c>
    </row>
    <row r="16" spans="1:11" x14ac:dyDescent="0.25">
      <c r="A16" s="202" t="s">
        <v>552</v>
      </c>
      <c r="B16" s="212">
        <v>5597</v>
      </c>
      <c r="C16" s="160">
        <v>4684</v>
      </c>
      <c r="E16" s="29" t="s">
        <v>552</v>
      </c>
      <c r="F16" s="163">
        <f t="shared" si="0"/>
        <v>3.1972808545885578</v>
      </c>
      <c r="G16" s="163">
        <f t="shared" si="0"/>
        <v>2.6757304847048071</v>
      </c>
      <c r="J16" s="29" t="s">
        <v>552</v>
      </c>
      <c r="K16" s="163">
        <f t="shared" si="1"/>
        <v>2.6757304847048071</v>
      </c>
    </row>
    <row r="17" spans="1:11" x14ac:dyDescent="0.25">
      <c r="A17" s="202" t="s">
        <v>553</v>
      </c>
      <c r="B17" s="212">
        <v>6002</v>
      </c>
      <c r="C17" s="160">
        <v>4577</v>
      </c>
      <c r="E17" s="29" t="s">
        <v>553</v>
      </c>
      <c r="F17" s="163">
        <f t="shared" si="0"/>
        <v>3.4286367141755445</v>
      </c>
      <c r="G17" s="163">
        <f t="shared" si="0"/>
        <v>2.6146068378509613</v>
      </c>
      <c r="J17" s="29" t="s">
        <v>553</v>
      </c>
      <c r="K17" s="163">
        <f t="shared" si="1"/>
        <v>2.6146068378509613</v>
      </c>
    </row>
    <row r="18" spans="1:11" x14ac:dyDescent="0.25">
      <c r="A18" s="202" t="s">
        <v>554</v>
      </c>
      <c r="B18" s="212">
        <v>5653</v>
      </c>
      <c r="C18" s="160">
        <v>3860</v>
      </c>
      <c r="E18" s="29" t="s">
        <v>554</v>
      </c>
      <c r="F18" s="163">
        <f t="shared" si="0"/>
        <v>3.2292708006055242</v>
      </c>
      <c r="G18" s="163">
        <f t="shared" si="0"/>
        <v>2.2050212790265915</v>
      </c>
      <c r="J18" s="29" t="s">
        <v>554</v>
      </c>
      <c r="K18" s="163">
        <f t="shared" si="1"/>
        <v>2.2050212790265915</v>
      </c>
    </row>
    <row r="19" spans="1:11" x14ac:dyDescent="0.25">
      <c r="A19" s="202" t="s">
        <v>555</v>
      </c>
      <c r="B19" s="212">
        <v>3341</v>
      </c>
      <c r="C19" s="160">
        <v>2105</v>
      </c>
      <c r="E19" s="29" t="s">
        <v>555</v>
      </c>
      <c r="F19" s="163">
        <f t="shared" si="0"/>
        <v>1.9085430293336381</v>
      </c>
      <c r="G19" s="163">
        <f t="shared" si="0"/>
        <v>1.2024792208163149</v>
      </c>
      <c r="J19" s="29" t="s">
        <v>555</v>
      </c>
      <c r="K19" s="163">
        <f t="shared" si="1"/>
        <v>1.2024792208163149</v>
      </c>
    </row>
    <row r="20" spans="1:11" x14ac:dyDescent="0.25">
      <c r="A20" s="202" t="s">
        <v>556</v>
      </c>
      <c r="B20" s="212">
        <v>2984</v>
      </c>
      <c r="C20" s="160">
        <v>1626</v>
      </c>
      <c r="E20" s="29" t="s">
        <v>556</v>
      </c>
      <c r="F20" s="163">
        <f t="shared" si="0"/>
        <v>1.7046071234754792</v>
      </c>
      <c r="G20" s="163">
        <f t="shared" si="0"/>
        <v>0.92885093256405127</v>
      </c>
      <c r="J20" s="29" t="s">
        <v>556</v>
      </c>
      <c r="K20" s="163">
        <f t="shared" si="1"/>
        <v>0.92885093256405127</v>
      </c>
    </row>
    <row r="21" spans="1:11" x14ac:dyDescent="0.25">
      <c r="A21" s="203" t="s">
        <v>557</v>
      </c>
      <c r="B21" s="72">
        <v>2375</v>
      </c>
      <c r="C21" s="111">
        <v>1296</v>
      </c>
      <c r="E21" s="31" t="s">
        <v>557</v>
      </c>
      <c r="F21" s="163">
        <f t="shared" si="0"/>
        <v>1.3567164605409729</v>
      </c>
      <c r="G21" s="163">
        <f t="shared" si="0"/>
        <v>0.74033875067835819</v>
      </c>
      <c r="J21" s="31" t="s">
        <v>557</v>
      </c>
      <c r="K21" s="210">
        <f t="shared" si="1"/>
        <v>0.74033875067835819</v>
      </c>
    </row>
    <row r="22" spans="1:11" x14ac:dyDescent="0.25">
      <c r="A22" s="309" t="s">
        <v>16</v>
      </c>
      <c r="B22" s="121">
        <f>SUM(B4:B21)</f>
        <v>92541</v>
      </c>
      <c r="C22" s="124">
        <f>SUM(C4:C21)</f>
        <v>82514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14563</v>
      </c>
      <c r="C3" s="110">
        <v>754</v>
      </c>
      <c r="E3" s="297" t="s">
        <v>709</v>
      </c>
      <c r="F3" s="71">
        <v>55.75</v>
      </c>
      <c r="G3" s="71">
        <v>55.61</v>
      </c>
      <c r="K3" s="122" t="s">
        <v>16</v>
      </c>
      <c r="L3" s="71">
        <v>2.65</v>
      </c>
      <c r="M3" s="71">
        <v>2.35</v>
      </c>
    </row>
    <row r="4" spans="1:16" x14ac:dyDescent="0.25">
      <c r="A4" s="202" t="s">
        <v>704</v>
      </c>
      <c r="B4" s="212">
        <v>14694</v>
      </c>
      <c r="C4" s="160">
        <v>1010</v>
      </c>
      <c r="E4" s="298" t="s">
        <v>710</v>
      </c>
      <c r="F4" s="214">
        <v>38.04</v>
      </c>
      <c r="G4" s="214">
        <v>37.04</v>
      </c>
      <c r="K4" s="215" t="s">
        <v>212</v>
      </c>
      <c r="L4" s="214">
        <v>2.61</v>
      </c>
      <c r="M4" s="214">
        <v>2.31</v>
      </c>
      <c r="N4" s="211"/>
    </row>
    <row r="5" spans="1:16" x14ac:dyDescent="0.25">
      <c r="A5" s="202" t="s">
        <v>705</v>
      </c>
      <c r="B5" s="212">
        <v>11386</v>
      </c>
      <c r="C5" s="160">
        <v>743</v>
      </c>
      <c r="E5" s="298" t="s">
        <v>711</v>
      </c>
      <c r="F5" s="214">
        <v>5.52</v>
      </c>
      <c r="G5" s="214">
        <v>6.5</v>
      </c>
      <c r="K5" s="123" t="s">
        <v>213</v>
      </c>
      <c r="L5" s="73">
        <v>3.16</v>
      </c>
      <c r="M5" s="73">
        <v>2.93</v>
      </c>
      <c r="N5" s="211"/>
    </row>
    <row r="6" spans="1:16" x14ac:dyDescent="0.25">
      <c r="A6" s="202" t="s">
        <v>706</v>
      </c>
      <c r="B6" s="212">
        <v>9597</v>
      </c>
      <c r="C6" s="160">
        <v>764</v>
      </c>
      <c r="E6" s="298" t="s">
        <v>712</v>
      </c>
      <c r="F6" s="214">
        <v>0.55000000000000004</v>
      </c>
      <c r="G6" s="214">
        <v>0.7</v>
      </c>
      <c r="K6" s="226"/>
      <c r="L6" s="164"/>
      <c r="M6" s="211"/>
    </row>
    <row r="7" spans="1:16" x14ac:dyDescent="0.25">
      <c r="A7" s="202" t="s">
        <v>707</v>
      </c>
      <c r="B7" s="212">
        <v>3291</v>
      </c>
      <c r="C7" s="160">
        <v>464</v>
      </c>
      <c r="E7" s="299" t="s">
        <v>713</v>
      </c>
      <c r="F7" s="73">
        <v>0.15</v>
      </c>
      <c r="G7" s="73">
        <v>0.14000000000000001</v>
      </c>
      <c r="K7" s="227"/>
      <c r="L7" s="211"/>
      <c r="M7" s="211"/>
    </row>
    <row r="8" spans="1:16" x14ac:dyDescent="0.25">
      <c r="A8" s="203" t="s">
        <v>708</v>
      </c>
      <c r="B8" s="72">
        <v>1695</v>
      </c>
      <c r="C8" s="111">
        <v>409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18.194980694980696</v>
      </c>
      <c r="C13" s="301">
        <f>B3/SUM(B3:B8)*100</f>
        <v>26.369825806685256</v>
      </c>
      <c r="E13" s="217" t="s">
        <v>836</v>
      </c>
      <c r="F13" s="289">
        <f>IF(ISBLANK(F3),"",F3)</f>
        <v>55.75</v>
      </c>
      <c r="G13" s="289">
        <f>IF(ISBLANK(G3),"",G3)</f>
        <v>55.61</v>
      </c>
    </row>
    <row r="14" spans="1:16" x14ac:dyDescent="0.25">
      <c r="A14" s="220" t="s">
        <v>825</v>
      </c>
      <c r="B14" s="305">
        <f>C4/SUM(C3:C8)*100</f>
        <v>24.372586872586872</v>
      </c>
      <c r="C14" s="302">
        <f>B4/SUM(B3:B8)*100</f>
        <v>26.607032919277152</v>
      </c>
      <c r="E14" s="286" t="s">
        <v>837</v>
      </c>
      <c r="F14" s="290">
        <f t="shared" ref="F14:G17" si="0">IF(ISBLANK(F4),"",F4)</f>
        <v>38.04</v>
      </c>
      <c r="G14" s="290">
        <f t="shared" si="0"/>
        <v>37.04</v>
      </c>
    </row>
    <row r="15" spans="1:16" x14ac:dyDescent="0.25">
      <c r="A15" s="220" t="s">
        <v>826</v>
      </c>
      <c r="B15" s="305">
        <f>C5/SUM(C3:C8)*100</f>
        <v>17.929536679536678</v>
      </c>
      <c r="C15" s="302">
        <f>B5/SUM(B3:B8)*100</f>
        <v>20.617100641002427</v>
      </c>
      <c r="E15" s="286" t="s">
        <v>838</v>
      </c>
      <c r="F15" s="290">
        <f t="shared" si="0"/>
        <v>5.52</v>
      </c>
      <c r="G15" s="290">
        <f t="shared" si="0"/>
        <v>6.5</v>
      </c>
    </row>
    <row r="16" spans="1:16" x14ac:dyDescent="0.25">
      <c r="A16" s="220" t="s">
        <v>827</v>
      </c>
      <c r="B16" s="305">
        <f>C6/SUM(C3:C8)*100</f>
        <v>18.436293436293436</v>
      </c>
      <c r="C16" s="302">
        <f>B6/SUM(B3:B8)*100</f>
        <v>17.377684424003188</v>
      </c>
      <c r="E16" s="286" t="s">
        <v>839</v>
      </c>
      <c r="F16" s="290">
        <f t="shared" si="0"/>
        <v>0.55000000000000004</v>
      </c>
      <c r="G16" s="290">
        <f t="shared" si="0"/>
        <v>0.7</v>
      </c>
    </row>
    <row r="17" spans="1:18" x14ac:dyDescent="0.25">
      <c r="A17" s="220" t="s">
        <v>828</v>
      </c>
      <c r="B17" s="305">
        <f>C7/SUM(C3:C8)*100</f>
        <v>11.196911196911197</v>
      </c>
      <c r="C17" s="302">
        <f>B7/SUM(B3:B8)*100</f>
        <v>5.9591496758773044</v>
      </c>
      <c r="E17" s="219" t="s">
        <v>840</v>
      </c>
      <c r="F17" s="291">
        <f t="shared" si="0"/>
        <v>0.15</v>
      </c>
      <c r="G17" s="291">
        <f t="shared" si="0"/>
        <v>0.14000000000000001</v>
      </c>
    </row>
    <row r="18" spans="1:18" x14ac:dyDescent="0.25">
      <c r="A18" s="221" t="s">
        <v>829</v>
      </c>
      <c r="B18" s="306">
        <f>C8/SUM(C3:C8)*100</f>
        <v>9.8696911196911188</v>
      </c>
      <c r="C18" s="303">
        <f>B8/SUM(B3:B8)*100</f>
        <v>3.0692065331546736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18.194980694980696</v>
      </c>
      <c r="C22" s="301">
        <f>C13</f>
        <v>26.369825806685256</v>
      </c>
    </row>
    <row r="23" spans="1:18" x14ac:dyDescent="0.25">
      <c r="A23" s="220" t="s">
        <v>831</v>
      </c>
      <c r="B23" s="305">
        <f t="shared" ref="B23:C27" si="1">B14</f>
        <v>24.372586872586872</v>
      </c>
      <c r="C23" s="302">
        <f t="shared" si="1"/>
        <v>26.607032919277152</v>
      </c>
    </row>
    <row r="24" spans="1:18" x14ac:dyDescent="0.25">
      <c r="A24" s="307" t="s">
        <v>832</v>
      </c>
      <c r="B24" s="305">
        <f t="shared" si="1"/>
        <v>17.929536679536678</v>
      </c>
      <c r="C24" s="302">
        <f t="shared" si="1"/>
        <v>20.617100641002427</v>
      </c>
    </row>
    <row r="25" spans="1:18" x14ac:dyDescent="0.25">
      <c r="A25" s="220" t="s">
        <v>833</v>
      </c>
      <c r="B25" s="305">
        <f t="shared" si="1"/>
        <v>18.436293436293436</v>
      </c>
      <c r="C25" s="302">
        <f t="shared" si="1"/>
        <v>17.377684424003188</v>
      </c>
    </row>
    <row r="26" spans="1:18" x14ac:dyDescent="0.25">
      <c r="A26" s="220" t="s">
        <v>834</v>
      </c>
      <c r="B26" s="305">
        <f t="shared" si="1"/>
        <v>11.196911196911197</v>
      </c>
      <c r="C26" s="302">
        <f t="shared" si="1"/>
        <v>5.9591496758773044</v>
      </c>
    </row>
    <row r="27" spans="1:18" x14ac:dyDescent="0.25">
      <c r="A27" s="308" t="s">
        <v>835</v>
      </c>
      <c r="B27" s="306">
        <f t="shared" si="1"/>
        <v>9.8696911196911188</v>
      </c>
      <c r="C27" s="303">
        <f t="shared" si="1"/>
        <v>3.0692065331546736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24274</v>
      </c>
      <c r="C34" s="110">
        <v>1028</v>
      </c>
      <c r="E34" s="297" t="s">
        <v>709</v>
      </c>
      <c r="F34" s="71">
        <v>55.61</v>
      </c>
      <c r="G34" s="211"/>
      <c r="K34" s="122" t="s">
        <v>16</v>
      </c>
      <c r="L34" s="71">
        <v>2.35</v>
      </c>
      <c r="M34" s="211"/>
    </row>
    <row r="35" spans="1:16" x14ac:dyDescent="0.25">
      <c r="A35" s="202" t="s">
        <v>704</v>
      </c>
      <c r="B35" s="212">
        <v>18132</v>
      </c>
      <c r="C35" s="160">
        <v>983</v>
      </c>
      <c r="E35" s="298" t="s">
        <v>710</v>
      </c>
      <c r="F35" s="214">
        <v>37.04</v>
      </c>
      <c r="G35" s="211"/>
      <c r="K35" s="215" t="s">
        <v>212</v>
      </c>
      <c r="L35" s="214">
        <v>2.31</v>
      </c>
      <c r="M35" s="211"/>
      <c r="N35" s="29" t="s">
        <v>876</v>
      </c>
    </row>
    <row r="36" spans="1:16" x14ac:dyDescent="0.25">
      <c r="A36" s="202" t="s">
        <v>705</v>
      </c>
      <c r="B36" s="212">
        <v>12559</v>
      </c>
      <c r="C36" s="160">
        <v>697</v>
      </c>
      <c r="E36" s="298" t="s">
        <v>711</v>
      </c>
      <c r="F36" s="214">
        <v>6.5</v>
      </c>
      <c r="G36" s="211"/>
      <c r="K36" s="123" t="s">
        <v>213</v>
      </c>
      <c r="L36" s="73">
        <v>2.93</v>
      </c>
      <c r="M36" s="211"/>
      <c r="N36" s="288">
        <v>2022</v>
      </c>
    </row>
    <row r="37" spans="1:16" x14ac:dyDescent="0.25">
      <c r="A37" s="202" t="s">
        <v>706</v>
      </c>
      <c r="B37" s="212">
        <v>10144</v>
      </c>
      <c r="C37" s="160">
        <v>666</v>
      </c>
      <c r="E37" s="298" t="s">
        <v>712</v>
      </c>
      <c r="F37" s="214">
        <v>0.7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2830</v>
      </c>
      <c r="C38" s="160">
        <v>356</v>
      </c>
      <c r="E38" s="299" t="s">
        <v>713</v>
      </c>
      <c r="F38" s="73">
        <v>0.14000000000000001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1006</v>
      </c>
      <c r="C39" s="111">
        <v>357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25.152923905064839</v>
      </c>
      <c r="C44" s="301">
        <f>B34/SUM(B34:B39)*100</f>
        <v>35.207774312858078</v>
      </c>
      <c r="E44" s="217" t="s">
        <v>836</v>
      </c>
      <c r="F44" s="289">
        <f>IF(ISBLANK(F34),"",F34)</f>
        <v>55.61</v>
      </c>
    </row>
    <row r="45" spans="1:16" x14ac:dyDescent="0.25">
      <c r="A45" s="220" t="s">
        <v>825</v>
      </c>
      <c r="B45" s="305">
        <f>C35/SUM(C34:C39)*100</f>
        <v>24.051871788597996</v>
      </c>
      <c r="C45" s="302">
        <f>B35/SUM(B34:B39)*100</f>
        <v>26.299224019145694</v>
      </c>
      <c r="E45" s="286" t="s">
        <v>837</v>
      </c>
      <c r="F45" s="290">
        <f t="shared" ref="F45:F48" si="2">IF(ISBLANK(F35),"",F35)</f>
        <v>37.04</v>
      </c>
    </row>
    <row r="46" spans="1:16" x14ac:dyDescent="0.25">
      <c r="A46" s="220" t="s">
        <v>826</v>
      </c>
      <c r="B46" s="305">
        <f>C36/SUM(C34:C39)*100</f>
        <v>17.054073892830925</v>
      </c>
      <c r="C46" s="302">
        <f>B36/SUM(B34:B39)*100</f>
        <v>18.21596925085213</v>
      </c>
      <c r="E46" s="286" t="s">
        <v>838</v>
      </c>
      <c r="F46" s="290">
        <f t="shared" si="2"/>
        <v>6.5</v>
      </c>
    </row>
    <row r="47" spans="1:16" x14ac:dyDescent="0.25">
      <c r="A47" s="220" t="s">
        <v>827</v>
      </c>
      <c r="B47" s="305">
        <f>C37/SUM(C34:C39)*100</f>
        <v>16.295571323709325</v>
      </c>
      <c r="C47" s="302">
        <f>B37/SUM(B34:B39)*100</f>
        <v>14.713177170208136</v>
      </c>
      <c r="E47" s="286" t="s">
        <v>839</v>
      </c>
      <c r="F47" s="290">
        <f t="shared" si="2"/>
        <v>0.7</v>
      </c>
    </row>
    <row r="48" spans="1:16" x14ac:dyDescent="0.25">
      <c r="A48" s="220" t="s">
        <v>828</v>
      </c>
      <c r="B48" s="305">
        <f>C38/SUM(C34:C39)*100</f>
        <v>8.7105456324932717</v>
      </c>
      <c r="C48" s="302">
        <f>B38/SUM(B34:B39)*100</f>
        <v>4.1047211545434763</v>
      </c>
      <c r="E48" s="219" t="s">
        <v>840</v>
      </c>
      <c r="F48" s="291">
        <f t="shared" si="2"/>
        <v>0.14000000000000001</v>
      </c>
    </row>
    <row r="49" spans="1:3" x14ac:dyDescent="0.25">
      <c r="A49" s="221" t="s">
        <v>829</v>
      </c>
      <c r="B49" s="306">
        <f>C39/SUM(C34:C39)*100</f>
        <v>8.735013457303646</v>
      </c>
      <c r="C49" s="303">
        <f>B39/SUM(B34:B39)*100</f>
        <v>1.4591340923924869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25.152923905064839</v>
      </c>
      <c r="C53" s="301">
        <f>C44</f>
        <v>35.207774312858078</v>
      </c>
    </row>
    <row r="54" spans="1:3" x14ac:dyDescent="0.25">
      <c r="A54" s="220" t="s">
        <v>831</v>
      </c>
      <c r="B54" s="305">
        <f t="shared" ref="B54:C54" si="3">B45</f>
        <v>24.051871788597996</v>
      </c>
      <c r="C54" s="302">
        <f t="shared" si="3"/>
        <v>26.299224019145694</v>
      </c>
    </row>
    <row r="55" spans="1:3" x14ac:dyDescent="0.25">
      <c r="A55" s="307" t="s">
        <v>832</v>
      </c>
      <c r="B55" s="305">
        <f t="shared" ref="B55:C55" si="4">B46</f>
        <v>17.054073892830925</v>
      </c>
      <c r="C55" s="302">
        <f t="shared" si="4"/>
        <v>18.21596925085213</v>
      </c>
    </row>
    <row r="56" spans="1:3" x14ac:dyDescent="0.25">
      <c r="A56" s="220" t="s">
        <v>833</v>
      </c>
      <c r="B56" s="305">
        <f t="shared" ref="B56:C56" si="5">B47</f>
        <v>16.295571323709325</v>
      </c>
      <c r="C56" s="302">
        <f t="shared" si="5"/>
        <v>14.713177170208136</v>
      </c>
    </row>
    <row r="57" spans="1:3" x14ac:dyDescent="0.25">
      <c r="A57" s="220" t="s">
        <v>834</v>
      </c>
      <c r="B57" s="305">
        <f t="shared" ref="B57:C57" si="6">B48</f>
        <v>8.7105456324932717</v>
      </c>
      <c r="C57" s="302">
        <f t="shared" si="6"/>
        <v>4.1047211545434763</v>
      </c>
    </row>
    <row r="58" spans="1:3" x14ac:dyDescent="0.25">
      <c r="A58" s="308" t="s">
        <v>835</v>
      </c>
      <c r="B58" s="306">
        <f t="shared" ref="B58:C58" si="7">B49</f>
        <v>8.735013457303646</v>
      </c>
      <c r="C58" s="303">
        <f t="shared" si="7"/>
        <v>1.4591340923924869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2024-04-26T07:42:41Z</dcterms:modified>
</cp:coreProperties>
</file>