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<sst xmlns="http://schemas.openxmlformats.org/spreadsheetml/2006/main" count="6316" uniqueCount="2914">
  <si>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</si>
  <si>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</si>
  <si>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</si>
  <si>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</si>
  <si>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</si>
  <si>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</si>
  <si>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</si>
  <si>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</si>
  <si>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</si>
  <si>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</si>
  <si>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</si>
  <si>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</si>
  <si>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</si>
  <si>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</si>
  <si>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</si>
  <si>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</si>
  <si>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</si>
  <si>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</si>
  <si>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</si>
  <si>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</si>
  <si>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</si>
  <si>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</si>
  <si>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</si>
  <si>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</si>
  <si>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</si>
  <si>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</si>
  <si>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</si>
  <si>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</si>
  <si>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</si>
  <si>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</si>
  <si>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</si>
  <si>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</si>
  <si>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</si>
  <si>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</si>
  <si>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</si>
  <si>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</si>
  <si>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</si>
  <si>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</si>
  <si>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</si>
  <si>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</si>
  <si>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</si>
  <si>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</si>
  <si>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</si>
  <si>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</si>
  <si>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</si>
  <si>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</si>
  <si>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</si>
  <si>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</si>
  <si>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</si>
  <si>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</si>
  <si>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</si>
  <si>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</si>
  <si>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</si>
  <si>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</si>
  <si>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</si>
  <si>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</si>
  <si>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</si>
  <si>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</si>
  <si>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</si>
  <si>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</si>
  <si>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</si>
  <si>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</si>
  <si>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</si>
  <si>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</si>
  <si>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</si>
  <si>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</si>
  <si>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</si>
  <si>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</si>
  <si>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</si>
  <si>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</si>
  <si>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</si>
  <si>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</si>
  <si>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</si>
  <si>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</si>
  <si>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</si>
  <si>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</si>
  <si>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</si>
  <si>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</si>
  <si>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</si>
  <si>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</si>
  <si>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</si>
  <si>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</si>
  <si>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</si>
  <si>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</si>
  <si>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</si>
  <si>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</si>
  <si>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</si>
  <si>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</si>
  <si>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</si>
  <si>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</si>
  <si>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</si>
  <si>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</si>
  <si>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</si>
  <si>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</si>
  <si>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</si>
  <si>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</si>
  <si>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</si>
  <si>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</si>
  <si>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</si>
  <si>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</si>
  <si>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</si>
  <si>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</si>
  <si>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</si>
  <si>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</si>
  <si>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</si>
  <si>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</si>
  <si>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</si>
  <si>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</si>
  <si>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</si>
  <si>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</si>
  <si>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</si>
  <si>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</si>
  <si>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</si>
  <si>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</si>
  <si>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</si>
  <si>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</si>
  <si>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</si>
  <si>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</si>
  <si>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</si>
  <si>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</si>
  <si>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</si>
  <si>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</si>
  <si>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</si>
  <si>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</si>
  <si>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</si>
  <si>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</si>
  <si>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</si>
  <si>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</si>
  <si>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</si>
  <si>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</si>
  <si>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</si>
  <si>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</si>
  <si>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</si>
  <si>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</si>
  <si>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</si>
  <si>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</si>
  <si>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</si>
  <si>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</si>
  <si>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</si>
  <si>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</si>
  <si>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</si>
  <si>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</si>
  <si>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</si>
  <si>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</si>
  <si>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</si>
  <si>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</si>
  <si>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</si>
  <si>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</si>
  <si>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</si>
  <si>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</si>
  <si>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</si>
  <si>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</si>
  <si>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</si>
  <si>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</si>
  <si>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</si>
  <si>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</si>
  <si>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</si>
  <si>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</si>
  <si>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</si>
  <si>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</si>
  <si>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</si>
  <si>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</si>
  <si>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</si>
  <si>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</si>
  <si>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</si>
  <si>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</si>
  <si>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</si>
  <si>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</si>
  <si>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</si>
  <si>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</si>
  <si>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</si>
  <si>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</si>
  <si>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</si>
  <si>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</si>
  <si>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</si>
  <si>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</si>
  <si>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</si>
  <si>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</si>
  <si>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</si>
  <si>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</si>
  <si>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</si>
  <si>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</si>
  <si>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</si>
  <si>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</si>
  <si>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</si>
  <si>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</si>
  <si>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</si>
  <si>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</si>
  <si>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</si>
  <si>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</si>
  <si>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</si>
  <si>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</si>
  <si>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</si>
  <si>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</si>
  <si>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</si>
  <si>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</si>
  <si>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</si>
  <si>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</si>
  <si>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</si>
  <si>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</si>
  <si>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</si>
  <si>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</si>
  <si>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</si>
  <si>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</si>
  <si>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</si>
  <si>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</si>
  <si>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</si>
  <si>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</si>
  <si>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</si>
  <si>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</si>
  <si>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</si>
  <si>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</si>
  <si>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</si>
  <si>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</si>
  <si>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</si>
  <si>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</si>
  <si>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</si>
  <si>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</si>
  <si>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</si>
  <si>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</si>
  <si>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</si>
  <si>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</si>
  <si>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</si>
  <si>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</si>
  <si>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</si>
  <si>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</si>
  <si>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</si>
  <si>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</si>
  <si>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</si>
  <si>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</si>
  <si>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</si>
  <si>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</si>
  <si>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</si>
  <si>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</si>
  <si>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</si>
  <si>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</si>
  <si>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</si>
  <si>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</si>
  <si>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</si>
  <si>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</si>
  <si>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</si>
  <si>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</si>
  <si>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</si>
  <si>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</si>
  <si>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</si>
  <si>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</si>
  <si>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</si>
  <si>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</si>
  <si>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</si>
  <si>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</si>
  <si>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</si>
  <si>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</si>
  <si>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</si>
  <si>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</si>
  <si>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</si>
  <si>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</si>
  <si>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</si>
  <si>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</si>
  <si>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</si>
  <si>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</si>
  <si>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</si>
  <si>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</si>
  <si>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</si>
  <si>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</si>
  <si>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</si>
  <si>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</si>
  <si>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</si>
  <si>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</si>
  <si>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</si>
  <si>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</si>
  <si>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</si>
  <si>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</si>
  <si>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</si>
  <si>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</si>
  <si>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</si>
  <si>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</si>
  <si>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</si>
  <si>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</si>
  <si>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</si>
  <si>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</si>
  <si>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</si>
  <si>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</si>
  <si>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</si>
  <si>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</si>
  <si>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</si>
  <si>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</si>
  <si>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</si>
  <si>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</si>
  <si>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</si>
  <si>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</si>
  <si>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</si>
  <si>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</si>
  <si>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</si>
  <si>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</si>
  <si>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</si>
  <si>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</si>
  <si>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</si>
  <si>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</si>
  <si>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</si>
  <si>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</si>
  <si>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</si>
  <si>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</si>
  <si>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</si>
  <si>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</si>
  <si>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</si>
  <si>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</si>
  <si>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</si>
  <si>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</si>
  <si>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</si>
  <si>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</si>
  <si>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</si>
  <si>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</si>
  <si>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</si>
  <si>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</si>
  <si>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</si>
  <si>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</si>
  <si>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</si>
  <si>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</si>
  <si>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</si>
  <si>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</si>
  <si>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</si>
  <si>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</si>
  <si>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</si>
  <si>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</si>
  <si>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</si>
  <si>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</si>
  <si>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</si>
  <si>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</si>
  <si>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</si>
  <si>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</si>
  <si>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</si>
  <si>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</si>
  <si>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</si>
  <si>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</si>
  <si>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</si>
  <si>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</si>
  <si>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</si>
  <si>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</si>
  <si>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</si>
  <si>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</si>
  <si>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</si>
  <si>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</si>
  <si>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</si>
  <si>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</si>
  <si>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</si>
  <si>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</si>
  <si>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</si>
  <si>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</si>
  <si>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</si>
  <si>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</si>
  <si>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</si>
  <si>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</si>
  <si>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</si>
  <si>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</si>
  <si>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</si>
  <si>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</si>
  <si>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</si>
  <si>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</si>
  <si>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</si>
  <si>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</si>
  <si>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</si>
  <si>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</si>
  <si>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</si>
  <si>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</si>
  <si>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</si>
  <si>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</si>
  <si>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</si>
  <si>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</si>
  <si>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</si>
  <si>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</si>
  <si>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</si>
  <si>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</si>
  <si>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</si>
  <si>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</si>
  <si>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</si>
  <si>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</si>
  <si>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</si>
  <si>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</si>
  <si>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</si>
  <si>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</si>
  <si>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</si>
  <si>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</si>
  <si>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</si>
  <si>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</si>
  <si>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</si>
  <si>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</si>
  <si>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</si>
  <si>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</si>
  <si>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</si>
  <si>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</si>
  <si>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</si>
  <si>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</si>
  <si>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</si>
  <si>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</si>
  <si>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</si>
  <si>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</si>
  <si>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</si>
  <si>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</si>
  <si>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</si>
  <si>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</si>
  <si>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</si>
  <si>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</si>
  <si>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</si>
  <si>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</si>
  <si>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</si>
  <si>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</si>
  <si>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</si>
  <si>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</si>
  <si>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</si>
  <si>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</si>
  <si>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</si>
  <si>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</si>
  <si>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</si>
  <si>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</si>
  <si>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</si>
  <si>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</si>
  <si>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</si>
  <si>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</si>
  <si>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</si>
  <si>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</si>
  <si>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</si>
  <si>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</si>
  <si>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</si>
  <si>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</si>
  <si>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</si>
  <si>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</si>
  <si>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</si>
  <si>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</si>
  <si>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</si>
  <si>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</si>
  <si>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</si>
  <si>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</si>
  <si>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</si>
  <si>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</si>
  <si>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</si>
  <si>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</si>
  <si>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</si>
  <si>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</si>
  <si>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</si>
  <si>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</si>
  <si>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</si>
  <si>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</si>
  <si>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</si>
  <si>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</si>
  <si>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</si>
  <si>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</si>
  <si>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</si>
  <si>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</si>
  <si>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</si>
  <si>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</si>
  <si>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</si>
  <si>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</si>
  <si>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</si>
  <si>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</si>
  <si>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</si>
  <si>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</si>
  <si>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</si>
  <si>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</si>
  <si>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</si>
  <si>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</si>
  <si>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</si>
  <si>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</si>
  <si>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</si>
  <si>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</si>
  <si>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</si>
  <si>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</si>
  <si>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</si>
  <si>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</si>
  <si>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</si>
  <si>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</si>
  <si>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</si>
  <si>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</si>
  <si>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</si>
  <si>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</si>
  <si>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</si>
  <si>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</si>
  <si>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</si>
  <si>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</si>
  <si>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</si>
  <si>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</si>
  <si>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</si>
  <si>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</si>
  <si>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</si>
  <si>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</si>
  <si>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</si>
  <si>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</si>
  <si>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</si>
  <si>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</si>
  <si>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</si>
  <si>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</si>
  <si>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</si>
  <si>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</si>
  <si>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</si>
  <si>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</si>
  <si>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</si>
  <si>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</si>
  <si>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</si>
  <si>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</si>
  <si>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</si>
  <si>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</si>
  <si>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</si>
  <si>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</si>
  <si>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</si>
  <si>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</si>
  <si>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</si>
  <si>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</si>
  <si>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</si>
  <si>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</si>
  <si>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</si>
  <si>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</si>
  <si>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</si>
  <si>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</si>
  <si>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</si>
  <si>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</si>
  <si>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</si>
  <si>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</si>
  <si>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</si>
  <si>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</si>
  <si>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</si>
  <si>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</si>
  <si>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</si>
  <si>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</si>
  <si>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</si>
  <si>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</si>
  <si>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</si>
  <si>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</si>
  <si>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</si>
  <si>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</si>
  <si>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</si>
  <si>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</si>
  <si>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</si>
  <si>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</si>
  <si>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</si>
  <si>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</si>
  <si>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</si>
  <si>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</si>
  <si>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</si>
  <si>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</si>
  <si>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</si>
  <si>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</si>
  <si>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</si>
  <si>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</si>
  <si>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</si>
  <si>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</si>
  <si>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</si>
  <si>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</si>
  <si>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</si>
  <si>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</si>
  <si>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</si>
  <si>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</si>
  <si>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</si>
  <si>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</si>
  <si>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</si>
  <si>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</si>
  <si>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</si>
  <si>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</si>
  <si>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</si>
  <si>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</si>
  <si>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</si>
  <si>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</si>
  <si>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</si>
  <si>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</si>
  <si>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</si>
  <si>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</si>
  <si>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</si>
  <si>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</si>
  <si>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</si>
  <si>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</si>
  <si>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</si>
  <si>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</si>
  <si>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</si>
  <si>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</si>
  <si>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</si>
  <si>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</si>
  <si>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</si>
  <si>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</si>
  <si>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</si>
  <si>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</si>
  <si>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</si>
  <si>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</si>
  <si>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</si>
  <si>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</si>
  <si>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</si>
  <si>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</si>
  <si>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</si>
  <si>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</si>
  <si>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</si>
  <si>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</si>
  <si>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</si>
  <si>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</si>
  <si>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</si>
  <si>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</si>
  <si>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</si>
  <si>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</si>
  <si>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</si>
  <si>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</si>
  <si>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</si>
  <si>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</si>
  <si>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</si>
  <si>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</si>
  <si>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</si>
  <si>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</si>
  <si>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</si>
  <si>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</si>
  <si>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</si>
  <si>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</si>
  <si>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</si>
  <si>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</si>
  <si>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</si>
  <si>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</si>
  <si>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</si>
  <si>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</si>
  <si>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</si>
  <si>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</si>
  <si>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</si>
  <si>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</si>
  <si>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</si>
  <si>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</si>
  <si>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</si>
  <si>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</si>
  <si>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</si>
  <si>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</si>
  <si>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</si>
  <si>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</si>
  <si>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</si>
  <si>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</si>
  <si>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</si>
  <si>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</si>
  <si>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</si>
  <si>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</si>
  <si>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</si>
  <si>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</si>
  <si>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</si>
  <si>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</si>
  <si>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</si>
  <si>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</si>
  <si>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</si>
  <si>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</si>
  <si>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</si>
  <si>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</si>
  <si>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</si>
  <si>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</si>
  <si>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</si>
  <si>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</si>
  <si>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</si>
  <si>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</si>
  <si>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</si>
  <si>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</si>
  <si>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</si>
  <si>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</si>
  <si>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</si>
  <si>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</si>
  <si>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</si>
  <si>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</si>
  <si>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</si>
  <si>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</si>
  <si>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</si>
  <si>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</si>
  <si>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</si>
  <si>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</si>
  <si>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</si>
  <si>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</si>
  <si>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</si>
  <si>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</si>
  <si>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</si>
  <si>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</si>
  <si>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</si>
  <si>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</si>
  <si>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</si>
  <si>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</si>
  <si>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</si>
  <si>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</si>
  <si>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</si>
  <si>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</si>
  <si>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</si>
  <si>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</si>
  <si>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</si>
  <si>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</si>
  <si>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</si>
  <si>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</si>
  <si>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</si>
  <si>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</si>
  <si>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</si>
  <si>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</si>
  <si>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</si>
  <si>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</si>
  <si>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</si>
  <si>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</si>
  <si>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</si>
  <si>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</si>
  <si>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</si>
  <si>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</si>
  <si>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</si>
  <si>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</si>
  <si>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</si>
  <si>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</si>
  <si>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</si>
  <si>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</si>
  <si>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</si>
  <si>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</si>
  <si>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</si>
  <si>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</si>
  <si>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</si>
  <si>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</si>
  <si>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</si>
  <si>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</si>
  <si>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</si>
  <si>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</si>
  <si>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</si>
  <si>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</si>
  <si>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</si>
  <si>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</si>
  <si>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</si>
  <si>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</si>
  <si>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</si>
  <si>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</si>
  <si>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</si>
  <si>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</si>
  <si>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</si>
  <si>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</si>
  <si>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</si>
  <si>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</si>
  <si>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</si>
  <si>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</si>
  <si>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</si>
  <si>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</si>
  <si>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</si>
  <si>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</si>
  <si>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</si>
  <si>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</si>
  <si>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</si>
  <si>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</si>
  <si>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</si>
  <si>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</si>
  <si>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</si>
  <si>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</si>
  <si>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</si>
  <si>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</si>
  <si>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</si>
  <si>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</si>
  <si>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</si>
  <si>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</si>
  <si>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</si>
  <si>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</si>
  <si>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</si>
  <si>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</si>
  <si>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</si>
  <si>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</si>
  <si>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</si>
  <si>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</si>
  <si>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</si>
  <si>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</si>
  <si>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</si>
  <si>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</si>
  <si>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</si>
  <si>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</si>
  <si>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</si>
  <si>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</si>
  <si>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</si>
  <si>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</si>
  <si>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</si>
  <si>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</si>
  <si>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</si>
  <si>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</si>
  <si>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</si>
  <si>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</si>
  <si>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</si>
  <si>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</si>
  <si>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</si>
  <si>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</si>
  <si>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</si>
  <si>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</si>
  <si>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</si>
  <si>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</si>
  <si>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</si>
  <si>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</si>
  <si>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</si>
  <si>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</si>
  <si>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</si>
  <si>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</si>
  <si>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</si>
  <si>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</si>
  <si>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</si>
  <si>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</si>
  <si>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</si>
  <si>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</si>
  <si>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</si>
  <si>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</si>
  <si>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</si>
  <si>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</si>
  <si>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</si>
  <si>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</si>
  <si>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</si>
  <si>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</si>
  <si>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</si>
  <si>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</si>
  <si>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</si>
  <si>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</si>
  <si>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</si>
  <si>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</si>
  <si>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</si>
  <si>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</si>
  <si>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</si>
  <si>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</si>
  <si>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</si>
  <si>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</si>
  <si>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</si>
  <si>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</si>
  <si>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</si>
  <si>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</si>
  <si>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</si>
  <si>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</si>
  <si>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</si>
  <si>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</si>
  <si>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</si>
  <si>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</si>
  <si>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</si>
  <si>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</si>
  <si>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</si>
  <si>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</si>
  <si>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</si>
  <si>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</si>
  <si>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</si>
  <si>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</si>
  <si>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</si>
  <si>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</si>
  <si>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</si>
  <si>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</si>
  <si>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</si>
  <si>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</si>
  <si>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</si>
  <si>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</si>
  <si>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</si>
  <si>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</si>
  <si>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</si>
  <si>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</si>
  <si>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</si>
  <si>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</si>
  <si>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</si>
  <si>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</si>
  <si>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</si>
  <si>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</si>
  <si>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</si>
  <si>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</si>
  <si>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</si>
  <si>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</si>
  <si>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</si>
  <si>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</si>
  <si>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</si>
  <si>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</si>
  <si>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</si>
  <si>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</si>
  <si>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</si>
  <si>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</si>
  <si>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</si>
  <si>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</si>
  <si>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</si>
  <si>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</si>
  <si>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</si>
  <si>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</si>
  <si>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</si>
  <si>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</si>
  <si>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</si>
  <si>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</si>
  <si>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</si>
  <si>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</si>
  <si>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</si>
  <si>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</si>
  <si>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</si>
  <si>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</si>
  <si>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</si>
  <si>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</si>
  <si>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</si>
  <si>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</si>
  <si>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</si>
  <si>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</si>
  <si>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</si>
  <si>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</si>
  <si>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</si>
  <si>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</si>
  <si>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</si>
  <si>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</si>
  <si>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</si>
  <si>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</si>
  <si>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</si>
  <si>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</si>
  <si>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</si>
  <si>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</si>
  <si>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</si>
  <si>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</si>
  <si>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</si>
  <si>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</si>
  <si>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</si>
  <si>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</si>
  <si>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</si>
  <si>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</si>
  <si>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</si>
  <si>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</si>
  <si>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</si>
  <si>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</si>
  <si>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</si>
  <si>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</si>
  <si>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</si>
  <si>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</si>
  <si>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</si>
  <si>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</si>
  <si>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</si>
  <si>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</si>
  <si>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</si>
  <si>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</si>
  <si>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</si>
  <si>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</si>
  <si>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</si>
  <si>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</si>
  <si>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</si>
  <si>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</si>
  <si>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</si>
  <si>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</si>
  <si>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</si>
  <si>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</si>
  <si>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</si>
  <si>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</si>
  <si>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</si>
  <si>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</si>
  <si>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</si>
  <si>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</si>
  <si>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</si>
  <si>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</si>
  <si>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</si>
  <si>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</si>
  <si>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</si>
  <si>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</si>
  <si>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</si>
  <si>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</si>
  <si>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</si>
  <si>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</si>
  <si>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</si>
  <si>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</si>
  <si>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</si>
  <si>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</si>
  <si>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</si>
  <si>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</si>
  <si>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</si>
  <si>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</si>
  <si>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</si>
  <si>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</si>
  <si>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</si>
  <si>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</si>
  <si>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</si>
  <si>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</si>
  <si>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</si>
  <si>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</si>
  <si>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</si>
  <si>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</si>
  <si>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</si>
  <si>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</si>
  <si>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</si>
  <si>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</si>
  <si>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</si>
  <si>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</si>
  <si>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</si>
  <si>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</si>
  <si>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</si>
  <si>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</si>
  <si>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</si>
  <si>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</si>
  <si>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</si>
  <si>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</si>
  <si>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</si>
  <si>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</si>
  <si>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</si>
  <si>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</si>
  <si>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</si>
  <si>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</si>
  <si>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</si>
  <si>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</si>
  <si>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</si>
  <si>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</si>
  <si>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</si>
  <si>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</si>
  <si>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</si>
  <si>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</si>
  <si>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</si>
  <si>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</si>
  <si>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</si>
  <si>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</si>
  <si>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</si>
  <si>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</si>
  <si>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</si>
  <si>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</si>
  <si>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</si>
  <si>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</si>
  <si>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</si>
  <si>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</si>
  <si>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</si>
  <si>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</si>
  <si>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</si>
  <si>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</si>
  <si>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</si>
  <si>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</si>
  <si>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</si>
  <si>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</si>
  <si>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</si>
  <si>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</si>
  <si>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</si>
  <si>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</si>
  <si>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</si>
  <si>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</si>
  <si>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</si>
  <si>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</si>
  <si>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</si>
  <si>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</si>
  <si>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</si>
  <si>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</si>
  <si>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</si>
  <si>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</si>
  <si>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</si>
  <si>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</si>
  <si>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</si>
  <si>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</si>
  <si>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</si>
  <si>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</si>
  <si>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</si>
  <si>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</si>
  <si>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</si>
  <si>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</si>
  <si>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</si>
  <si>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</si>
  <si>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</si>
  <si>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</si>
  <si>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</si>
  <si>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</si>
  <si>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</si>
  <si>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</si>
  <si>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</si>
  <si>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</si>
  <si>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</si>
  <si>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</si>
  <si>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</si>
  <si>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</si>
  <si>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</si>
  <si>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</si>
  <si>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</si>
  <si>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</si>
  <si>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</si>
  <si>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</si>
  <si>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</si>
  <si>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</si>
  <si>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</si>
  <si>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</si>
  <si>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</si>
  <si>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</si>
  <si>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</si>
  <si>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</si>
  <si>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</si>
  <si>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</si>
  <si>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</si>
  <si>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</si>
  <si>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</si>
  <si>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</si>
  <si>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</si>
  <si>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</si>
  <si>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</si>
  <si>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</si>
  <si>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</si>
  <si>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</si>
  <si>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</si>
  <si>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</si>
  <si>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</si>
  <si>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</si>
  <si>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</si>
  <si>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</si>
  <si>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</si>
  <si>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</si>
  <si>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</si>
  <si>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</si>
  <si>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</si>
  <si>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</si>
  <si>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</si>
  <si>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</si>
  <si>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</si>
  <si>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</si>
  <si>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</si>
  <si>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</si>
  <si>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</si>
  <si>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</si>
  <si>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</si>
  <si>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</si>
  <si>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</si>
  <si>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</si>
  <si>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</si>
  <si>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</si>
  <si>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</si>
  <si>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</si>
  <si>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</si>
  <si>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</si>
  <si>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</si>
  <si>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</si>
  <si>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</si>
  <si>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</si>
  <si>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</si>
  <si>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</si>
  <si>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</si>
  <si>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</si>
  <si>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</si>
  <si>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</si>
  <si>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</si>
  <si>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</si>
  <si>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</si>
  <si>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</si>
  <si>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</si>
  <si>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</si>
  <si>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</si>
  <si>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</si>
  <si>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</si>
  <si>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</si>
  <si>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</si>
  <si>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</si>
  <si>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</si>
  <si>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</si>
  <si>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</si>
  <si>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</si>
  <si>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</si>
  <si>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</si>
  <si>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</si>
  <si>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</si>
  <si>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</si>
  <si>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</si>
  <si>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</si>
  <si>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</si>
  <si>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</si>
  <si>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</si>
  <si>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</si>
  <si>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</si>
  <si>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</si>
  <si>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</si>
  <si>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</si>
  <si>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</si>
  <si>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</si>
  <si>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</si>
  <si>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</si>
  <si>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</si>
  <si>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</si>
  <si>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</si>
  <si>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</si>
  <si>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</si>
  <si>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</si>
  <si>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</si>
  <si>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</si>
  <si>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</si>
  <si>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</si>
  <si>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</si>
  <si>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</si>
  <si>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</si>
  <si>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</si>
  <si>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</si>
  <si>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</si>
  <si>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</si>
  <si>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</si>
  <si>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</si>
  <si>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</si>
  <si>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</si>
  <si>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</si>
  <si>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</si>
  <si>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</si>
  <si>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</si>
  <si>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</si>
  <si>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</si>
  <si>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</si>
  <si>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</si>
  <si>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</si>
  <si>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</si>
  <si>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</si>
  <si>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</si>
  <si>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</si>
  <si>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</si>
  <si>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</si>
  <si>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</si>
  <si>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</si>
  <si>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</si>
  <si>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</si>
  <si>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</si>
  <si>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</si>
  <si>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</si>
  <si>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</si>
  <si>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</si>
  <si>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</si>
  <si>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</si>
  <si>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</si>
  <si>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</si>
  <si>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</si>
  <si>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</si>
  <si>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</si>
  <si>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</si>
  <si>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</si>
  <si>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</si>
  <si>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</si>
  <si>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</si>
  <si>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</si>
  <si>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</si>
  <si>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</si>
  <si>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</si>
  <si>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</si>
  <si>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</si>
  <si>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</si>
  <si>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</si>
  <si>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</si>
  <si>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</si>
  <si>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</si>
  <si>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</si>
  <si>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</si>
  <si>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</si>
  <si>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</si>
  <si>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</si>
  <si>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</si>
  <si>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</si>
  <si>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</si>
  <si>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</si>
  <si>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</si>
  <si>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</si>
  <si>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</si>
  <si>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</si>
  <si>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</si>
  <si>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</si>
  <si>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</si>
  <si>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</si>
  <si>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</si>
  <si>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</si>
  <si>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</si>
  <si>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</si>
  <si>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</si>
  <si>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</si>
  <si>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</si>
  <si>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</si>
  <si>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</si>
  <si>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</si>
  <si>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</si>
  <si>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</si>
  <si>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</si>
  <si>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</si>
  <si>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</si>
  <si>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</si>
  <si>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</si>
  <si>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</si>
  <si>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</si>
  <si>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</si>
  <si>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</si>
  <si>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</si>
  <si>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</si>
  <si>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</si>
  <si>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</si>
  <si>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</si>
  <si>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</si>
  <si>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</si>
  <si>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</si>
  <si>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</si>
  <si>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</si>
  <si>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</si>
  <si>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</si>
  <si>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</si>
  <si>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</si>
  <si>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</si>
  <si>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</si>
  <si>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</si>
  <si>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</si>
  <si>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</si>
  <si>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</si>
  <si>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</si>
  <si>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</si>
  <si>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</si>
  <si>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</si>
  <si>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</si>
  <si>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</si>
  <si>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</si>
  <si>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</si>
  <si>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</si>
  <si>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</si>
  <si>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</si>
  <si>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</si>
  <si>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</si>
  <si>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</si>
  <si>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</si>
  <si>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</si>
  <si>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</si>
  <si>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</si>
  <si>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</si>
  <si>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</si>
  <si>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</si>
  <si>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</si>
  <si>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</si>
  <si>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</si>
  <si>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</si>
  <si>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</si>
  <si>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</si>
  <si>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</si>
  <si>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</si>
  <si>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</si>
  <si>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</si>
  <si>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</si>
  <si>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</si>
  <si>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</si>
  <si>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</si>
  <si>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</si>
  <si>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</si>
  <si>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</si>
  <si>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</si>
  <si>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</si>
  <si>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</si>
  <si>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</si>
  <si>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</si>
  <si>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</si>
  <si>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</si>
  <si>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</si>
  <si>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</si>
  <si>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</si>
  <si>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</si>
  <si>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</si>
  <si>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</si>
  <si>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</si>
  <si>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</si>
  <si>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</si>
  <si>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</si>
  <si>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</si>
  <si>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</si>
  <si>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</si>
  <si>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</si>
  <si>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</si>
  <si>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</si>
  <si>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</si>
  <si>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</si>
  <si>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</si>
  <si>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</si>
  <si>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</si>
  <si>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</si>
  <si>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</si>
  <si>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</si>
  <si>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</si>
  <si>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</si>
  <si>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</si>
  <si>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</si>
  <si>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</si>
  <si>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</si>
  <si>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</si>
  <si>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</si>
  <si>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</si>
  <si>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</si>
  <si>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</si>
  <si>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</si>
  <si>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</si>
  <si>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</si>
  <si>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</si>
  <si>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</si>
  <si>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</si>
  <si>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</si>
  <si>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</si>
  <si>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</si>
  <si>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</si>
  <si>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</si>
  <si>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</si>
  <si>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</si>
  <si>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</si>
  <si>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</si>
  <si>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</si>
  <si>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</si>
  <si>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</si>
  <si>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</si>
  <si>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</si>
  <si>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</si>
  <si>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</si>
  <si>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</si>
  <si>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</si>
  <si>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</si>
  <si>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</si>
  <si>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</si>
  <si>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</si>
  <si>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</si>
  <si>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</si>
  <si>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</si>
  <si>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</si>
  <si>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</si>
  <si>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</si>
  <si>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</si>
  <si>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</si>
  <si>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</si>
  <si>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</si>
  <si>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</si>
  <si>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</si>
  <si>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</si>
  <si>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</si>
  <si>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</si>
  <si>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</si>
  <si>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</si>
  <si>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</si>
  <si>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</si>
  <si>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</si>
  <si>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</si>
  <si>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</si>
  <si>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</si>
  <si>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</si>
  <si>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</si>
  <si>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</si>
  <si>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</si>
  <si>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</si>
  <si>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</si>
  <si>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</si>
  <si>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</si>
  <si>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</si>
  <si>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</si>
  <si>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</si>
  <si>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</si>
  <si>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</si>
  <si>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</si>
  <si>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</si>
  <si>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</si>
  <si>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</si>
  <si>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</si>
  <si>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</si>
  <si>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</si>
  <si>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</si>
  <si>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</si>
  <si>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</si>
  <si>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</si>
  <si>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</si>
  <si>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</si>
  <si>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</si>
  <si>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</si>
  <si>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</si>
  <si>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</si>
  <si>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</si>
  <si>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</si>
  <si>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</si>
  <si>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</si>
  <si>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</si>
  <si>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</si>
  <si>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</si>
  <si>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</si>
  <si>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</si>
  <si>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</si>
  <si>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</si>
  <si>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</si>
  <si>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</si>
  <si>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</si>
  <si>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</si>
  <si>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</si>
  <si>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</si>
  <si>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</si>
  <si>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</si>
  <si>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</si>
  <si>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</si>
  <si>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</si>
  <si>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</si>
  <si>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</si>
  <si>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</si>
  <si>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</si>
  <si>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</si>
  <si>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</si>
  <si>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</si>
  <si>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</si>
  <si>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</si>
  <si>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</si>
  <si>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</si>
  <si>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</si>
  <si>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</si>
  <si>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</si>
  <si>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</si>
  <si>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</si>
  <si>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</si>
  <si>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</si>
  <si>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</si>
  <si>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</si>
  <si>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</si>
  <si>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</si>
  <si>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</si>
  <si>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</si>
  <si>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</si>
  <si>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</si>
  <si>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</si>
  <si>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</si>
  <si>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</si>
  <si>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</si>
  <si>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</si>
  <si>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</si>
  <si>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</si>
  <si>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</si>
  <si>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</si>
  <si>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</si>
  <si>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</si>
  <si>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</si>
  <si>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</si>
  <si>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</si>
  <si>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</si>
  <si>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</si>
  <si>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</si>
  <si>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</si>
  <si>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</si>
  <si>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</si>
  <si>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</si>
  <si>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</si>
  <si>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</si>
  <si>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</si>
  <si>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</si>
  <si>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</si>
  <si>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</si>
  <si>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</si>
  <si>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</si>
  <si>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</si>
  <si>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</si>
  <si>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</si>
  <si>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</si>
  <si>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</si>
  <si>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</si>
  <si>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</si>
  <si>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</si>
  <si>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</si>
  <si>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</si>
  <si>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</si>
  <si>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</si>
  <si>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</si>
  <si>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</si>
  <si>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</si>
  <si>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</si>
  <si>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</si>
  <si>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</si>
  <si>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</si>
  <si>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</si>
  <si>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</si>
  <si>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</si>
  <si>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</si>
  <si>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</si>
  <si>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</si>
  <si>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</si>
  <si>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</si>
  <si>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</si>
  <si>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</si>
  <si>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</si>
  <si>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</si>
  <si>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</si>
  <si>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</si>
  <si>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</si>
  <si>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</si>
  <si>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</si>
  <si>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</si>
  <si>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</si>
  <si>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</si>
  <si>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</si>
  <si>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</si>
  <si>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</si>
  <si>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</si>
  <si>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</si>
  <si>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</si>
  <si>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</si>
  <si>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</si>
  <si>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</si>
  <si>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</si>
  <si>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</si>
  <si>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</si>
  <si>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</si>
  <si>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</si>
  <si>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</si>
  <si>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</si>
  <si>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</si>
  <si>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</si>
  <si>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</si>
  <si>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</si>
  <si>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</si>
  <si>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</si>
  <si>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</si>
  <si>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</si>
  <si>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</si>
  <si>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</si>
  <si>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</si>
  <si>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</si>
  <si>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</si>
  <si>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</si>
  <si>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</si>
  <si>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</si>
  <si>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</si>
  <si>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</si>
  <si>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</si>
  <si>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</si>
  <si>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</si>
  <si>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</si>
  <si>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</si>
  <si>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</si>
  <si>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</si>
  <si>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</si>
  <si>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</si>
  <si>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</si>
  <si>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</si>
  <si>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</si>
  <si>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</si>
  <si>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</si>
  <si>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</si>
  <si>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</si>
  <si>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</si>
  <si>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</si>
  <si>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</si>
  <si>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</si>
  <si>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</si>
  <si>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</si>
  <si>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</si>
  <si>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</si>
  <si>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</si>
  <si>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</si>
  <si>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</si>
  <si>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</si>
  <si>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</si>
  <si>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</si>
  <si>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</si>
  <si>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</si>
  <si>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</si>
  <si>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</si>
  <si>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</si>
  <si>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</si>
  <si>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</si>
  <si>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</si>
  <si>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</si>
  <si>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</si>
  <si>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</si>
  <si>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</si>
  <si>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</si>
  <si>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</si>
  <si>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</si>
  <si>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</si>
  <si>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</si>
  <si>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</si>
  <si>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</si>
  <si>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</si>
  <si>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</si>
  <si>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</si>
  <si>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</si>
  <si>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</si>
  <si>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</si>
  <si>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</si>
  <si>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</si>
  <si>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</si>
  <si>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</si>
  <si>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</si>
  <si>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</si>
  <si>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</si>
  <si>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</si>
  <si>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</si>
  <si>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</si>
  <si>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</si>
  <si>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</si>
  <si>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</si>
  <si>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</si>
  <si>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</si>
  <si>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</si>
  <si>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</si>
  <si>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</si>
  <si>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</si>
  <si>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</si>
  <si>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</si>
  <si>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</si>
  <si>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</si>
  <si>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</si>
  <si>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</si>
  <si>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</si>
  <si>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</si>
  <si>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</si>
  <si>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</si>
  <si>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</si>
  <si>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</si>
  <si>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</si>
  <si>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</si>
  <si>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</si>
  <si>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</si>
  <si>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</si>
  <si>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</si>
  <si>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</si>
  <si>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</si>
  <si>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</si>
  <si>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</si>
  <si>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</si>
  <si>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</si>
  <si>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</si>
  <si>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</si>
  <si>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</si>
  <si>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</si>
  <si>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</si>
  <si>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</si>
  <si>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</si>
  <si>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</si>
  <si>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</si>
  <si>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</si>
  <si>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</si>
  <si>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</si>
  <si>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</si>
  <si>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</si>
  <si>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</si>
  <si>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</si>
  <si>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</si>
  <si>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</si>
  <si>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</si>
  <si>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</si>
  <si>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</si>
  <si>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</si>
  <si>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</si>
  <si>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</si>
  <si>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</si>
  <si>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</si>
  <si>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</si>
  <si>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</si>
  <si>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</si>
  <si>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</si>
  <si>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</si>
  <si>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</si>
  <si>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</si>
  <si>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</si>
  <si>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</si>
  <si>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</si>
  <si>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</si>
  <si>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</si>
  <si>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</si>
  <si>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</si>
  <si>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</si>
  <si>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</si>
  <si>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</si>
  <si>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</si>
  <si>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</si>
  <si>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</si>
  <si>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</si>
  <si>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</si>
  <si>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</si>
  <si>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</si>
  <si>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</si>
  <si>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</si>
  <si>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</si>
  <si>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</si>
  <si>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</si>
  <si>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</si>
  <si>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</si>
  <si>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</si>
  <si>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</si>
  <si>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</si>
  <si>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</si>
  <si>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</si>
  <si>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</si>
  <si>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</si>
  <si>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</si>
  <si>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</si>
  <si>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</si>
  <si>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</si>
  <si>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</si>
  <si>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</si>
  <si>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</si>
  <si>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</si>
  <si>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</si>
  <si>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</si>
  <si>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</si>
  <si>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</si>
  <si>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</si>
  <si>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</si>
  <si>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</si>
  <si>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</si>
  <si>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</si>
  <si>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</si>
  <si>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</si>
  <si>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</si>
  <si>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</si>
  <si>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</si>
  <si>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</si>
  <si>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</si>
  <si>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</si>
  <si>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</si>
  <si>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</si>
  <si>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</si>
  <si>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</si>
  <si>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</si>
  <si>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</si>
  <si>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</si>
  <si>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</si>
  <si>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</si>
  <si>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</si>
  <si>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</si>
  <si>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</si>
  <si>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</si>
  <si>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</si>
  <si>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</si>
  <si>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</si>
  <si>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</si>
  <si>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</si>
  <si>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</si>
  <si>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</si>
  <si>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</si>
  <si>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</si>
  <si>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</si>
  <si>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</si>
  <si>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</si>
  <si>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</si>
  <si>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</si>
  <si>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</si>
  <si>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</si>
  <si>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</si>
  <si>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</si>
  <si>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</si>
  <si>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</si>
  <si>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</si>
  <si>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</si>
  <si>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</si>
  <si>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</si>
  <si>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</si>
  <si>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</si>
  <si>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</si>
  <si>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</si>
  <si>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</si>
  <si>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</si>
  <si>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</si>
  <si>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</si>
  <si>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</si>
  <si>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</si>
  <si>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</si>
  <si>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</si>
  <si>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</si>
  <si>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</si>
  <si>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</si>
  <si>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</si>
  <si>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</si>
  <si>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</si>
  <si>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</si>
  <si>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</si>
  <si>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</si>
  <si>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</si>
  <si>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</si>
  <si>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</si>
  <si>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</si>
  <si>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</si>
  <si>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</si>
  <si>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</si>
  <si>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</si>
  <si>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</si>
  <si>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</si>
  <si>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</si>
  <si>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</si>
  <si>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</si>
  <si>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</si>
  <si>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</si>
  <si>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</si>
  <si>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</si>
  <si>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</si>
  <si>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</si>
  <si>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</si>
  <si>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</si>
  <si>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</si>
  <si>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</si>
  <si>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</si>
  <si>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</si>
  <si>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</si>
  <si>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</si>
  <si>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</si>
  <si>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</si>
  <si>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</si>
  <si>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</si>
  <si>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</si>
  <si>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</si>
  <si>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</si>
  <si>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</si>
  <si>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</si>
  <si>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</si>
  <si>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</si>
  <si>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</si>
  <si>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</si>
  <si>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</si>
  <si>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</si>
  <si>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</si>
  <si>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</si>
  <si>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</si>
  <si>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</si>
  <si>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</si>
  <si>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</si>
  <si>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</si>
  <si>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</si>
  <si>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</si>
  <si>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</si>
  <si>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</si>
  <si>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</si>
  <si>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</si>
  <si>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</si>
  <si>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</si>
  <si>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</si>
  <si>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</si>
  <si>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</si>
  <si>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</si>
  <si>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</si>
  <si>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</si>
  <si>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</si>
  <si>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</si>
  <si>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</si>
  <si>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</si>
  <si>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</si>
  <si>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</si>
  <si>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</si>
  <si>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</si>
  <si>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</si>
  <si>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</si>
  <si>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</si>
  <si>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</si>
  <si>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</si>
  <si>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</si>
  <si>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</si>
  <si>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</si>
  <si>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</si>
  <si>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</si>
  <si>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</si>
  <si>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</si>
  <si>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</si>
  <si>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</si>
  <si>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</si>
  <si>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</si>
  <si>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</si>
  <si>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</si>
  <si>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</si>
  <si>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</si>
  <si>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</si>
  <si>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</si>
  <si>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</si>
  <si>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</si>
  <si>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</si>
  <si>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</si>
  <si>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</si>
  <si>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</si>
  <si>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</si>
  <si>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</si>
  <si>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</si>
  <si>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</si>
  <si>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</si>
  <si>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</si>
  <si>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</si>
  <si>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</si>
  <si>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</si>
  <si>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</si>
  <si>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</si>
  <si>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</si>
  <si>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</si>
  <si>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</si>
  <si>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</si>
  <si>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</si>
  <si>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</si>
  <si>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</si>
  <si>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</si>
  <si>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</si>
  <si>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</si>
  <si>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</si>
  <si>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</si>
  <si>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</si>
  <si>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</si>
  <si>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</si>
  <si>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</si>
  <si>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</si>
  <si>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</si>
  <si>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</si>
  <si>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</si>
  <si>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</si>
  <si>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</si>
  <si>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</si>
  <si>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</si>
  <si>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</si>
  <si>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</si>
  <si>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</si>
  <si>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</si>
  <si>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</si>
  <si>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</si>
  <si>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</si>
  <si>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</si>
  <si>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</si>
  <si>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</si>
  <si>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</si>
  <si>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</si>
  <si>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</si>
  <si>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</si>
  <si>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</si>
  <si>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</si>
  <si>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</si>
  <si>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</si>
  <si>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</si>
  <si>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</si>
  <si>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</si>
  <si>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</si>
  <si>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</si>
  <si>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</si>
  <si>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</si>
  <si>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</si>
  <si>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</si>
  <si>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</si>
  <si>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</si>
  <si>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</si>
  <si>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</si>
  <si>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</si>
  <si>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</si>
  <si>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</si>
  <si>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</si>
  <si>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</si>
  <si>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</si>
  <si>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</si>
  <si>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</si>
  <si>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</si>
  <si>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</si>
  <si>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</si>
  <si>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</si>
  <si>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</si>
  <si>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</si>
  <si>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</si>
  <si>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</si>
  <si>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</si>
  <si>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</si>
  <si>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</si>
  <si>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</si>
  <si>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</si>
  <si>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</si>
  <si>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</si>
  <si>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</si>
  <si>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</si>
  <si>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</si>
  <si>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</si>
  <si>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</si>
  <si>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</si>
  <si>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</si>
  <si>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</si>
  <si>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</si>
  <si>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</si>
  <si>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</si>
  <si>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</si>
  <si>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</si>
  <si>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</si>
  <si>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</si>
  <si>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</si>
  <si>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</si>
  <si>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</si>
  <si>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</si>
  <si>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</si>
  <si>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</si>
  <si>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</si>
  <si>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</si>
  <si>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</si>
  <si>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</si>
  <si>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</si>
  <si>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</si>
  <si>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</si>
  <si>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</si>
  <si>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</si>
  <si>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</si>
  <si>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</si>
  <si>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</si>
  <si>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</si>
  <si>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</si>
  <si>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</si>
  <si>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</si>
  <si>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</si>
  <si>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</si>
  <si>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</si>
  <si>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</si>
  <si>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</si>
  <si>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</si>
  <si>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</si>
  <si>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</si>
  <si>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</si>
  <si>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</si>
  <si>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</si>
  <si>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</si>
  <si>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</si>
  <si>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</si>
  <si>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</si>
  <si>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</si>
  <si>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</si>
  <si>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</si>
  <si>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</si>
  <si>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</si>
  <si>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</si>
  <si>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</si>
  <si>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</si>
  <si>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</si>
  <si>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</si>
  <si>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</si>
  <si>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</si>
  <si>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</si>
  <si>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</si>
  <si>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</si>
  <si>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</si>
  <si>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</si>
  <si>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</si>
  <si>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</si>
  <si>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</si>
  <si>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</si>
  <si>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</si>
  <si>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</si>
  <si>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</si>
  <si>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</si>
  <si>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</si>
  <si>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</si>
  <si>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</si>
  <si>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</si>
  <si>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</si>
  <si>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</si>
  <si>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</si>
  <si>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</si>
  <si>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</si>
  <si>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</si>
  <si>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</si>
  <si>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</si>
  <si>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</si>
  <si>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</si>
  <si>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</si>
  <si>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</si>
  <si>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</si>
  <si>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</si>
  <si>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</si>
  <si>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</si>
  <si>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</si>
  <si>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</si>
  <si>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</si>
  <si>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</si>
  <si>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</si>
  <si>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</si>
  <si>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</si>
  <si>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</si>
  <si>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</si>
  <si>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</si>
  <si>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</si>
  <si>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</si>
  <si>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</si>
  <si>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</si>
  <si>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</si>
  <si>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</si>
  <si>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</si>
  <si>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</si>
  <si>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</si>
  <si>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</si>
  <si>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</si>
  <si>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</si>
  <si>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</si>
  <si>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</si>
  <si>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</si>
  <si>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</si>
  <si>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</si>
  <si>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</si>
  <si>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</si>
  <si>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</si>
  <si>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</si>
  <si>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</si>
  <si>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</si>
  <si>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</si>
  <si>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</si>
  <si>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</si>
  <si>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</si>
  <si>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</si>
  <si>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</si>
  <si>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</si>
  <si>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</si>
  <si>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</si>
  <si>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</si>
  <si>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</si>
  <si>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</si>
  <si>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</si>
  <si>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</si>
  <si>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</si>
  <si>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</si>
  <si>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</si>
  <si>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</si>
  <si>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</si>
  <si>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</si>
  <si>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</si>
  <si>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</si>
  <si>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</si>
  <si>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</si>
  <si>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</si>
  <si>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</si>
  <si>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</si>
  <si>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</si>
  <si>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</si>
  <si>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</si>
  <si>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</si>
  <si>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</si>
  <si>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</si>
  <si>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</si>
  <si>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</si>
  <si>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</si>
  <si>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</si>
  <si>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</si>
  <si>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</si>
  <si>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</si>
  <si>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</si>
  <si>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</si>
  <si>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</si>
  <si>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</si>
  <si>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</si>
  <si>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</si>
  <si>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</si>
  <si>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</si>
  <si>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</si>
  <si>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</si>
  <si>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</si>
  <si>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</si>
  <si>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</si>
  <si>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</si>
  <si>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</si>
  <si>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</si>
  <si>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</si>
  <si>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</si>
  <si>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</si>
  <si>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</si>
  <si>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</si>
  <si>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</si>
  <si>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</si>
  <si>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</si>
  <si>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</si>
  <si>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</si>
  <si>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</si>
  <si>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</si>
  <si>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</si>
  <si>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</si>
  <si>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</si>
  <si>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</si>
  <si>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</si>
  <si>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</si>
  <si>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</si>
  <si>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</si>
  <si>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</si>
  <si>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</si>
  <si>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</si>
  <si>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</si>
  <si>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</si>
  <si>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</si>
  <si>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</si>
  <si>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</si>
  <si>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</si>
  <si>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</si>
  <si>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</si>
  <si>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</si>
  <si>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</si>
  <si>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</si>
  <si>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</si>
  <si>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</si>
  <si>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</si>
  <si>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</si>
  <si>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</si>
  <si>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</si>
  <si>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</si>
  <si>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</si>
  <si>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</si>
  <si>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</si>
  <si>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</si>
  <si>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</si>
  <si>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</si>
  <si>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</si>
  <si>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</si>
  <si>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</si>
  <si>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</si>
  <si>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</si>
  <si>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</si>
  <si>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</si>
  <si>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</si>
  <si>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</si>
  <si>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</si>
  <si>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</si>
  <si>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</si>
  <si>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</si>
  <si>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</si>
  <si>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</si>
  <si>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</si>
  <si>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</si>
  <si>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</si>
  <si>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</si>
  <si>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</si>
  <si>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</si>
  <si>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</si>
  <si>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</si>
  <si>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</si>
  <si>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</si>
  <si>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</si>
  <si>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</si>
  <si>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</si>
  <si>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</si>
  <si>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</si>
  <si>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</si>
  <si>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</si>
  <si>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</si>
  <si>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</si>
  <si>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</si>
  <si>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</si>
  <si>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</si>
  <si>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</si>
  <si>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</si>
  <si>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</si>
  <si>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</si>
  <si>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</si>
  <si>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</si>
  <si>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</si>
  <si>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</si>
  <si>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</si>
  <si>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</si>
  <si>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</si>
  <si>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</si>
  <si>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</si>
  <si>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</si>
  <si>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</si>
  <si>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</si>
  <si>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</si>
  <si>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</si>
  <si>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</si>
  <si>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</si>
  <si>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</si>
  <si>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</si>
  <si>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</si>
  <si>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</si>
  <si>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</si>
  <si>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</si>
  <si>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</si>
  <si>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</si>
  <si>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</si>
  <si>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</si>
  <si>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</si>
  <si>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</si>
  <si>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</si>
  <si>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</si>
  <si>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</si>
  <si>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</si>
  <si>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</si>
  <si>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</si>
  <si>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</si>
  <si>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</si>
  <si>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</si>
  <si>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</si>
  <si>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</si>
  <si>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</si>
  <si>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</si>
  <si>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</si>
  <si>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</si>
  <si>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</si>
  <si>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</si>
  <si>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</si>
  <si>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</si>
  <si>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</si>
  <si>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</si>
  <si>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</si>
  <si>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</si>
  <si>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</si>
  <si>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</si>
  <si>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</si>
  <si>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</si>
  <si>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</si>
  <si>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</si>
  <si>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</si>
  <si>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</si>
  <si>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</si>
  <si>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</si>
  <si>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</si>
  <si>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</si>
  <si>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</si>
  <si>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</si>
  <si>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</si>
  <si>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</si>
  <si>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</si>
  <si>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</si>
  <si>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</si>
  <si>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</si>
  <si>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</si>
  <si>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</si>
  <si>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</si>
  <si>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</si>
  <si>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</si>
  <si>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</si>
  <si>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</si>
  <si>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</si>
  <si>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</si>
  <si>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</si>
  <si>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</si>
  <si>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</si>
  <si>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</si>
  <si>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</si>
  <si>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</si>
  <si>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</si>
  <si>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</si>
  <si>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</si>
  <si>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</si>
  <si>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</si>
  <si>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</si>
  <si>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</si>
  <si>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</si>
  <si>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</si>
  <si>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</si>
  <si>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</si>
  <si>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</si>
  <si>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</si>
  <si>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</si>
  <si>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</si>
  <si>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</si>
  <si>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</si>
  <si>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</si>
  <si>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</si>
  <si>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</si>
  <si>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</si>
  <si>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</si>
  <si>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</si>
  <si>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</si>
  <si>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</si>
  <si>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</si>
  <si>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</si>
  <si>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</si>
  <si>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</si>
  <si>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</si>
  <si>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</si>
  <si>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</si>
  <si>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</si>
  <si>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</si>
  <si>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</si>
  <si>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</si>
  <si>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</si>
  <si>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</si>
  <si>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</si>
  <si>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</si>
  <si>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</si>
  <si>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</si>
  <si>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</si>
  <si>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</si>
  <si>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</si>
  <si>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</si>
  <si>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</si>
  <si>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</si>
  <si>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</si>
  <si>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</si>
  <si>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</si>
  <si>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</si>
  <si>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</si>
  <si>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</si>
  <si>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</si>
  <si>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</si>
  <si>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</si>
  <si>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</si>
  <si>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</si>
  <si>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</si>
  <si>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</si>
  <si>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</si>
  <si>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</si>
  <si>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</si>
  <si>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</si>
  <si>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</si>
  <si>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</si>
  <si>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</si>
  <si>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</si>
  <si>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</si>
  <si>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</si>
  <si>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</si>
  <si>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</si>
  <si>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</si>
  <si>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</si>
  <si>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</si>
  <si>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</si>
  <si>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</si>
  <si>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</si>
  <si>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</si>
  <si>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</si>
  <si>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</si>
  <si>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</si>
  <si>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</si>
  <si>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</si>
  <si>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</si>
  <si>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</si>
  <si>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</si>
  <si>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</si>
  <si>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</si>
  <si>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</si>
  <si>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</si>
  <si>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</si>
  <si>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</si>
  <si>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</si>
  <si>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</si>
  <si>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</si>
  <si>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</si>
  <si>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</si>
  <si>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</si>
  <si>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</si>
  <si>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</si>
  <si>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</si>
  <si>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</si>
  <si>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</si>
  <si>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</si>
  <si>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</si>
  <si>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</si>
  <si>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</si>
  <si>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</si>
  <si>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</si>
  <si>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</si>
  <si>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</si>
  <si>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</si>
  <si>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</si>
  <si>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</si>
  <si>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</si>
  <si>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</si>
  <si>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</si>
  <si>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</si>
  <si>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</si>
  <si>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</si>
  <si>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</si>
  <si>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</si>
  <si>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</si>
  <si>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</si>
  <si>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</si>
  <si>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</si>
  <si>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</si>
  <si>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</si>
  <si>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</si>
  <si>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</si>
  <si>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</si>
  <si>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</si>
  <si>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</si>
  <si>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</si>
  <si>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</si>
  <si>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</si>
  <si>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</si>
  <si>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</si>
  <si>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</si>
  <si>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</si>
  <si>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</si>
  <si>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</si>
  <si>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</si>
  <si>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</si>
  <si>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</si>
  <si>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</si>
  <si>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</si>
  <si>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</si>
  <si>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</si>
  <si>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</si>
  <si>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</si>
  <si>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</si>
  <si>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</si>
  <si>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</si>
  <si>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</si>
  <si>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</si>
  <si>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</si>
  <si>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</si>
  <si>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</si>
  <si>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</si>
  <si>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</si>
  <si>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</si>
  <si>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</si>
  <si>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</si>
  <si>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</si>
  <si>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</si>
  <si>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</si>
  <si>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</si>
  <si>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</si>
  <si>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</si>
  <si>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</si>
  <si>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</si>
  <si>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</si>
  <si>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</si>
  <si>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</si>
  <si>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</si>
  <si>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</si>
  <si>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</si>
  <si>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</si>
  <si>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</si>
  <si>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</si>
  <si>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</si>
  <si>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</si>
  <si>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</si>
  <si>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</si>
  <si>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</si>
  <si>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</si>
  <si>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</si>
  <si>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</si>
  <si>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</si>
  <si>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</si>
  <si>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</si>
  <si>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</si>
  <si>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</si>
  <si>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</si>
  <si>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</si>
  <si>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</si>
  <si>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</si>
  <si>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</si>
  <si>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</si>
  <si>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</si>
  <si>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</si>
  <si>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</si>
  <si>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</si>
  <si>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</si>
  <si>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</si>
  <si>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</si>
  <si>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</si>
  <si>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</si>
  <si>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</si>
  <si>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</si>
  <si>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</si>
  <si>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</si>
  <si>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</si>
  <si>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</si>
  <si>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</si>
  <si>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</si>
  <si>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</si>
  <si>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</si>
  <si>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</si>
  <si>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</si>
  <si>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</si>
  <si>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</si>
  <si>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</si>
  <si>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</si>
  <si>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</si>
  <si>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</si>
  <si>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</si>
  <si>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</si>
  <si>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</si>
  <si>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</si>
  <si>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</si>
  <si>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</si>
  <si>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</si>
  <si>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</si>
  <si>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</si>
  <si>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</si>
  <si>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</si>
  <si>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</si>
  <si>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</si>
  <si>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</si>
  <si>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</si>
  <si>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</si>
  <si>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</si>
  <si>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</si>
  <si>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</si>
  <si>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</si>
  <si>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</si>
  <si>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</si>
  <si>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</si>
  <si>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</si>
  <si>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</si>
  <si>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</si>
  <si>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</si>
  <si>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</si>
  <si>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</si>
  <si>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</si>
  <si>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</si>
  <si>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</si>
  <si>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</si>
  <si>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</si>
  <si>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</si>
  <si>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</si>
  <si>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</si>
  <si>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</si>
  <si>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</si>
  <si>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</si>
  <si>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</si>
  <si>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</si>
  <si>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</si>
  <si>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</si>
  <si>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</si>
  <si>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</si>
  <si>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</si>
  <si>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</si>
  <si>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</si>
  <si>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</si>
  <si>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</si>
  <si>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</si>
  <si>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</si>
  <si>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</si>
  <si>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</si>
  <si>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</si>
  <si>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</si>
  <si>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</si>
  <si>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</si>
  <si>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</si>
  <si>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</si>
  <si>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</si>
  <si>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</si>
  <si>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</si>
  <si>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</si>
  <si>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</si>
  <si>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</si>
  <si>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</si>
  <si>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</si>
  <si>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</si>
  <si>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</si>
  <si>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</si>
  <si>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</si>
  <si>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</si>
  <si>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</si>
  <si>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</si>
  <si>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</si>
  <si>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</si>
  <si>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</si>
  <si>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</si>
  <si>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</si>
  <si>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</si>
  <si>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</si>
  <si>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</si>
  <si>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</si>
  <si>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</si>
  <si>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</si>
  <si>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</si>
  <si>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</si>
  <si>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</si>
  <si>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</si>
  <si>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</si>
  <si>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</si>
  <si>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</si>
  <si>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</si>
  <si>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</si>
  <si>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</si>
  <si>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</si>
  <si>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</si>
  <si>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</si>
  <si>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</si>
  <si>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</si>
  <si>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</si>
  <si>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</si>
  <si>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</si>
  <si>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</si>
  <si>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</si>
  <si>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</si>
  <si>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</si>
  <si>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</si>
  <si>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</si>
  <si>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</si>
  <si>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</si>
  <si>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</si>
  <si>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</si>
  <si>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</si>
  <si>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</si>
  <si>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</si>
  <si>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</si>
  <si>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</si>
  <si>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</si>
  <si>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</si>
  <si>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</si>
  <si>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</si>
  <si>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</si>
  <si>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</si>
  <si>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</si>
  <si>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</si>
  <si>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</si>
  <si>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</si>
  <si>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</si>
  <si>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</si>
  <si>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</si>
  <si>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</si>
  <si>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</si>
  <si>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</si>
  <si>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</si>
  <si>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</si>
  <si>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</si>
  <si>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</si>
  <si>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</si>
  <si>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</si>
  <si>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</si>
  <si>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</si>
  <si>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</si>
  <si>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</si>
  <si>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</si>
  <si>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</si>
  <si>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</si>
  <si>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</si>
  <si>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</si>
  <si>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</si>
  <si>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</si>
  <si>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</si>
  <si>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</si>
  <si>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</si>
  <si>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</si>
  <si>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</si>
  <si>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</si>
  <si>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</si>
  <si>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</si>
  <si>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</si>
  <si>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</si>
  <si>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</si>
  <si>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</si>
  <si>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</si>
  <si>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</si>
  <si>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</si>
  <si>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</si>
  <si>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</si>
  <si>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</si>
  <si>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</si>
  <si>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</si>
  <si>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</si>
  <si>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</si>
  <si>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</si>
  <si>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</si>
  <si>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</si>
  <si>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</si>
  <si>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</si>
  <si>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</si>
  <si>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</si>
  <si>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</si>
  <si>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</si>
  <si>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</si>
  <si>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</si>
  <si>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</si>
  <si>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</si>
  <si>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</si>
  <si>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</si>
  <si>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</si>
  <si>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</si>
  <si>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</si>
  <si>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</si>
  <si>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</si>
  <si>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</si>
  <si>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</si>
  <si>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</si>
  <si>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</si>
  <si>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</si>
  <si>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</si>
  <si>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</si>
  <si>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</si>
  <si>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</si>
  <si>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</si>
  <si>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</si>
  <si>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</si>
  <si>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</si>
  <si>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</si>
  <si>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</si>
  <si>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</si>
  <si>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</si>
  <si>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</si>
  <si>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</si>
  <si>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</si>
  <si>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</si>
  <si>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</si>
  <si>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</si>
  <si>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</si>
  <si>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</si>
  <si>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</si>
  <si>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</si>
  <si>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</si>
  <si>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</si>
  <si>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</si>
  <si>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</si>
  <si>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</si>
  <si>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</si>
  <si>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</si>
  <si>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</si>
  <si>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</si>
  <si>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</si>
  <si>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</si>
  <si>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</si>
  <si>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</si>
  <si>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</si>
  <si>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</si>
  <si>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</si>
  <si>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</si>
  <si>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</si>
  <si>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</si>
  <si>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</si>
  <si>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</si>
  <si>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</si>
  <si>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</si>
  <si>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</si>
  <si>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</si>
  <si>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</si>
  <si>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</si>
  <si>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</si>
  <si>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</si>
  <si>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</si>
  <si>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</si>
  <si>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</si>
  <si>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</si>
  <si>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</si>
  <si>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</si>
  <si>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</si>
  <si>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</si>
  <si>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</si>
  <si>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</si>
  <si>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</si>
  <si>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</si>
  <si>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</si>
  <si>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</si>
  <si>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</si>
  <si>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</si>
  <si>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</si>
  <si>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</si>
  <si>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</si>
  <si>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</si>
  <si>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</si>
  <si>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</si>
  <si>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</si>
  <si>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</si>
  <si>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</si>
  <si>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</si>
  <si>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</si>
  <si>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</si>
  <si>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</si>
  <si>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</si>
  <si>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</si>
  <si>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</si>
  <si>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</si>
  <si>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</si>
  <si>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</si>
  <si>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</si>
  <si>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</si>
  <si>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</si>
  <si>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</si>
  <si>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</si>
  <si>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</si>
  <si>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</si>
  <si>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</si>
  <si>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</si>
  <si>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</si>
  <si>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</si>
  <si>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</si>
  <si>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</si>
  <si>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</si>
  <si>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</si>
  <si>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</si>
  <si>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</si>
  <si>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</si>
  <si>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</si>
  <si>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</si>
  <si>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</si>
  <si>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</si>
  <si>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</si>
  <si>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</si>
  <si>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</si>
  <si>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</si>
  <si>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</si>
  <si>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Vlasotince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</si>
</sst>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297</c:v>
                </c:pt>
                <c:pt idx="1">
                  <c:v>305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334</c:v>
                </c:pt>
                <c:pt idx="1">
                  <c:v>351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968"/>
        <c:axId val="191879040"/>
      </c:barChart>
      <c:catAx>
        <c:axId val="1916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9040"/>
        <c:crosses val="autoZero"/>
        <c:auto val="1"/>
        <c:lblAlgn val="ctr"/>
        <c:lblOffset val="100"/>
        <c:noMultiLvlLbl val="0"/>
      </c:catAx>
      <c:valAx>
        <c:axId val="1918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1498</c:v>
                </c:pt>
                <c:pt idx="1">
                  <c:v>1537</c:v>
                </c:pt>
                <c:pt idx="2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31</c:v>
                </c:pt>
                <c:pt idx="1">
                  <c:v>18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3664"/>
        <c:axId val="200915200"/>
      </c:barChart>
      <c:catAx>
        <c:axId val="20091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5200"/>
        <c:crosses val="autoZero"/>
        <c:auto val="1"/>
        <c:lblAlgn val="ctr"/>
        <c:lblOffset val="100"/>
        <c:noMultiLvlLbl val="0"/>
      </c:catAx>
      <c:valAx>
        <c:axId val="200915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24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944"/>
        <c:axId val="201158656"/>
      </c:barChart>
      <c:catAx>
        <c:axId val="20109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58656"/>
        <c:crosses val="autoZero"/>
        <c:auto val="1"/>
        <c:lblAlgn val="ctr"/>
        <c:lblOffset val="100"/>
        <c:noMultiLvlLbl val="0"/>
      </c:catAx>
      <c:valAx>
        <c:axId val="201158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4552</c:v>
                </c:pt>
                <c:pt idx="1">
                  <c:v>4098</c:v>
                </c:pt>
                <c:pt idx="2">
                  <c:v>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15.87799868232376</c:v>
                </c:pt>
                <c:pt idx="1">
                  <c:v>62.256326783707316</c:v>
                </c:pt>
                <c:pt idx="2">
                  <c:v>21.865674533968917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17664"/>
        <c:axId val="202419200"/>
      </c:barChart>
      <c:catAx>
        <c:axId val="2024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9200"/>
        <c:crosses val="autoZero"/>
        <c:auto val="1"/>
        <c:lblAlgn val="ctr"/>
        <c:lblOffset val="100"/>
        <c:noMultiLvlLbl val="0"/>
      </c:catAx>
      <c:valAx>
        <c:axId val="20241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3952"/>
        <c:axId val="452485120"/>
      </c:barChart>
      <c:catAx>
        <c:axId val="28537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485120"/>
        <c:crosses val="autoZero"/>
        <c:auto val="1"/>
        <c:lblAlgn val="ctr"/>
        <c:lblOffset val="100"/>
        <c:noMultiLvlLbl val="0"/>
      </c:catAx>
      <c:valAx>
        <c:axId val="4524851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39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88</c:v>
                </c:pt>
                <c:pt idx="1">
                  <c:v>117.7</c:v>
                </c:pt>
                <c:pt idx="2">
                  <c:v>139.30000000000001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123.9</c:v>
                </c:pt>
                <c:pt idx="1">
                  <c:v>101.8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983680"/>
        <c:axId val="457019392"/>
      </c:barChart>
      <c:catAx>
        <c:axId val="456983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019392"/>
        <c:crosses val="autoZero"/>
        <c:auto val="1"/>
        <c:lblAlgn val="ctr"/>
        <c:lblOffset val="100"/>
        <c:noMultiLvlLbl val="0"/>
      </c:catAx>
      <c:valAx>
        <c:axId val="45701939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98368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1246</c:v>
                </c:pt>
                <c:pt idx="1">
                  <c:v>1183</c:v>
                </c:pt>
                <c:pt idx="2">
                  <c:v>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8128000"/>
        <c:axId val="458705536"/>
      </c:barChart>
      <c:catAx>
        <c:axId val="4581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705536"/>
        <c:crosses val="autoZero"/>
        <c:auto val="1"/>
        <c:lblAlgn val="ctr"/>
        <c:lblOffset val="100"/>
        <c:noMultiLvlLbl val="0"/>
      </c:catAx>
      <c:valAx>
        <c:axId val="45870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12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9948032"/>
        <c:axId val="459960704"/>
      </c:barChart>
      <c:catAx>
        <c:axId val="4599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960704"/>
        <c:crosses val="autoZero"/>
        <c:auto val="1"/>
        <c:lblAlgn val="ctr"/>
        <c:lblOffset val="100"/>
        <c:noMultiLvlLbl val="0"/>
      </c:catAx>
      <c:valAx>
        <c:axId val="45996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94803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56</c:v>
                </c:pt>
                <c:pt idx="1">
                  <c:v>94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22</c:v>
                </c:pt>
                <c:pt idx="1">
                  <c:v>34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808"/>
        <c:axId val="192418560"/>
      </c:barChart>
      <c:catAx>
        <c:axId val="19239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8560"/>
        <c:crosses val="autoZero"/>
        <c:auto val="1"/>
        <c:lblAlgn val="ctr"/>
        <c:lblOffset val="100"/>
        <c:noMultiLvlLbl val="0"/>
      </c:catAx>
      <c:valAx>
        <c:axId val="19241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135</c:v>
                </c:pt>
                <c:pt idx="1">
                  <c:v>167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207</c:v>
                </c:pt>
                <c:pt idx="1">
                  <c:v>211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0861824"/>
        <c:axId val="460863744"/>
      </c:barChart>
      <c:catAx>
        <c:axId val="4608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863744"/>
        <c:crosses val="autoZero"/>
        <c:auto val="1"/>
        <c:lblAlgn val="ctr"/>
        <c:lblOffset val="100"/>
        <c:noMultiLvlLbl val="0"/>
      </c:catAx>
      <c:valAx>
        <c:axId val="46086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861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1.8835019183815835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1.9765143587954888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2.1780413130256173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2.6431035150951443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2.790373212417161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2.6818586986009381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2.7438669922102079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3.2050536759291557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3.3019416346936405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3.5848544742859358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3.577103437584777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3.7592528000620082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3.4918420338720302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3.9530287175909775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3.4724644421191337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1.9261326202379567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1.5928380420881294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1.073518583110491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3797632"/>
        <c:axId val="464036992"/>
      </c:barChart>
      <c:catAx>
        <c:axId val="4637976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64036992"/>
        <c:crosses val="autoZero"/>
        <c:auto val="1"/>
        <c:lblAlgn val="ctr"/>
        <c:lblOffset val="100"/>
        <c:noMultiLvlLbl val="0"/>
      </c:catAx>
      <c:valAx>
        <c:axId val="4640369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637976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2.1547882029221408</c:v>
                </c:pt>
                <c:pt idx="1">
                  <c:v>2.0617757625082356</c:v>
                </c:pt>
                <c:pt idx="2">
                  <c:v>2.2865558268418398</c:v>
                </c:pt>
                <c:pt idx="3">
                  <c:v>2.9415184280897568</c:v>
                </c:pt>
                <c:pt idx="4">
                  <c:v>2.813626322520637</c:v>
                </c:pt>
                <c:pt idx="5">
                  <c:v>3.1197922722164089</c:v>
                </c:pt>
                <c:pt idx="6">
                  <c:v>3.2631864511878468</c:v>
                </c:pt>
                <c:pt idx="7">
                  <c:v>3.1546719373716234</c:v>
                </c:pt>
                <c:pt idx="8">
                  <c:v>3.3019416346936405</c:v>
                </c:pt>
                <c:pt idx="9">
                  <c:v>3.8793938689299692</c:v>
                </c:pt>
                <c:pt idx="10">
                  <c:v>3.7398752083091109</c:v>
                </c:pt>
                <c:pt idx="11">
                  <c:v>3.7166220982056353</c:v>
                </c:pt>
                <c:pt idx="12">
                  <c:v>3.8832693872805488</c:v>
                </c:pt>
                <c:pt idx="13">
                  <c:v>3.6623648412975234</c:v>
                </c:pt>
                <c:pt idx="14">
                  <c:v>2.9996512033484479</c:v>
                </c:pt>
                <c:pt idx="15">
                  <c:v>1.499825601674224</c:v>
                </c:pt>
                <c:pt idx="16">
                  <c:v>1.0851451381622292</c:v>
                </c:pt>
                <c:pt idx="17">
                  <c:v>0.60070534433980549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4647296"/>
        <c:axId val="464648832"/>
      </c:barChart>
      <c:catAx>
        <c:axId val="4646472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64648832"/>
        <c:crosses val="autoZero"/>
        <c:auto val="1"/>
        <c:lblAlgn val="ctr"/>
        <c:lblOffset val="100"/>
        <c:noMultiLvlLbl val="0"/>
      </c:catAx>
      <c:valAx>
        <c:axId val="4646488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6472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9.7829953753112764E-2</c:v>
                </c:pt>
                <c:pt idx="1">
                  <c:v>8.9134503966485423E-2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1.8320882248310209</c:v>
                </c:pt>
                <c:pt idx="1">
                  <c:v>0.50806667260896698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13.429384560654572</c:v>
                </c:pt>
                <c:pt idx="1">
                  <c:v>5.6065602994919335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21.175738171469227</c:v>
                </c:pt>
                <c:pt idx="1">
                  <c:v>21.641857563062661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48.621487015297049</c:v>
                </c:pt>
                <c:pt idx="1">
                  <c:v>58.891166770656923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5.6296691568836712</c:v>
                </c:pt>
                <c:pt idx="1">
                  <c:v>4.5547731526874049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9.213802917111348</c:v>
                </c:pt>
                <c:pt idx="1">
                  <c:v>8.7084410375256258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8209024"/>
        <c:axId val="468212352"/>
      </c:barChart>
      <c:catAx>
        <c:axId val="46820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212352"/>
        <c:crosses val="autoZero"/>
        <c:auto val="1"/>
        <c:lblAlgn val="ctr"/>
        <c:lblOffset val="100"/>
        <c:noMultiLvlLbl val="0"/>
      </c:catAx>
      <c:valAx>
        <c:axId val="468212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2090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34.373888295980073</c:v>
                </c:pt>
                <c:pt idx="1">
                  <c:v>26.865139495498706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32.150480256136603</c:v>
                </c:pt>
                <c:pt idx="1">
                  <c:v>38.693288171851329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33.404482390608322</c:v>
                </c:pt>
                <c:pt idx="1">
                  <c:v>34.34352437828683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7.1149057274991101E-2</c:v>
                </c:pt>
                <c:pt idx="1">
                  <c:v>9.804795436313396E-2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9963136"/>
        <c:axId val="469965056"/>
      </c:barChart>
      <c:catAx>
        <c:axId val="46996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9965056"/>
        <c:crosses val="autoZero"/>
        <c:auto val="1"/>
        <c:lblAlgn val="ctr"/>
        <c:lblOffset val="100"/>
        <c:noMultiLvlLbl val="0"/>
      </c:catAx>
      <c:valAx>
        <c:axId val="469965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9963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15</c:v>
                </c:pt>
                <c:pt idx="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5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71455616"/>
        <c:axId val="471724416"/>
      </c:barChart>
      <c:catAx>
        <c:axId val="471455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724416"/>
        <c:crosses val="autoZero"/>
        <c:auto val="1"/>
        <c:lblAlgn val="ctr"/>
        <c:lblOffset val="100"/>
        <c:noMultiLvlLbl val="0"/>
      </c:catAx>
      <c:valAx>
        <c:axId val="471724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455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1.1599999999999999</c:v>
                </c:pt>
                <c:pt idx="1">
                  <c:v>0.33</c:v>
                </c:pt>
                <c:pt idx="3">
                  <c:v>0.5</c:v>
                </c:pt>
                <c:pt idx="4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74091904"/>
        <c:axId val="474094208"/>
      </c:barChart>
      <c:catAx>
        <c:axId val="47409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094208"/>
        <c:crosses val="autoZero"/>
        <c:auto val="1"/>
        <c:lblAlgn val="ctr"/>
        <c:lblOffset val="100"/>
        <c:noMultiLvlLbl val="0"/>
      </c:catAx>
      <c:valAx>
        <c:axId val="4740942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0919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61.465015664627778</c:v>
                </c:pt>
                <c:pt idx="2">
                  <c:v>20.656226696495153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38.534984335372222</c:v>
                </c:pt>
                <c:pt idx="2">
                  <c:v>79.343773303504847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4217088"/>
        <c:axId val="474362240"/>
      </c:barChart>
      <c:catAx>
        <c:axId val="474217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362240"/>
        <c:crosses val="autoZero"/>
        <c:auto val="1"/>
        <c:lblAlgn val="ctr"/>
        <c:lblOffset val="100"/>
        <c:noMultiLvlLbl val="0"/>
      </c:catAx>
      <c:valAx>
        <c:axId val="4743622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2170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4404352"/>
        <c:axId val="474406272"/>
      </c:barChart>
      <c:catAx>
        <c:axId val="47440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406272"/>
        <c:crosses val="autoZero"/>
        <c:auto val="1"/>
        <c:lblAlgn val="ctr"/>
        <c:lblOffset val="100"/>
        <c:noMultiLvlLbl val="0"/>
      </c:catAx>
      <c:valAx>
        <c:axId val="47440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40435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98</c:v>
                </c:pt>
                <c:pt idx="1">
                  <c:v>90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117</c:v>
                </c:pt>
                <c:pt idx="1">
                  <c:v>108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085440"/>
        <c:axId val="475087232"/>
      </c:barChart>
      <c:catAx>
        <c:axId val="47508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087232"/>
        <c:crosses val="autoZero"/>
        <c:auto val="1"/>
        <c:lblAlgn val="ctr"/>
        <c:lblOffset val="100"/>
        <c:noMultiLvlLbl val="0"/>
      </c:catAx>
      <c:valAx>
        <c:axId val="475087232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508544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1747</c:v>
                </c:pt>
                <c:pt idx="1">
                  <c:v>1725</c:v>
                </c:pt>
                <c:pt idx="2">
                  <c:v>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1835</c:v>
                </c:pt>
                <c:pt idx="1">
                  <c:v>1712</c:v>
                </c:pt>
                <c:pt idx="2">
                  <c:v>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843776"/>
        <c:axId val="192845312"/>
      </c:barChart>
      <c:catAx>
        <c:axId val="19284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5312"/>
        <c:crosses val="autoZero"/>
        <c:auto val="1"/>
        <c:lblAlgn val="ctr"/>
        <c:lblOffset val="100"/>
        <c:noMultiLvlLbl val="0"/>
      </c:catAx>
      <c:valAx>
        <c:axId val="19284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crossBetween val="between"/>
        <c:majorUnit val="4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233</c:v>
                </c:pt>
                <c:pt idx="1">
                  <c:v>327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226</c:v>
                </c:pt>
                <c:pt idx="1">
                  <c:v>301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252224"/>
        <c:axId val="475254144"/>
      </c:barChart>
      <c:catAx>
        <c:axId val="4752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254144"/>
        <c:crosses val="autoZero"/>
        <c:auto val="1"/>
        <c:lblAlgn val="ctr"/>
        <c:lblOffset val="100"/>
        <c:noMultiLvlLbl val="0"/>
      </c:catAx>
      <c:valAx>
        <c:axId val="47525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5252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23.969292010235996</c:v>
                </c:pt>
                <c:pt idx="1">
                  <c:v>18.025046191747073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24.793858402047199</c:v>
                </c:pt>
                <c:pt idx="1">
                  <c:v>23.834941490453705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15.041228319590561</c:v>
                </c:pt>
                <c:pt idx="1">
                  <c:v>21.083966331348801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14.273528575490474</c:v>
                </c:pt>
                <c:pt idx="1">
                  <c:v>19.687949086429889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9.6673301108899636</c:v>
                </c:pt>
                <c:pt idx="1">
                  <c:v>9.6284130568671724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12.254762581745807</c:v>
                </c:pt>
                <c:pt idx="1">
                  <c:v>7.7396838431533572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75947008"/>
        <c:axId val="475948544"/>
      </c:barChart>
      <c:catAx>
        <c:axId val="47594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5948544"/>
        <c:crosses val="autoZero"/>
        <c:auto val="1"/>
        <c:lblAlgn val="ctr"/>
        <c:lblOffset val="100"/>
        <c:noMultiLvlLbl val="0"/>
      </c:catAx>
      <c:valAx>
        <c:axId val="475948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9470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46.63</c:v>
                </c:pt>
                <c:pt idx="1">
                  <c:v>47.92</c:v>
                </c:pt>
                <c:pt idx="2">
                  <c:v>4.99</c:v>
                </c:pt>
                <c:pt idx="3">
                  <c:v>0.4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52.72</c:v>
                </c:pt>
                <c:pt idx="1">
                  <c:v>41.56</c:v>
                </c:pt>
                <c:pt idx="2">
                  <c:v>4.88</c:v>
                </c:pt>
                <c:pt idx="3">
                  <c:v>0.67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76213248"/>
        <c:axId val="476214784"/>
      </c:barChart>
      <c:catAx>
        <c:axId val="47621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214784"/>
        <c:crosses val="autoZero"/>
        <c:auto val="1"/>
        <c:lblAlgn val="ctr"/>
        <c:lblOffset val="100"/>
        <c:noMultiLvlLbl val="0"/>
      </c:catAx>
      <c:valAx>
        <c:axId val="476214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2132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45575</c:v>
                </c:pt>
                <c:pt idx="1">
                  <c:v>52009</c:v>
                </c:pt>
                <c:pt idx="2">
                  <c:v>58842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6275456"/>
        <c:axId val="476276992"/>
      </c:barChart>
      <c:catAx>
        <c:axId val="4762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276992"/>
        <c:crosses val="autoZero"/>
        <c:auto val="1"/>
        <c:lblAlgn val="ctr"/>
        <c:lblOffset val="100"/>
        <c:noMultiLvlLbl val="0"/>
      </c:catAx>
      <c:valAx>
        <c:axId val="47627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275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3656</c:v>
                </c:pt>
                <c:pt idx="1">
                  <c:v>3938</c:v>
                </c:pt>
                <c:pt idx="2">
                  <c:v>3969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4443</c:v>
                </c:pt>
                <c:pt idx="1">
                  <c:v>4538</c:v>
                </c:pt>
                <c:pt idx="2">
                  <c:v>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6310912"/>
        <c:axId val="476579328"/>
      </c:barChart>
      <c:catAx>
        <c:axId val="47631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579328"/>
        <c:crosses val="autoZero"/>
        <c:auto val="1"/>
        <c:lblAlgn val="ctr"/>
        <c:lblOffset val="100"/>
        <c:noMultiLvlLbl val="0"/>
      </c:catAx>
      <c:valAx>
        <c:axId val="47657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310912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22.6</c:v>
                </c:pt>
                <c:pt idx="1">
                  <c:v>36.200000000000003</c:v>
                </c:pt>
                <c:pt idx="2">
                  <c:v>1.7</c:v>
                </c:pt>
                <c:pt idx="3">
                  <c:v>39.499999999999993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78.378378378378372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21.621621621621621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77007872"/>
        <c:axId val="477010560"/>
      </c:barChart>
      <c:catAx>
        <c:axId val="477007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010560"/>
        <c:crosses val="autoZero"/>
        <c:auto val="1"/>
        <c:lblAlgn val="ctr"/>
        <c:lblOffset val="100"/>
        <c:noMultiLvlLbl val="0"/>
      </c:catAx>
      <c:valAx>
        <c:axId val="4770105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0078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25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7035136"/>
        <c:axId val="477254400"/>
      </c:barChart>
      <c:catAx>
        <c:axId val="47703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254400"/>
        <c:crosses val="autoZero"/>
        <c:auto val="1"/>
        <c:lblAlgn val="ctr"/>
        <c:lblOffset val="100"/>
        <c:noMultiLvlLbl val="0"/>
      </c:catAx>
      <c:valAx>
        <c:axId val="47725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03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10.1</c:v>
                </c:pt>
                <c:pt idx="1">
                  <c:v>8.4</c:v>
                </c:pt>
                <c:pt idx="2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7265920"/>
        <c:axId val="477267456"/>
      </c:barChart>
      <c:catAx>
        <c:axId val="47726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267456"/>
        <c:crosses val="autoZero"/>
        <c:auto val="1"/>
        <c:lblAlgn val="ctr"/>
        <c:lblOffset val="100"/>
        <c:noMultiLvlLbl val="0"/>
      </c:catAx>
      <c:valAx>
        <c:axId val="47726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2659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26.2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7285760"/>
        <c:axId val="477607040"/>
      </c:barChart>
      <c:catAx>
        <c:axId val="47728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7607040"/>
        <c:crosses val="autoZero"/>
        <c:auto val="1"/>
        <c:lblAlgn val="ctr"/>
        <c:lblOffset val="100"/>
        <c:noMultiLvlLbl val="0"/>
      </c:catAx>
      <c:valAx>
        <c:axId val="47760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7285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</c:v>
                </c:pt>
                <c:pt idx="1">
                  <c:v>53.2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11.11</c:v>
                </c:pt>
                <c:pt idx="2">
                  <c:v>10.64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9.26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77974912"/>
        <c:axId val="477976448"/>
      </c:barChart>
      <c:catAx>
        <c:axId val="4779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7976448"/>
        <c:crosses val="autoZero"/>
        <c:auto val="1"/>
        <c:lblAlgn val="ctr"/>
        <c:lblOffset val="100"/>
        <c:noMultiLvlLbl val="0"/>
      </c:catAx>
      <c:valAx>
        <c:axId val="47797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797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8058368"/>
        <c:axId val="478085120"/>
      </c:barChart>
      <c:catAx>
        <c:axId val="47805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085120"/>
        <c:crosses val="autoZero"/>
        <c:auto val="1"/>
        <c:lblAlgn val="ctr"/>
        <c:lblOffset val="100"/>
        <c:noMultiLvlLbl val="0"/>
      </c:catAx>
      <c:valAx>
        <c:axId val="47808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058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16.3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17.100000000000001</c:v>
                </c:pt>
                <c:pt idx="1">
                  <c:v>17.2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74.099999999999994</c:v>
                </c:pt>
                <c:pt idx="1">
                  <c:v>66.599999999999994</c:v>
                </c:pt>
                <c:pt idx="2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78890240"/>
        <c:axId val="478929280"/>
      </c:barChart>
      <c:catAx>
        <c:axId val="4788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8929280"/>
        <c:crosses val="autoZero"/>
        <c:auto val="1"/>
        <c:lblAlgn val="ctr"/>
        <c:lblOffset val="100"/>
        <c:noMultiLvlLbl val="0"/>
      </c:catAx>
      <c:valAx>
        <c:axId val="478929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78890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435</c:v>
                </c:pt>
                <c:pt idx="1">
                  <c:v>309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31</c:v>
                </c:pt>
                <c:pt idx="1">
                  <c:v>18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0416512"/>
        <c:axId val="480418432"/>
      </c:barChart>
      <c:catAx>
        <c:axId val="48041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0418432"/>
        <c:crosses val="autoZero"/>
        <c:auto val="1"/>
        <c:lblAlgn val="ctr"/>
        <c:lblOffset val="100"/>
        <c:noMultiLvlLbl val="0"/>
      </c:catAx>
      <c:valAx>
        <c:axId val="480418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0416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864</c:v>
                </c:pt>
                <c:pt idx="1">
                  <c:v>826</c:v>
                </c:pt>
                <c:pt idx="2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217</c:v>
                </c:pt>
                <c:pt idx="1">
                  <c:v>94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2052352"/>
        <c:axId val="482058240"/>
      </c:barChart>
      <c:catAx>
        <c:axId val="48205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058240"/>
        <c:crosses val="autoZero"/>
        <c:auto val="1"/>
        <c:lblAlgn val="ctr"/>
        <c:lblOffset val="100"/>
        <c:noMultiLvlLbl val="0"/>
      </c:catAx>
      <c:valAx>
        <c:axId val="482058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2052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</c:v>
                </c:pt>
                <c:pt idx="1">
                  <c:v>2.7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7</c:v>
                </c:pt>
                <c:pt idx="1">
                  <c:v>5.2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82378496"/>
        <c:axId val="482380032"/>
      </c:barChart>
      <c:catAx>
        <c:axId val="48237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380032"/>
        <c:crosses val="autoZero"/>
        <c:auto val="1"/>
        <c:lblAlgn val="ctr"/>
        <c:lblOffset val="100"/>
        <c:noMultiLvlLbl val="0"/>
      </c:catAx>
      <c:valAx>
        <c:axId val="482380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237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27.1</c:v>
                </c:pt>
                <c:pt idx="1">
                  <c:v>29.6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32.700000000000003</c:v>
                </c:pt>
                <c:pt idx="1">
                  <c:v>33.799999999999997</c:v>
                </c:pt>
                <c:pt idx="2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6334720"/>
        <c:axId val="456676480"/>
      </c:barChart>
      <c:catAx>
        <c:axId val="4563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676480"/>
        <c:crosses val="autoZero"/>
        <c:auto val="1"/>
        <c:lblAlgn val="ctr"/>
        <c:lblOffset val="100"/>
        <c:noMultiLvlLbl val="0"/>
      </c:catAx>
      <c:valAx>
        <c:axId val="456676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334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106.821</c:v>
                </c:pt>
                <c:pt idx="1">
                  <c:v>287.76100000000002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7042944"/>
        <c:axId val="457057024"/>
      </c:barChart>
      <c:catAx>
        <c:axId val="457042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057024"/>
        <c:crosses val="autoZero"/>
        <c:auto val="1"/>
        <c:lblAlgn val="ctr"/>
        <c:lblOffset val="100"/>
        <c:noMultiLvlLbl val="0"/>
      </c:catAx>
      <c:valAx>
        <c:axId val="457057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04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3615.49</c:v>
                </c:pt>
                <c:pt idx="1">
                  <c:v>15430.94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7337088"/>
        <c:axId val="457359360"/>
      </c:barChart>
      <c:catAx>
        <c:axId val="45733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359360"/>
        <c:crosses val="autoZero"/>
        <c:auto val="1"/>
        <c:lblAlgn val="ctr"/>
        <c:lblOffset val="100"/>
        <c:noMultiLvlLbl val="0"/>
      </c:catAx>
      <c:valAx>
        <c:axId val="45735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337088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124</c:v>
                </c:pt>
                <c:pt idx="1">
                  <c:v>133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127</c:v>
                </c:pt>
                <c:pt idx="1">
                  <c:v>138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8102272"/>
        <c:axId val="458103808"/>
      </c:barChart>
      <c:catAx>
        <c:axId val="4581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103808"/>
        <c:crosses val="autoZero"/>
        <c:auto val="1"/>
        <c:lblAlgn val="ctr"/>
        <c:lblOffset val="100"/>
        <c:noMultiLvlLbl val="0"/>
      </c:catAx>
      <c:valAx>
        <c:axId val="45810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1022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19.2</c:v>
                </c:pt>
                <c:pt idx="1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53.3</c:v>
                </c:pt>
                <c:pt idx="1">
                  <c:v>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27.5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3664"/>
        <c:axId val="193715584"/>
      </c:barChart>
      <c:catAx>
        <c:axId val="19371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5584"/>
        <c:crosses val="autoZero"/>
        <c:auto val="1"/>
        <c:lblAlgn val="ctr"/>
        <c:lblOffset val="100"/>
        <c:noMultiLvlLbl val="0"/>
      </c:catAx>
      <c:valAx>
        <c:axId val="193715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297</c:v>
                </c:pt>
                <c:pt idx="1">
                  <c:v>305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334</c:v>
                </c:pt>
                <c:pt idx="1">
                  <c:v>351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1616"/>
        <c:axId val="59518976"/>
      </c:barChart>
      <c:catAx>
        <c:axId val="5875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18976"/>
        <c:crosses val="autoZero"/>
        <c:auto val="1"/>
        <c:lblAlgn val="ctr"/>
        <c:lblOffset val="100"/>
        <c:noMultiLvlLbl val="0"/>
      </c:catAx>
      <c:valAx>
        <c:axId val="5951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56</c:v>
                </c:pt>
                <c:pt idx="1">
                  <c:v>94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22</c:v>
                </c:pt>
                <c:pt idx="1">
                  <c:v>34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4336"/>
        <c:axId val="59616256"/>
      </c:barChart>
      <c:catAx>
        <c:axId val="596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6256"/>
        <c:crosses val="autoZero"/>
        <c:auto val="1"/>
        <c:lblAlgn val="ctr"/>
        <c:lblOffset val="100"/>
        <c:noMultiLvlLbl val="0"/>
      </c:catAx>
      <c:valAx>
        <c:axId val="5961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1747</c:v>
                </c:pt>
                <c:pt idx="1">
                  <c:v>1725</c:v>
                </c:pt>
                <c:pt idx="2">
                  <c:v>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1835</c:v>
                </c:pt>
                <c:pt idx="1">
                  <c:v>1712</c:v>
                </c:pt>
                <c:pt idx="2">
                  <c:v>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76192"/>
        <c:axId val="146377728"/>
      </c:barChart>
      <c:catAx>
        <c:axId val="14637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728"/>
        <c:crosses val="autoZero"/>
        <c:auto val="1"/>
        <c:lblAlgn val="ctr"/>
        <c:lblOffset val="100"/>
        <c:noMultiLvlLbl val="0"/>
      </c:catAx>
      <c:valAx>
        <c:axId val="14637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</c:v>
                </c:pt>
                <c:pt idx="1">
                  <c:v>53.2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19.2</c:v>
                </c:pt>
                <c:pt idx="1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53.3</c:v>
                </c:pt>
                <c:pt idx="1">
                  <c:v>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27.5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81024"/>
        <c:axId val="147282560"/>
      </c:barChart>
      <c:catAx>
        <c:axId val="147281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2560"/>
        <c:crosses val="autoZero"/>
        <c:auto val="1"/>
        <c:lblAlgn val="ctr"/>
        <c:lblOffset val="100"/>
        <c:noMultiLvlLbl val="0"/>
      </c:catAx>
      <c:valAx>
        <c:axId val="147282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16.3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17.100000000000001</c:v>
                </c:pt>
                <c:pt idx="1">
                  <c:v>17.2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74.099999999999994</c:v>
                </c:pt>
                <c:pt idx="1">
                  <c:v>66.599999999999994</c:v>
                </c:pt>
                <c:pt idx="2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952192"/>
        <c:axId val="148953728"/>
      </c:barChart>
      <c:catAx>
        <c:axId val="1489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3728"/>
        <c:crosses val="autoZero"/>
        <c:auto val="1"/>
        <c:lblAlgn val="ctr"/>
        <c:lblOffset val="100"/>
        <c:noMultiLvlLbl val="0"/>
      </c:catAx>
      <c:valAx>
        <c:axId val="148953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952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9472"/>
        <c:axId val="150275200"/>
      </c:barChart>
      <c:catAx>
        <c:axId val="15016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5200"/>
        <c:crosses val="autoZero"/>
        <c:auto val="1"/>
        <c:lblAlgn val="ctr"/>
        <c:lblOffset val="100"/>
        <c:noMultiLvlLbl val="0"/>
      </c:catAx>
      <c:valAx>
        <c:axId val="15027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138</c:v>
                </c:pt>
                <c:pt idx="1">
                  <c:v>199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103</c:v>
                </c:pt>
                <c:pt idx="1">
                  <c:v>232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0256"/>
        <c:axId val="150321792"/>
      </c:barChart>
      <c:catAx>
        <c:axId val="15032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792"/>
        <c:crosses val="autoZero"/>
        <c:auto val="1"/>
        <c:lblAlgn val="ctr"/>
        <c:lblOffset val="100"/>
        <c:noMultiLvlLbl val="0"/>
      </c:catAx>
      <c:valAx>
        <c:axId val="15032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2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42</c:v>
                </c:pt>
                <c:pt idx="1">
                  <c:v>58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36</c:v>
                </c:pt>
                <c:pt idx="1">
                  <c:v>62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01024"/>
        <c:axId val="150402560"/>
      </c:barChart>
      <c:catAx>
        <c:axId val="150401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2560"/>
        <c:crosses val="autoZero"/>
        <c:auto val="1"/>
        <c:lblAlgn val="ctr"/>
        <c:lblOffset val="100"/>
        <c:noMultiLvlLbl val="0"/>
      </c:catAx>
      <c:valAx>
        <c:axId val="1504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01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1291</c:v>
                </c:pt>
                <c:pt idx="1">
                  <c:v>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6400"/>
        <c:axId val="151127936"/>
      </c:barChart>
      <c:catAx>
        <c:axId val="15112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936"/>
        <c:crosses val="autoZero"/>
        <c:auto val="1"/>
        <c:lblAlgn val="ctr"/>
        <c:lblOffset val="100"/>
        <c:noMultiLvlLbl val="0"/>
      </c:catAx>
      <c:valAx>
        <c:axId val="15112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6640"/>
        <c:axId val="198152192"/>
      </c:barChart>
      <c:catAx>
        <c:axId val="19385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152192"/>
        <c:crosses val="autoZero"/>
        <c:auto val="1"/>
        <c:lblAlgn val="ctr"/>
        <c:lblOffset val="100"/>
        <c:noMultiLvlLbl val="0"/>
      </c:catAx>
      <c:valAx>
        <c:axId val="19815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1498</c:v>
                </c:pt>
                <c:pt idx="1">
                  <c:v>1537</c:v>
                </c:pt>
                <c:pt idx="2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31</c:v>
                </c:pt>
                <c:pt idx="1">
                  <c:v>18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5408"/>
        <c:axId val="151359872"/>
      </c:barChart>
      <c:catAx>
        <c:axId val="151345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872"/>
        <c:crosses val="autoZero"/>
        <c:auto val="1"/>
        <c:lblAlgn val="ctr"/>
        <c:lblOffset val="100"/>
        <c:noMultiLvlLbl val="0"/>
      </c:catAx>
      <c:valAx>
        <c:axId val="151359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25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24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91232"/>
        <c:axId val="152992768"/>
      </c:barChart>
      <c:catAx>
        <c:axId val="1529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768"/>
        <c:crosses val="autoZero"/>
        <c:auto val="1"/>
        <c:lblAlgn val="ctr"/>
        <c:lblOffset val="100"/>
        <c:noMultiLvlLbl val="0"/>
      </c:catAx>
      <c:valAx>
        <c:axId val="152992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106.821</c:v>
                </c:pt>
                <c:pt idx="1">
                  <c:v>287.76100000000002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20448"/>
        <c:axId val="153436928"/>
      </c:barChart>
      <c:catAx>
        <c:axId val="153320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928"/>
        <c:crosses val="autoZero"/>
        <c:auto val="1"/>
        <c:lblAlgn val="ctr"/>
        <c:lblOffset val="100"/>
        <c:noMultiLvlLbl val="0"/>
      </c:catAx>
      <c:valAx>
        <c:axId val="153436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4552</c:v>
                </c:pt>
                <c:pt idx="1">
                  <c:v>4098</c:v>
                </c:pt>
                <c:pt idx="2">
                  <c:v>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928"/>
        <c:axId val="153891968"/>
      </c:barChart>
      <c:catAx>
        <c:axId val="1538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968"/>
        <c:crosses val="autoZero"/>
        <c:auto val="1"/>
        <c:lblAlgn val="ctr"/>
        <c:lblOffset val="100"/>
        <c:noMultiLvlLbl val="0"/>
      </c:catAx>
      <c:valAx>
        <c:axId val="1538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5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15.87799868232376</c:v>
                </c:pt>
                <c:pt idx="1">
                  <c:v>62.256326783707316</c:v>
                </c:pt>
                <c:pt idx="2">
                  <c:v>21.865674533968917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4864"/>
        <c:axId val="154113152"/>
      </c:barChart>
      <c:catAx>
        <c:axId val="15408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3152"/>
        <c:crosses val="autoZero"/>
        <c:auto val="1"/>
        <c:lblAlgn val="ctr"/>
        <c:lblOffset val="100"/>
        <c:noMultiLvlLbl val="0"/>
      </c:catAx>
      <c:valAx>
        <c:axId val="15411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138</c:v>
                </c:pt>
                <c:pt idx="1">
                  <c:v>199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103</c:v>
                </c:pt>
                <c:pt idx="1">
                  <c:v>232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077888"/>
        <c:axId val="199081344"/>
      </c:barChart>
      <c:catAx>
        <c:axId val="19907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81344"/>
        <c:crosses val="autoZero"/>
        <c:auto val="1"/>
        <c:lblAlgn val="ctr"/>
        <c:lblOffset val="100"/>
        <c:noMultiLvlLbl val="0"/>
      </c:catAx>
      <c:valAx>
        <c:axId val="19908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07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94688"/>
        <c:axId val="154616960"/>
      </c:barChart>
      <c:catAx>
        <c:axId val="15459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960"/>
        <c:crosses val="autoZero"/>
        <c:auto val="1"/>
        <c:lblAlgn val="ctr"/>
        <c:lblOffset val="100"/>
        <c:noMultiLvlLbl val="0"/>
      </c:catAx>
      <c:valAx>
        <c:axId val="15461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88</c:v>
                </c:pt>
                <c:pt idx="1">
                  <c:v>117.7</c:v>
                </c:pt>
                <c:pt idx="2">
                  <c:v>139.30000000000001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123.9</c:v>
                </c:pt>
                <c:pt idx="1">
                  <c:v>101.8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8528"/>
        <c:axId val="154957312"/>
      </c:barChart>
      <c:catAx>
        <c:axId val="15483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7312"/>
        <c:crosses val="autoZero"/>
        <c:auto val="1"/>
        <c:lblAlgn val="ctr"/>
        <c:lblOffset val="100"/>
        <c:noMultiLvlLbl val="0"/>
      </c:catAx>
      <c:valAx>
        <c:axId val="154957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1246</c:v>
                </c:pt>
                <c:pt idx="1">
                  <c:v>1183</c:v>
                </c:pt>
                <c:pt idx="2">
                  <c:v>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9728"/>
        <c:axId val="155160960"/>
      </c:barChart>
      <c:catAx>
        <c:axId val="1551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960"/>
        <c:crosses val="autoZero"/>
        <c:auto val="1"/>
        <c:lblAlgn val="ctr"/>
        <c:lblOffset val="100"/>
        <c:noMultiLvlLbl val="0"/>
      </c:catAx>
      <c:valAx>
        <c:axId val="15516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2656"/>
        <c:axId val="155509504"/>
      </c:barChart>
      <c:catAx>
        <c:axId val="1554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9504"/>
        <c:crosses val="autoZero"/>
        <c:auto val="1"/>
        <c:lblAlgn val="ctr"/>
        <c:lblOffset val="100"/>
        <c:noMultiLvlLbl val="0"/>
      </c:catAx>
      <c:valAx>
        <c:axId val="1555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135</c:v>
                </c:pt>
                <c:pt idx="1">
                  <c:v>167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207</c:v>
                </c:pt>
                <c:pt idx="1">
                  <c:v>211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1712"/>
        <c:axId val="156133248"/>
      </c:barChart>
      <c:catAx>
        <c:axId val="15613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3248"/>
        <c:crosses val="autoZero"/>
        <c:auto val="1"/>
        <c:lblAlgn val="ctr"/>
        <c:lblOffset val="100"/>
        <c:noMultiLvlLbl val="0"/>
      </c:catAx>
      <c:valAx>
        <c:axId val="15613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1.8835019183815835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1.9765143587954888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2.1780413130256173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2.6431035150951443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2.790373212417161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2.6818586986009381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2.7438669922102079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3.2050536759291557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3.3019416346936405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3.5848544742859358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3.577103437584777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3.7592528000620082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3.4918420338720302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3.9530287175909775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3.4724644421191337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1.9261326202379567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1.5928380420881294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1.073518583110491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9280"/>
        <c:axId val="157483392"/>
      </c:barChart>
      <c:catAx>
        <c:axId val="1573292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83392"/>
        <c:crosses val="autoZero"/>
        <c:auto val="1"/>
        <c:lblAlgn val="ctr"/>
        <c:lblOffset val="100"/>
        <c:noMultiLvlLbl val="0"/>
      </c:catAx>
      <c:valAx>
        <c:axId val="1574833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92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2.1547882029221408</c:v>
                </c:pt>
                <c:pt idx="1">
                  <c:v>2.0617757625082356</c:v>
                </c:pt>
                <c:pt idx="2">
                  <c:v>2.2865558268418398</c:v>
                </c:pt>
                <c:pt idx="3">
                  <c:v>2.9415184280897568</c:v>
                </c:pt>
                <c:pt idx="4">
                  <c:v>2.813626322520637</c:v>
                </c:pt>
                <c:pt idx="5">
                  <c:v>3.1197922722164089</c:v>
                </c:pt>
                <c:pt idx="6">
                  <c:v>3.2631864511878468</c:v>
                </c:pt>
                <c:pt idx="7">
                  <c:v>3.1546719373716234</c:v>
                </c:pt>
                <c:pt idx="8">
                  <c:v>3.3019416346936405</c:v>
                </c:pt>
                <c:pt idx="9">
                  <c:v>3.8793938689299692</c:v>
                </c:pt>
                <c:pt idx="10">
                  <c:v>3.7398752083091109</c:v>
                </c:pt>
                <c:pt idx="11">
                  <c:v>3.7166220982056353</c:v>
                </c:pt>
                <c:pt idx="12">
                  <c:v>3.8832693872805488</c:v>
                </c:pt>
                <c:pt idx="13">
                  <c:v>3.6623648412975234</c:v>
                </c:pt>
                <c:pt idx="14">
                  <c:v>2.9996512033484479</c:v>
                </c:pt>
                <c:pt idx="15">
                  <c:v>1.499825601674224</c:v>
                </c:pt>
                <c:pt idx="16">
                  <c:v>1.0851451381622292</c:v>
                </c:pt>
                <c:pt idx="17">
                  <c:v>0.60070534433980549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624"/>
        <c:axId val="157877376"/>
      </c:barChart>
      <c:catAx>
        <c:axId val="1578346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7376"/>
        <c:crosses val="autoZero"/>
        <c:auto val="1"/>
        <c:lblAlgn val="ctr"/>
        <c:lblOffset val="100"/>
        <c:noMultiLvlLbl val="0"/>
      </c:catAx>
      <c:valAx>
        <c:axId val="1578773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46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9.7829953753112764E-2</c:v>
                </c:pt>
                <c:pt idx="1">
                  <c:v>8.9134503966485423E-2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1.8320882248310209</c:v>
                </c:pt>
                <c:pt idx="1">
                  <c:v>0.50806667260896698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13.429384560654572</c:v>
                </c:pt>
                <c:pt idx="1">
                  <c:v>5.6065602994919335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21.175738171469227</c:v>
                </c:pt>
                <c:pt idx="1">
                  <c:v>21.641857563062661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48.621487015297049</c:v>
                </c:pt>
                <c:pt idx="1">
                  <c:v>58.891166770656923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5.6296691568836712</c:v>
                </c:pt>
                <c:pt idx="1">
                  <c:v>4.5547731526874049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9.213802917111348</c:v>
                </c:pt>
                <c:pt idx="1">
                  <c:v>8.7084410375256258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840"/>
        <c:axId val="158860032"/>
      </c:barChart>
      <c:catAx>
        <c:axId val="15875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60032"/>
        <c:crosses val="autoZero"/>
        <c:auto val="1"/>
        <c:lblAlgn val="ctr"/>
        <c:lblOffset val="100"/>
        <c:noMultiLvlLbl val="0"/>
      </c:catAx>
      <c:valAx>
        <c:axId val="158860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34.373888295980073</c:v>
                </c:pt>
                <c:pt idx="1">
                  <c:v>26.865139495498706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32.150480256136603</c:v>
                </c:pt>
                <c:pt idx="1">
                  <c:v>38.693288171851329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33.404482390608322</c:v>
                </c:pt>
                <c:pt idx="1">
                  <c:v>34.34352437828683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7.1149057274991101E-2</c:v>
                </c:pt>
                <c:pt idx="1">
                  <c:v>9.804795436313396E-2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928"/>
        <c:axId val="159550464"/>
      </c:barChart>
      <c:catAx>
        <c:axId val="15954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50464"/>
        <c:crosses val="autoZero"/>
        <c:auto val="1"/>
        <c:lblAlgn val="ctr"/>
        <c:lblOffset val="100"/>
        <c:noMultiLvlLbl val="0"/>
      </c:catAx>
      <c:valAx>
        <c:axId val="159550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15</c:v>
                </c:pt>
                <c:pt idx="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5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870336"/>
        <c:axId val="159925376"/>
      </c:barChart>
      <c:catAx>
        <c:axId val="159870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5376"/>
        <c:crosses val="autoZero"/>
        <c:auto val="1"/>
        <c:lblAlgn val="ctr"/>
        <c:lblOffset val="100"/>
        <c:noMultiLvlLbl val="0"/>
      </c:catAx>
      <c:valAx>
        <c:axId val="159925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70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42</c:v>
                </c:pt>
                <c:pt idx="1">
                  <c:v>58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36</c:v>
                </c:pt>
                <c:pt idx="1">
                  <c:v>62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3696"/>
        <c:axId val="199535232"/>
      </c:barChart>
      <c:catAx>
        <c:axId val="19953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5232"/>
        <c:crosses val="autoZero"/>
        <c:auto val="1"/>
        <c:lblAlgn val="ctr"/>
        <c:lblOffset val="100"/>
        <c:noMultiLvlLbl val="0"/>
      </c:catAx>
      <c:valAx>
        <c:axId val="19953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1.1599999999999999</c:v>
                </c:pt>
                <c:pt idx="1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2304"/>
        <c:axId val="160324224"/>
      </c:barChart>
      <c:catAx>
        <c:axId val="16032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4224"/>
        <c:crosses val="autoZero"/>
        <c:auto val="1"/>
        <c:lblAlgn val="ctr"/>
        <c:lblOffset val="100"/>
        <c:noMultiLvlLbl val="0"/>
      </c:catAx>
      <c:valAx>
        <c:axId val="16032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61.465015664627778</c:v>
                </c:pt>
                <c:pt idx="2">
                  <c:v>20.656226696495153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38.534984335372222</c:v>
                </c:pt>
                <c:pt idx="2">
                  <c:v>79.343773303504847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1712"/>
        <c:axId val="160614656"/>
      </c:barChart>
      <c:catAx>
        <c:axId val="160611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4656"/>
        <c:crosses val="autoZero"/>
        <c:auto val="1"/>
        <c:lblAlgn val="ctr"/>
        <c:lblOffset val="100"/>
        <c:noMultiLvlLbl val="0"/>
      </c:catAx>
      <c:valAx>
        <c:axId val="160614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98</c:v>
                </c:pt>
                <c:pt idx="1">
                  <c:v>90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117</c:v>
                </c:pt>
                <c:pt idx="1">
                  <c:v>108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5376"/>
        <c:axId val="160932608"/>
      </c:barChart>
      <c:catAx>
        <c:axId val="1608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32608"/>
        <c:crosses val="autoZero"/>
        <c:auto val="1"/>
        <c:lblAlgn val="ctr"/>
        <c:lblOffset val="100"/>
        <c:noMultiLvlLbl val="0"/>
      </c:catAx>
      <c:valAx>
        <c:axId val="16093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5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233</c:v>
                </c:pt>
                <c:pt idx="1">
                  <c:v>327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226</c:v>
                </c:pt>
                <c:pt idx="1">
                  <c:v>301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2368"/>
        <c:axId val="161418624"/>
      </c:barChart>
      <c:catAx>
        <c:axId val="16108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18624"/>
        <c:crosses val="autoZero"/>
        <c:auto val="1"/>
        <c:lblAlgn val="ctr"/>
        <c:lblOffset val="100"/>
        <c:noMultiLvlLbl val="0"/>
      </c:catAx>
      <c:valAx>
        <c:axId val="16141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2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23.969292010235996</c:v>
                </c:pt>
                <c:pt idx="1">
                  <c:v>18.025046191747073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24.793858402047199</c:v>
                </c:pt>
                <c:pt idx="1">
                  <c:v>23.834941490453705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15.041228319590561</c:v>
                </c:pt>
                <c:pt idx="1">
                  <c:v>21.083966331348801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14.273528575490474</c:v>
                </c:pt>
                <c:pt idx="1">
                  <c:v>19.687949086429889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9.6673301108899636</c:v>
                </c:pt>
                <c:pt idx="1">
                  <c:v>9.6284130568671724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12.254762581745807</c:v>
                </c:pt>
                <c:pt idx="1">
                  <c:v>7.7396838431533572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936"/>
        <c:axId val="161881472"/>
      </c:barChart>
      <c:catAx>
        <c:axId val="161879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1472"/>
        <c:crosses val="autoZero"/>
        <c:auto val="1"/>
        <c:lblAlgn val="ctr"/>
        <c:lblOffset val="100"/>
        <c:noMultiLvlLbl val="0"/>
      </c:catAx>
      <c:valAx>
        <c:axId val="161881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9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46.63</c:v>
                </c:pt>
                <c:pt idx="1">
                  <c:v>47.92</c:v>
                </c:pt>
                <c:pt idx="2">
                  <c:v>4.99</c:v>
                </c:pt>
                <c:pt idx="3">
                  <c:v>0.4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52.72</c:v>
                </c:pt>
                <c:pt idx="1">
                  <c:v>41.56</c:v>
                </c:pt>
                <c:pt idx="2">
                  <c:v>4.88</c:v>
                </c:pt>
                <c:pt idx="3">
                  <c:v>0.67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13888"/>
        <c:axId val="162215424"/>
      </c:barChart>
      <c:catAx>
        <c:axId val="16221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5424"/>
        <c:crosses val="autoZero"/>
        <c:auto val="1"/>
        <c:lblAlgn val="ctr"/>
        <c:lblOffset val="100"/>
        <c:noMultiLvlLbl val="0"/>
      </c:catAx>
      <c:valAx>
        <c:axId val="162215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38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45575</c:v>
                </c:pt>
                <c:pt idx="1">
                  <c:v>52009</c:v>
                </c:pt>
                <c:pt idx="2">
                  <c:v>58842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9344"/>
        <c:axId val="162251904"/>
      </c:barChart>
      <c:catAx>
        <c:axId val="1622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904"/>
        <c:crosses val="autoZero"/>
        <c:auto val="1"/>
        <c:lblAlgn val="ctr"/>
        <c:lblOffset val="100"/>
        <c:noMultiLvlLbl val="0"/>
      </c:catAx>
      <c:valAx>
        <c:axId val="16225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3656</c:v>
                </c:pt>
                <c:pt idx="1">
                  <c:v>3938</c:v>
                </c:pt>
                <c:pt idx="2">
                  <c:v>3969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4443</c:v>
                </c:pt>
                <c:pt idx="1">
                  <c:v>4538</c:v>
                </c:pt>
                <c:pt idx="2">
                  <c:v>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528256"/>
        <c:axId val="162744960"/>
      </c:barChart>
      <c:catAx>
        <c:axId val="1625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4960"/>
        <c:crosses val="autoZero"/>
        <c:auto val="1"/>
        <c:lblAlgn val="ctr"/>
        <c:lblOffset val="100"/>
        <c:noMultiLvlLbl val="0"/>
      </c:catAx>
      <c:valAx>
        <c:axId val="16274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22.6</c:v>
                </c:pt>
                <c:pt idx="1">
                  <c:v>36.200000000000003</c:v>
                </c:pt>
                <c:pt idx="2">
                  <c:v>1.7</c:v>
                </c:pt>
                <c:pt idx="3">
                  <c:v>39.499999999999993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78.378378378378372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21.621621621621621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110336"/>
        <c:axId val="166111872"/>
      </c:barChart>
      <c:catAx>
        <c:axId val="166110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872"/>
        <c:crosses val="autoZero"/>
        <c:auto val="1"/>
        <c:lblAlgn val="ctr"/>
        <c:lblOffset val="100"/>
        <c:noMultiLvlLbl val="0"/>
      </c:catAx>
      <c:valAx>
        <c:axId val="1661118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3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1291</c:v>
                </c:pt>
                <c:pt idx="1">
                  <c:v>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792"/>
        <c:axId val="200151808"/>
      </c:barChart>
      <c:catAx>
        <c:axId val="19996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808"/>
        <c:crosses val="autoZero"/>
        <c:auto val="1"/>
        <c:lblAlgn val="ctr"/>
        <c:lblOffset val="100"/>
        <c:noMultiLvlLbl val="0"/>
      </c:catAx>
      <c:valAx>
        <c:axId val="20015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10.1</c:v>
                </c:pt>
                <c:pt idx="1">
                  <c:v>8.4</c:v>
                </c:pt>
                <c:pt idx="2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84512"/>
        <c:axId val="167586048"/>
      </c:barChart>
      <c:catAx>
        <c:axId val="1675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6048"/>
        <c:crosses val="autoZero"/>
        <c:auto val="1"/>
        <c:lblAlgn val="ctr"/>
        <c:lblOffset val="100"/>
        <c:noMultiLvlLbl val="0"/>
      </c:catAx>
      <c:valAx>
        <c:axId val="16758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26.2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308736"/>
        <c:axId val="168310272"/>
      </c:barChart>
      <c:catAx>
        <c:axId val="1683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10272"/>
        <c:crosses val="autoZero"/>
        <c:auto val="1"/>
        <c:lblAlgn val="ctr"/>
        <c:lblOffset val="100"/>
        <c:noMultiLvlLbl val="0"/>
      </c:catAx>
      <c:valAx>
        <c:axId val="1683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11.11</c:v>
                </c:pt>
                <c:pt idx="2">
                  <c:v>10.64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9.26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79744"/>
        <c:axId val="186481280"/>
      </c:barChart>
      <c:catAx>
        <c:axId val="1864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1280"/>
        <c:crosses val="autoZero"/>
        <c:auto val="1"/>
        <c:lblAlgn val="ctr"/>
        <c:lblOffset val="100"/>
        <c:noMultiLvlLbl val="0"/>
      </c:catAx>
      <c:valAx>
        <c:axId val="18648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79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435</c:v>
                </c:pt>
                <c:pt idx="1">
                  <c:v>309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31</c:v>
                </c:pt>
                <c:pt idx="1">
                  <c:v>18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40096"/>
        <c:axId val="186743424"/>
      </c:barChart>
      <c:catAx>
        <c:axId val="18674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3424"/>
        <c:crosses val="autoZero"/>
        <c:auto val="1"/>
        <c:lblAlgn val="ctr"/>
        <c:lblOffset val="100"/>
        <c:noMultiLvlLbl val="0"/>
      </c:catAx>
      <c:valAx>
        <c:axId val="186743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40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864</c:v>
                </c:pt>
                <c:pt idx="1">
                  <c:v>826</c:v>
                </c:pt>
                <c:pt idx="2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217</c:v>
                </c:pt>
                <c:pt idx="1">
                  <c:v>94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4976"/>
        <c:axId val="189202816"/>
      </c:barChart>
      <c:catAx>
        <c:axId val="18689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02816"/>
        <c:crosses val="autoZero"/>
        <c:auto val="1"/>
        <c:lblAlgn val="ctr"/>
        <c:lblOffset val="100"/>
        <c:noMultiLvlLbl val="0"/>
      </c:catAx>
      <c:valAx>
        <c:axId val="189202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4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</c:v>
                </c:pt>
                <c:pt idx="1">
                  <c:v>2.7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7</c:v>
                </c:pt>
                <c:pt idx="1">
                  <c:v>5.2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2576"/>
        <c:axId val="189366656"/>
      </c:barChart>
      <c:catAx>
        <c:axId val="1893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6656"/>
        <c:crosses val="autoZero"/>
        <c:auto val="1"/>
        <c:lblAlgn val="ctr"/>
        <c:lblOffset val="100"/>
        <c:noMultiLvlLbl val="0"/>
      </c:catAx>
      <c:valAx>
        <c:axId val="189366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2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27.1</c:v>
                </c:pt>
                <c:pt idx="1">
                  <c:v>29.6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32.700000000000003</c:v>
                </c:pt>
                <c:pt idx="1">
                  <c:v>33.799999999999997</c:v>
                </c:pt>
                <c:pt idx="2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3552"/>
        <c:axId val="189547648"/>
      </c:barChart>
      <c:catAx>
        <c:axId val="1894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7648"/>
        <c:crosses val="autoZero"/>
        <c:auto val="1"/>
        <c:lblAlgn val="ctr"/>
        <c:lblOffset val="100"/>
        <c:noMultiLvlLbl val="0"/>
      </c:catAx>
      <c:valAx>
        <c:axId val="189547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3615.49</c:v>
                </c:pt>
                <c:pt idx="1">
                  <c:v>15430.94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9696"/>
        <c:axId val="189736064"/>
      </c:barChart>
      <c:catAx>
        <c:axId val="18970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6064"/>
        <c:crosses val="autoZero"/>
        <c:auto val="1"/>
        <c:lblAlgn val="ctr"/>
        <c:lblOffset val="100"/>
        <c:noMultiLvlLbl val="0"/>
      </c:catAx>
      <c:valAx>
        <c:axId val="18973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124</c:v>
                </c:pt>
                <c:pt idx="1">
                  <c:v>133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127</c:v>
                </c:pt>
                <c:pt idx="1">
                  <c:v>138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9168"/>
        <c:axId val="190044032"/>
      </c:barChart>
      <c:catAx>
        <c:axId val="18995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4032"/>
        <c:crosses val="autoZero"/>
        <c:auto val="1"/>
        <c:lblAlgn val="ctr"/>
        <c:lblOffset val="100"/>
        <c:noMultiLvlLbl val="0"/>
      </c:catAx>
      <c:valAx>
        <c:axId val="19004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12859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12944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23839</v>
      </c>
      <c r="C4" s="35">
        <v>11854</v>
      </c>
      <c r="D4" s="63">
        <v>11985</v>
      </c>
      <c r="E4" s="211"/>
    </row>
    <row r="5" spans="1:5" ht="30" x14ac:dyDescent="0.25">
      <c r="A5" s="201" t="s">
        <v>716</v>
      </c>
      <c r="B5" s="72">
        <v>22258</v>
      </c>
      <c r="C5" s="61">
        <v>11145</v>
      </c>
      <c r="D5" s="111">
        <v>11113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4644</v>
      </c>
      <c r="C4" s="71">
        <v>6944</v>
      </c>
    </row>
    <row r="5" spans="1:6" x14ac:dyDescent="0.25">
      <c r="A5" s="286" t="s">
        <v>719</v>
      </c>
      <c r="B5" s="214">
        <v>1407</v>
      </c>
      <c r="C5" s="214">
        <v>1826</v>
      </c>
    </row>
    <row r="6" spans="1:6" x14ac:dyDescent="0.25">
      <c r="A6" s="286" t="s">
        <v>720</v>
      </c>
      <c r="B6" s="214">
        <v>2090</v>
      </c>
      <c r="C6" s="214">
        <v>2233</v>
      </c>
    </row>
    <row r="7" spans="1:6" x14ac:dyDescent="0.25">
      <c r="A7" s="286" t="s">
        <v>721</v>
      </c>
      <c r="B7" s="214">
        <v>2881</v>
      </c>
      <c r="C7" s="214">
        <v>1989</v>
      </c>
    </row>
    <row r="8" spans="1:6" x14ac:dyDescent="0.25">
      <c r="A8" s="286" t="s">
        <v>722</v>
      </c>
      <c r="B8" s="214">
        <v>5</v>
      </c>
      <c r="C8" s="214">
        <v>23</v>
      </c>
    </row>
    <row r="9" spans="1:6" x14ac:dyDescent="0.25">
      <c r="A9" s="286" t="s">
        <v>723</v>
      </c>
      <c r="B9" s="214">
        <v>1157</v>
      </c>
      <c r="C9" s="214">
        <v>1193</v>
      </c>
    </row>
    <row r="10" spans="1:6" ht="30" x14ac:dyDescent="0.25">
      <c r="A10" s="293" t="s">
        <v>724</v>
      </c>
      <c r="B10" s="214">
        <v>2293</v>
      </c>
      <c r="C10" s="214">
        <v>264</v>
      </c>
    </row>
    <row r="11" spans="1:6" x14ac:dyDescent="0.25">
      <c r="A11" s="286" t="s">
        <v>887</v>
      </c>
      <c r="B11" s="214">
        <v>405</v>
      </c>
      <c r="C11" s="214">
        <v>539</v>
      </c>
    </row>
    <row r="12" spans="1:6" x14ac:dyDescent="0.25">
      <c r="A12" s="294" t="s">
        <v>16</v>
      </c>
      <c r="B12" s="1">
        <f>SUM(B4:B11)</f>
        <v>14882</v>
      </c>
      <c r="C12" s="1">
        <f>SUM(C4:C11)</f>
        <v>15011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3979</v>
      </c>
      <c r="C19" s="71">
        <v>4647</v>
      </c>
    </row>
    <row r="20" spans="1:3" x14ac:dyDescent="0.25">
      <c r="A20" s="286" t="s">
        <v>719</v>
      </c>
      <c r="B20" s="214">
        <v>964</v>
      </c>
      <c r="C20" s="214">
        <v>1510</v>
      </c>
    </row>
    <row r="21" spans="1:3" x14ac:dyDescent="0.25">
      <c r="A21" s="286" t="s">
        <v>720</v>
      </c>
      <c r="B21" s="214">
        <v>1559</v>
      </c>
      <c r="C21" s="214">
        <v>1673</v>
      </c>
    </row>
    <row r="22" spans="1:3" x14ac:dyDescent="0.25">
      <c r="A22" s="286" t="s">
        <v>721</v>
      </c>
      <c r="B22" s="214">
        <v>3063</v>
      </c>
      <c r="C22" s="214">
        <v>2558</v>
      </c>
    </row>
    <row r="23" spans="1:3" x14ac:dyDescent="0.25">
      <c r="A23" s="286" t="s">
        <v>722</v>
      </c>
      <c r="B23" s="214">
        <v>9</v>
      </c>
      <c r="C23" s="214">
        <v>24</v>
      </c>
    </row>
    <row r="24" spans="1:3" x14ac:dyDescent="0.25">
      <c r="A24" s="286" t="s">
        <v>723</v>
      </c>
      <c r="B24" s="214">
        <v>938</v>
      </c>
      <c r="C24" s="214">
        <v>851</v>
      </c>
    </row>
    <row r="25" spans="1:3" ht="30" x14ac:dyDescent="0.25">
      <c r="A25" s="293" t="s">
        <v>724</v>
      </c>
      <c r="B25" s="214">
        <v>1621</v>
      </c>
      <c r="C25" s="214">
        <v>387</v>
      </c>
    </row>
    <row r="26" spans="1:3" x14ac:dyDescent="0.25">
      <c r="A26" s="286" t="s">
        <v>887</v>
      </c>
      <c r="B26" s="214">
        <v>670</v>
      </c>
      <c r="C26" s="214">
        <v>1242</v>
      </c>
    </row>
    <row r="27" spans="1:3" x14ac:dyDescent="0.25">
      <c r="A27" s="294" t="s">
        <v>16</v>
      </c>
      <c r="B27" s="1">
        <f>SUM(B19:B26)</f>
        <v>12803</v>
      </c>
      <c r="C27" s="1">
        <f>SUM(C19:C26)</f>
        <v>12892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74.97</v>
      </c>
      <c r="C4" s="1018">
        <v>72.88</v>
      </c>
      <c r="D4" s="1018">
        <v>77.34</v>
      </c>
      <c r="E4" s="1019">
        <v>88</v>
      </c>
      <c r="F4" s="1019">
        <v>157.1</v>
      </c>
      <c r="G4" s="1020">
        <v>44.2</v>
      </c>
      <c r="H4" s="1021">
        <v>43.1</v>
      </c>
      <c r="I4" s="1022">
        <v>45.2</v>
      </c>
      <c r="J4" s="1019">
        <v>18.399999999999999</v>
      </c>
    </row>
    <row r="5" spans="1:12" x14ac:dyDescent="0.25">
      <c r="A5" s="498">
        <v>2021</v>
      </c>
      <c r="B5" s="757">
        <v>73.3</v>
      </c>
      <c r="C5" s="758">
        <v>71.67</v>
      </c>
      <c r="D5" s="758">
        <v>75.12</v>
      </c>
      <c r="E5" s="1023">
        <v>87</v>
      </c>
      <c r="F5" s="1023">
        <v>159.30000000000001</v>
      </c>
      <c r="G5" s="1024">
        <v>44.2</v>
      </c>
      <c r="H5" s="1025">
        <v>43.2</v>
      </c>
      <c r="I5" s="1026">
        <v>45.3</v>
      </c>
      <c r="J5" s="1023">
        <v>26.2</v>
      </c>
    </row>
    <row r="6" spans="1:12" x14ac:dyDescent="0.25">
      <c r="A6" s="499">
        <v>2022</v>
      </c>
      <c r="B6" s="1011">
        <v>73.34</v>
      </c>
      <c r="C6" s="1012">
        <v>71.75</v>
      </c>
      <c r="D6" s="1012">
        <v>74.819999999999993</v>
      </c>
      <c r="E6" s="1013">
        <v>84</v>
      </c>
      <c r="F6" s="1013">
        <v>161.30000000000001</v>
      </c>
      <c r="G6" s="1014">
        <v>44.4</v>
      </c>
      <c r="H6" s="1015">
        <v>43.3</v>
      </c>
      <c r="I6" s="1016">
        <v>45.5</v>
      </c>
      <c r="J6" s="1013">
        <v>7.8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18.399999999999999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26.2</v>
      </c>
    </row>
    <row r="13" spans="1:12" x14ac:dyDescent="0.25">
      <c r="A13" s="633">
        <f t="shared" si="0"/>
        <v>2022</v>
      </c>
      <c r="B13" s="627">
        <f t="shared" si="1"/>
        <v>7.8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7162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8483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58842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3420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134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6835</v>
      </c>
      <c r="C5" s="70">
        <v>8099</v>
      </c>
      <c r="D5" s="55">
        <v>4443</v>
      </c>
      <c r="E5" s="110">
        <v>3656</v>
      </c>
      <c r="F5" s="55">
        <v>29.9</v>
      </c>
      <c r="G5" s="55">
        <v>32.700000000000003</v>
      </c>
      <c r="H5" s="110">
        <v>27.1</v>
      </c>
      <c r="I5" s="55"/>
      <c r="J5" s="70"/>
      <c r="K5" s="55"/>
      <c r="L5" s="55"/>
      <c r="M5" s="71">
        <v>125</v>
      </c>
      <c r="N5" s="71">
        <v>127</v>
      </c>
      <c r="O5" s="71">
        <v>124</v>
      </c>
    </row>
    <row r="6" spans="1:16" x14ac:dyDescent="0.25">
      <c r="A6" s="215">
        <v>2021</v>
      </c>
      <c r="B6" s="212">
        <v>7091</v>
      </c>
      <c r="C6" s="212">
        <v>8476</v>
      </c>
      <c r="D6" s="58">
        <v>4538</v>
      </c>
      <c r="E6" s="160">
        <v>3938</v>
      </c>
      <c r="F6" s="58">
        <v>31.7</v>
      </c>
      <c r="G6" s="58">
        <v>33.799999999999997</v>
      </c>
      <c r="H6" s="160">
        <v>29.6</v>
      </c>
      <c r="I6" s="58">
        <v>45575</v>
      </c>
      <c r="J6" s="212">
        <v>3582</v>
      </c>
      <c r="K6" s="58">
        <v>1835</v>
      </c>
      <c r="L6" s="58">
        <v>1747</v>
      </c>
      <c r="M6" s="214">
        <v>135</v>
      </c>
      <c r="N6" s="214">
        <v>138</v>
      </c>
      <c r="O6" s="214">
        <v>133</v>
      </c>
    </row>
    <row r="7" spans="1:16" x14ac:dyDescent="0.25">
      <c r="A7" s="229">
        <v>2022</v>
      </c>
      <c r="B7" s="167">
        <v>7162</v>
      </c>
      <c r="C7" s="167">
        <v>8483</v>
      </c>
      <c r="D7" s="94">
        <v>4514</v>
      </c>
      <c r="E7" s="169">
        <v>3969</v>
      </c>
      <c r="F7" s="94">
        <v>32.9</v>
      </c>
      <c r="G7" s="58">
        <v>34.9</v>
      </c>
      <c r="H7" s="160">
        <v>30.9</v>
      </c>
      <c r="I7" s="94">
        <v>52009</v>
      </c>
      <c r="J7" s="167">
        <v>3437</v>
      </c>
      <c r="K7" s="94">
        <v>1712</v>
      </c>
      <c r="L7" s="94">
        <v>1725</v>
      </c>
      <c r="M7" s="214">
        <v>134</v>
      </c>
      <c r="N7" s="214">
        <v>133</v>
      </c>
      <c r="O7" s="214">
        <v>135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58842</v>
      </c>
      <c r="J8" s="1072">
        <v>3420</v>
      </c>
      <c r="K8" s="1073">
        <v>1612</v>
      </c>
      <c r="L8" s="1073">
        <v>1808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45575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52009</v>
      </c>
      <c r="F14" s="514">
        <f>A5</f>
        <v>2020</v>
      </c>
      <c r="G14" s="310">
        <f>IF(ISBLANK(E5),"",E5)</f>
        <v>3656</v>
      </c>
      <c r="H14" s="310">
        <f>IF(ISBLANK(D5),"",D5)</f>
        <v>4443</v>
      </c>
      <c r="K14" s="514">
        <f>A6</f>
        <v>2021</v>
      </c>
      <c r="L14" s="310">
        <f>IF(ISBLANK(L6),"",L6)</f>
        <v>1747</v>
      </c>
      <c r="M14" s="310">
        <f>IF(ISBLANK(K6),"",K6)</f>
        <v>1835</v>
      </c>
    </row>
    <row r="15" spans="1:16" x14ac:dyDescent="0.25">
      <c r="A15" s="481">
        <f>A8</f>
        <v>2023</v>
      </c>
      <c r="B15" s="311">
        <f t="shared" si="0"/>
        <v>58842</v>
      </c>
      <c r="F15" s="486">
        <f t="shared" ref="F15:F16" si="1">A6</f>
        <v>2021</v>
      </c>
      <c r="G15" s="479">
        <f t="shared" ref="G15:G16" si="2">IF(ISBLANK(E6),"",E6)</f>
        <v>3938</v>
      </c>
      <c r="H15" s="479">
        <f t="shared" ref="H15:H16" si="3">IF(ISBLANK(D6),"",D6)</f>
        <v>4538</v>
      </c>
      <c r="K15" s="486">
        <f>A7</f>
        <v>2022</v>
      </c>
      <c r="L15" s="479">
        <f t="shared" ref="L15:L16" si="4">IF(ISBLANK(L7),"",L7)</f>
        <v>1725</v>
      </c>
      <c r="M15" s="479">
        <f t="shared" ref="M15:M16" si="5">IF(ISBLANK(K7),"",K7)</f>
        <v>1712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3969</v>
      </c>
      <c r="H16" s="311">
        <f t="shared" si="3"/>
        <v>4514</v>
      </c>
      <c r="K16" s="481">
        <f>A8</f>
        <v>2023</v>
      </c>
      <c r="L16" s="311">
        <f t="shared" si="4"/>
        <v>1808</v>
      </c>
      <c r="M16" s="311">
        <f t="shared" si="5"/>
        <v>1612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6835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7091</v>
      </c>
      <c r="C21" s="373"/>
      <c r="D21" s="197"/>
      <c r="F21" s="514">
        <f>A5</f>
        <v>2020</v>
      </c>
      <c r="G21" s="310">
        <f>IF(ISBLANK(E5),"",E5)</f>
        <v>3656</v>
      </c>
      <c r="H21" s="310">
        <f>IF(ISBLANK(D5),"",D5)</f>
        <v>4443</v>
      </c>
      <c r="K21" s="514">
        <f>A6</f>
        <v>2021</v>
      </c>
      <c r="L21" s="310">
        <f>IF(ISBLANK(L6),"",L6)</f>
        <v>1747</v>
      </c>
      <c r="M21" s="310">
        <f>IF(ISBLANK(K6),"",K6)</f>
        <v>1835</v>
      </c>
    </row>
    <row r="22" spans="1:15" x14ac:dyDescent="0.25">
      <c r="A22" s="481">
        <f t="shared" si="6"/>
        <v>2022</v>
      </c>
      <c r="B22" s="311">
        <f t="shared" si="7"/>
        <v>7162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3938</v>
      </c>
      <c r="H22" s="479">
        <f t="shared" ref="H22:H23" si="10">IF(ISBLANK(D6),"",D6)</f>
        <v>4538</v>
      </c>
      <c r="K22" s="486">
        <f>A7</f>
        <v>2022</v>
      </c>
      <c r="L22" s="479">
        <f>IF(ISBLANK(L7),"",L7)</f>
        <v>1725</v>
      </c>
      <c r="M22" s="479">
        <f>IF(ISBLANK(K7),"",K7)</f>
        <v>1712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3969</v>
      </c>
      <c r="H23" s="311">
        <f t="shared" si="10"/>
        <v>4514</v>
      </c>
      <c r="K23" s="481">
        <f>A8</f>
        <v>2023</v>
      </c>
      <c r="L23" s="311">
        <f>IF(ISBLANK(L8),"",L8)</f>
        <v>1808</v>
      </c>
      <c r="M23" s="311">
        <f>IF(ISBLANK(K8),"",K8)</f>
        <v>1612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6835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7091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7162</v>
      </c>
      <c r="C28" s="373"/>
      <c r="D28" s="197"/>
      <c r="F28" s="514">
        <f>A5</f>
        <v>2020</v>
      </c>
      <c r="G28" s="310">
        <f>IF(ISBLANK(H5),"",H5)</f>
        <v>27.1</v>
      </c>
      <c r="H28" s="310">
        <f>IF(ISBLANK(G5),"",G5)</f>
        <v>32.700000000000003</v>
      </c>
      <c r="K28" s="514">
        <f>A5</f>
        <v>2020</v>
      </c>
      <c r="L28" s="310">
        <f>IF(ISBLANK(O5),"",O5)</f>
        <v>124</v>
      </c>
      <c r="M28" s="310">
        <f>IF(ISBLANK(N5),"",N5)</f>
        <v>127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29.6</v>
      </c>
      <c r="H29" s="479">
        <f t="shared" ref="H29:H30" si="15">IF(ISBLANK(G6),"",G6)</f>
        <v>33.799999999999997</v>
      </c>
      <c r="K29" s="486">
        <f t="shared" ref="K29:K30" si="16">A6</f>
        <v>2021</v>
      </c>
      <c r="L29" s="479">
        <f t="shared" ref="L29:L30" si="17">IF(ISBLANK(O6),"",O6)</f>
        <v>133</v>
      </c>
      <c r="M29" s="479">
        <f t="shared" ref="M29:M30" si="18">IF(ISBLANK(N6),"",N6)</f>
        <v>138</v>
      </c>
    </row>
    <row r="30" spans="1:15" x14ac:dyDescent="0.25">
      <c r="F30" s="481">
        <f t="shared" si="13"/>
        <v>2022</v>
      </c>
      <c r="G30" s="311">
        <f t="shared" si="14"/>
        <v>30.9</v>
      </c>
      <c r="H30" s="311">
        <f t="shared" si="15"/>
        <v>34.9</v>
      </c>
      <c r="K30" s="481">
        <f t="shared" si="16"/>
        <v>2022</v>
      </c>
      <c r="L30" s="311">
        <f t="shared" si="17"/>
        <v>135</v>
      </c>
      <c r="M30" s="311">
        <f t="shared" si="18"/>
        <v>133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27.1</v>
      </c>
      <c r="H35" s="310">
        <f>IF(ISBLANK(G5),"",G5)</f>
        <v>32.700000000000003</v>
      </c>
      <c r="K35" s="514">
        <f>A5</f>
        <v>2020</v>
      </c>
      <c r="L35" s="310">
        <f>IF(ISBLANK(O5),"",O5)</f>
        <v>124</v>
      </c>
      <c r="M35" s="310">
        <f>IF(ISBLANK(N5),"",N5)</f>
        <v>127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29.6</v>
      </c>
      <c r="H36" s="479">
        <f t="shared" ref="H36:H37" si="21">IF(ISBLANK(G6),"",G6)</f>
        <v>33.799999999999997</v>
      </c>
      <c r="K36" s="486">
        <f t="shared" ref="K36:K37" si="22">A6</f>
        <v>2021</v>
      </c>
      <c r="L36" s="479">
        <f t="shared" ref="L36:L37" si="23">IF(ISBLANK(O6),"",O6)</f>
        <v>133</v>
      </c>
      <c r="M36" s="479">
        <f t="shared" ref="M36:M37" si="24">IF(ISBLANK(N6),"",N6)</f>
        <v>138</v>
      </c>
    </row>
    <row r="37" spans="6:15" x14ac:dyDescent="0.25">
      <c r="F37" s="481">
        <f t="shared" si="19"/>
        <v>2022</v>
      </c>
      <c r="G37" s="311">
        <f t="shared" si="20"/>
        <v>30.9</v>
      </c>
      <c r="H37" s="311">
        <f t="shared" si="21"/>
        <v>34.9</v>
      </c>
      <c r="K37" s="481">
        <f t="shared" si="22"/>
        <v>2022</v>
      </c>
      <c r="L37" s="311">
        <f t="shared" si="23"/>
        <v>135</v>
      </c>
      <c r="M37" s="311">
        <f t="shared" si="24"/>
        <v>133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16.899999999999999</v>
      </c>
      <c r="C6" s="35">
        <v>16.7</v>
      </c>
      <c r="D6" s="63">
        <v>17.2</v>
      </c>
      <c r="E6" s="35">
        <v>54.9</v>
      </c>
      <c r="F6" s="35">
        <v>54.5</v>
      </c>
      <c r="G6" s="35">
        <v>55.4</v>
      </c>
      <c r="H6" s="292">
        <v>28.1</v>
      </c>
      <c r="I6" s="35">
        <v>28.8</v>
      </c>
      <c r="J6" s="63">
        <v>27.4</v>
      </c>
      <c r="M6" s="127" t="s">
        <v>16</v>
      </c>
      <c r="N6" s="935">
        <f>IF(ISBLANK(B8),"",B8)</f>
        <v>18</v>
      </c>
      <c r="O6" s="935">
        <f>IF(ISBLANK(E8),"",E8)</f>
        <v>53.2</v>
      </c>
      <c r="P6" s="128">
        <f>IF(ISBLANK(H8),"",H8)</f>
        <v>28.8</v>
      </c>
    </row>
    <row r="7" spans="1:19" x14ac:dyDescent="0.25">
      <c r="A7" s="286">
        <v>2022</v>
      </c>
      <c r="B7" s="167">
        <v>17.600000000000001</v>
      </c>
      <c r="C7" s="94">
        <v>17.2</v>
      </c>
      <c r="D7" s="169">
        <v>18</v>
      </c>
      <c r="E7" s="94">
        <v>53.7</v>
      </c>
      <c r="F7" s="94">
        <v>54.1</v>
      </c>
      <c r="G7" s="94">
        <v>53.2</v>
      </c>
      <c r="H7" s="167">
        <v>28.7</v>
      </c>
      <c r="I7" s="94">
        <v>28.6</v>
      </c>
      <c r="J7" s="169">
        <v>28.8</v>
      </c>
    </row>
    <row r="8" spans="1:19" x14ac:dyDescent="0.25">
      <c r="A8" s="218">
        <v>2023</v>
      </c>
      <c r="B8" s="167">
        <v>18</v>
      </c>
      <c r="C8" s="94">
        <v>16.600000000000001</v>
      </c>
      <c r="D8" s="169">
        <v>19.2</v>
      </c>
      <c r="E8" s="94">
        <v>53.2</v>
      </c>
      <c r="F8" s="94">
        <v>53.2</v>
      </c>
      <c r="G8" s="94">
        <v>53.3</v>
      </c>
      <c r="H8" s="167">
        <v>28.8</v>
      </c>
      <c r="I8" s="94">
        <v>30.1</v>
      </c>
      <c r="J8" s="169">
        <v>27.5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19.2</v>
      </c>
      <c r="O12" s="936">
        <f>IF(ISBLANK(G8),"",G8)</f>
        <v>53.3</v>
      </c>
      <c r="P12" s="938">
        <f>IF(ISBLANK(J8),"",J8)</f>
        <v>27.5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16.600000000000001</v>
      </c>
      <c r="O13" s="937">
        <f>IF(ISBLANK(F8),"",F8)</f>
        <v>53.2</v>
      </c>
      <c r="P13" s="939">
        <f>IF(ISBLANK(I8),"",I8)</f>
        <v>30.1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</v>
      </c>
      <c r="O20" s="935">
        <f>IF(ISBLANK(E8),"",E8)</f>
        <v>53.2</v>
      </c>
      <c r="P20" s="940">
        <f>IF(ISBLANK(H8),"",H8)</f>
        <v>28.8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19.2</v>
      </c>
      <c r="O24" s="936">
        <f>IF(ISBLANK(G8),"",G8)</f>
        <v>53.3</v>
      </c>
      <c r="P24" s="938">
        <f>IF(ISBLANK(J8),"",J8)</f>
        <v>27.5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16.600000000000001</v>
      </c>
      <c r="O25" s="937">
        <f>IF(ISBLANK(F8),"",F8)</f>
        <v>53.2</v>
      </c>
      <c r="P25" s="939">
        <f>IF(ISBLANK(I8),"",I8)</f>
        <v>30.1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1000669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38781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1035549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40133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2007915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77817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161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1422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156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250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286948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22.8</v>
      </c>
      <c r="E20" s="600">
        <v>22.3</v>
      </c>
      <c r="F20" s="600">
        <v>22.6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33.799999999999997</v>
      </c>
      <c r="E21" s="751">
        <v>38.4</v>
      </c>
      <c r="F21" s="751">
        <v>36.200000000000003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11</v>
      </c>
      <c r="E22" s="752">
        <v>2.5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22.6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36.200000000000003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39.499999999999993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22.6</v>
      </c>
      <c r="C30" s="204" t="s">
        <v>493</v>
      </c>
    </row>
    <row r="31" spans="1:11" x14ac:dyDescent="0.25">
      <c r="A31" s="698" t="s">
        <v>1430</v>
      </c>
      <c r="B31" s="734">
        <f>F21</f>
        <v>36.200000000000003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39.499999999999993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170</v>
      </c>
      <c r="C4" s="71">
        <v>5</v>
      </c>
      <c r="D4" s="71">
        <v>9</v>
      </c>
      <c r="G4" s="217">
        <f>A4</f>
        <v>2021</v>
      </c>
      <c r="H4" s="289">
        <f>IF(ISBLANK(C4),"",C4)</f>
        <v>5</v>
      </c>
      <c r="I4" s="289">
        <f>IF(ISBLANK(D4),"",D4)</f>
        <v>9</v>
      </c>
    </row>
    <row r="5" spans="1:9" x14ac:dyDescent="0.25">
      <c r="A5" s="286">
        <v>2022</v>
      </c>
      <c r="B5" s="214">
        <v>160</v>
      </c>
      <c r="C5" s="214">
        <v>8</v>
      </c>
      <c r="D5" s="214">
        <v>2</v>
      </c>
      <c r="G5" s="286">
        <f t="shared" ref="G5:G6" si="0">A5</f>
        <v>2022</v>
      </c>
      <c r="H5" s="290">
        <f t="shared" ref="H5:H6" si="1">IF(ISBLANK(C5),"",C5)</f>
        <v>8</v>
      </c>
      <c r="I5" s="290">
        <f t="shared" ref="I5:I6" si="2">IF(ISBLANK(D5),"",D5)</f>
        <v>2</v>
      </c>
    </row>
    <row r="6" spans="1:9" x14ac:dyDescent="0.25">
      <c r="A6" s="218">
        <v>2023</v>
      </c>
      <c r="B6" s="168">
        <v>161</v>
      </c>
      <c r="C6" s="168">
        <v>9</v>
      </c>
      <c r="D6" s="168">
        <v>7</v>
      </c>
      <c r="G6" s="219">
        <f t="shared" si="0"/>
        <v>2023</v>
      </c>
      <c r="H6" s="291">
        <f t="shared" si="1"/>
        <v>9</v>
      </c>
      <c r="I6" s="291">
        <f t="shared" si="2"/>
        <v>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</v>
      </c>
      <c r="I12" s="289">
        <f>IF(ISBLANK(D4),"",D4)</f>
        <v>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</v>
      </c>
      <c r="I13" s="290">
        <f t="shared" si="4"/>
        <v>2</v>
      </c>
    </row>
    <row r="14" spans="1:9" x14ac:dyDescent="0.25">
      <c r="G14" s="219">
        <f t="shared" si="3"/>
        <v>2023</v>
      </c>
      <c r="H14" s="291">
        <f t="shared" ref="H14:I14" si="5">IF(ISBLANK(C6),"",C6)</f>
        <v>9</v>
      </c>
      <c r="I14" s="291">
        <f t="shared" si="5"/>
        <v>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1287</v>
      </c>
      <c r="C23" s="71">
        <v>135</v>
      </c>
      <c r="D23" s="71">
        <v>207</v>
      </c>
      <c r="G23" s="217">
        <f>A23</f>
        <v>2021</v>
      </c>
      <c r="H23" s="289">
        <f>IF(ISBLANK(C23),"",C23)</f>
        <v>135</v>
      </c>
      <c r="I23" s="289">
        <f>IF(ISBLANK(D23),"",D23)</f>
        <v>207</v>
      </c>
    </row>
    <row r="24" spans="1:13" x14ac:dyDescent="0.25">
      <c r="A24" s="286">
        <v>2022</v>
      </c>
      <c r="B24" s="214">
        <v>1329</v>
      </c>
      <c r="C24" s="214">
        <v>167</v>
      </c>
      <c r="D24" s="214">
        <v>211</v>
      </c>
      <c r="G24" s="286">
        <f t="shared" ref="G24:G25" si="6">A24</f>
        <v>2022</v>
      </c>
      <c r="H24" s="290">
        <f t="shared" ref="H24:H25" si="7">IF(ISBLANK(C24),"",C24)</f>
        <v>167</v>
      </c>
      <c r="I24" s="290">
        <f t="shared" ref="I24:I25" si="8">IF(ISBLANK(D24),"",D24)</f>
        <v>211</v>
      </c>
    </row>
    <row r="25" spans="1:13" x14ac:dyDescent="0.25">
      <c r="A25" s="218">
        <v>2023</v>
      </c>
      <c r="B25" s="168">
        <v>1422</v>
      </c>
      <c r="C25" s="168">
        <v>156</v>
      </c>
      <c r="D25" s="168">
        <v>250</v>
      </c>
      <c r="G25" s="219">
        <f t="shared" si="6"/>
        <v>2023</v>
      </c>
      <c r="H25" s="291">
        <f t="shared" si="7"/>
        <v>156</v>
      </c>
      <c r="I25" s="291">
        <f t="shared" si="8"/>
        <v>250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135</v>
      </c>
      <c r="I31" s="289">
        <f>IF(ISBLANK(D23),"",D23)</f>
        <v>207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167</v>
      </c>
      <c r="I32" s="290">
        <f t="shared" si="10"/>
        <v>211</v>
      </c>
    </row>
    <row r="33" spans="7:9" x14ac:dyDescent="0.25">
      <c r="G33" s="219">
        <f t="shared" si="9"/>
        <v>2023</v>
      </c>
      <c r="H33" s="291">
        <f t="shared" ref="H33:I33" si="11">IF(ISBLANK(C25),"",C25)</f>
        <v>156</v>
      </c>
      <c r="I33" s="291">
        <f t="shared" si="11"/>
        <v>250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346969</v>
      </c>
      <c r="C4" s="1077">
        <v>12803</v>
      </c>
      <c r="D4" s="110">
        <v>515449</v>
      </c>
      <c r="E4" s="70">
        <v>19020</v>
      </c>
      <c r="F4" s="1076">
        <v>166945</v>
      </c>
      <c r="G4" s="70">
        <v>6160</v>
      </c>
      <c r="H4" s="1078">
        <v>1523179</v>
      </c>
      <c r="I4" s="1077">
        <v>56204</v>
      </c>
    </row>
    <row r="5" spans="1:9" x14ac:dyDescent="0.25">
      <c r="A5" s="587">
        <v>2021</v>
      </c>
      <c r="B5" s="1079">
        <v>385210</v>
      </c>
      <c r="C5" s="1080">
        <v>14415</v>
      </c>
      <c r="D5" s="160">
        <v>665081</v>
      </c>
      <c r="E5" s="212">
        <v>24888</v>
      </c>
      <c r="F5" s="1079">
        <v>43645</v>
      </c>
      <c r="G5" s="212">
        <v>1633</v>
      </c>
      <c r="H5" s="1081">
        <v>1729903</v>
      </c>
      <c r="I5" s="1080">
        <v>64735</v>
      </c>
    </row>
    <row r="6" spans="1:9" x14ac:dyDescent="0.25">
      <c r="A6" s="588">
        <v>2022</v>
      </c>
      <c r="B6" s="1082">
        <v>453418</v>
      </c>
      <c r="C6" s="1083">
        <v>17572</v>
      </c>
      <c r="D6" s="169">
        <v>727407</v>
      </c>
      <c r="E6" s="167">
        <v>28191</v>
      </c>
      <c r="F6" s="1082">
        <v>33663</v>
      </c>
      <c r="G6" s="167">
        <v>1305</v>
      </c>
      <c r="H6" s="1084">
        <v>2007915</v>
      </c>
      <c r="I6" s="1083">
        <v>77817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202726</v>
      </c>
      <c r="C4" s="1076">
        <v>842551</v>
      </c>
      <c r="D4" s="1077">
        <v>31089</v>
      </c>
      <c r="E4" s="1076">
        <v>823592</v>
      </c>
      <c r="F4" s="1077">
        <v>30390</v>
      </c>
    </row>
    <row r="5" spans="1:6" x14ac:dyDescent="0.25">
      <c r="A5" s="480">
        <v>2021</v>
      </c>
      <c r="B5" s="1081">
        <v>226550</v>
      </c>
      <c r="C5" s="1079">
        <v>1051850</v>
      </c>
      <c r="D5" s="1080">
        <v>39361</v>
      </c>
      <c r="E5" s="1079">
        <v>1036218</v>
      </c>
      <c r="F5" s="1080">
        <v>38776</v>
      </c>
    </row>
    <row r="6" spans="1:6" ht="15.75" thickBot="1" x14ac:dyDescent="0.3">
      <c r="A6" s="960">
        <v>2022</v>
      </c>
      <c r="B6" s="1085">
        <v>286948</v>
      </c>
      <c r="C6" s="1086">
        <v>1000669</v>
      </c>
      <c r="D6" s="1087">
        <v>38781</v>
      </c>
      <c r="E6" s="1086">
        <v>1035549</v>
      </c>
      <c r="F6" s="1087">
        <v>40133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Vlasotince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308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25803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17.899999999999999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73.34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161.30000000000001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3.06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23839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22258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678</v>
      </c>
      <c r="C63" s="548">
        <f>IF(ISBLANK('DEM2'!C7),"-",'DEM2'!C7)</f>
        <v>761</v>
      </c>
      <c r="D63" s="548"/>
      <c r="E63" s="548">
        <f>IF(ISBLANK('DEM2'!D8),"-",'DEM2'!D8)</f>
        <v>665</v>
      </c>
      <c r="F63" s="548">
        <f>IF(ISBLANK('DEM2'!C8),"-",'DEM2'!C8)</f>
        <v>773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906</v>
      </c>
      <c r="C64" s="317">
        <f>IF(ISBLANK('DEM2'!F7),"-",'DEM2'!F7)</f>
        <v>939</v>
      </c>
      <c r="D64" s="789"/>
      <c r="E64" s="317">
        <f>IF(ISBLANK('DEM2'!G8),"-",'DEM2'!G8)</f>
        <v>893</v>
      </c>
      <c r="F64" s="317">
        <f>IF(ISBLANK('DEM2'!F8),"-",'DEM2'!F8)</f>
        <v>905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593</v>
      </c>
      <c r="C65" s="345">
        <f>IF(ISBLANK('DEM2'!I7),"-",'DEM2'!I7)</f>
        <v>635</v>
      </c>
      <c r="D65" s="393"/>
      <c r="E65" s="345">
        <f>IF(ISBLANK('DEM2'!J8),"-",'DEM2'!J8)</f>
        <v>548</v>
      </c>
      <c r="F65" s="345">
        <f>IF(ISBLANK('DEM2'!I8),"-",'DEM2'!I8)</f>
        <v>609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2034</v>
      </c>
      <c r="C66" s="348">
        <f>IF(ISBLANK('DEM2'!L7),"-",'DEM2'!L7)</f>
        <v>2174</v>
      </c>
      <c r="D66" s="394"/>
      <c r="E66" s="348">
        <f>IF(ISBLANK('DEM2'!M8),"-",'DEM2'!M8)</f>
        <v>1967</v>
      </c>
      <c r="F66" s="348">
        <f>IF(ISBLANK('DEM2'!L8),"-",'DEM2'!L8)</f>
        <v>2130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2267</v>
      </c>
      <c r="C67" s="345">
        <f>IF(ISBLANK('DEM2'!O7),"-",'DEM2'!O7)</f>
        <v>2513</v>
      </c>
      <c r="D67" s="393"/>
      <c r="E67" s="345">
        <f>IF(ISBLANK('DEM2'!P8),"-",'DEM2'!P8)</f>
        <v>2094</v>
      </c>
      <c r="F67" s="345">
        <f>IF(ISBLANK('DEM2'!O8),"-",'DEM2'!O8)</f>
        <v>2290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8544</v>
      </c>
      <c r="C68" s="317">
        <f>IF(ISBLANK('DEM2'!R7),"-",'DEM2'!R7)</f>
        <v>9108</v>
      </c>
      <c r="D68" s="395"/>
      <c r="E68" s="317">
        <f>IF(ISBLANK('DEM2'!S8),"-",'DEM2'!S8)</f>
        <v>8200</v>
      </c>
      <c r="F68" s="317">
        <f>IF(ISBLANK('DEM2'!R8),"-",'DEM2'!R8)</f>
        <v>8725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13299</v>
      </c>
      <c r="C69" s="463">
        <f>IF(ISBLANK('DEM2'!U7),"-",'DEM2'!U7)</f>
        <v>13424</v>
      </c>
      <c r="D69" s="799"/>
      <c r="E69" s="463">
        <f>IF(ISBLANK('DEM2'!V8),"-",'DEM2'!V8)</f>
        <v>12859</v>
      </c>
      <c r="F69" s="463">
        <f>IF(ISBLANK('DEM2'!U8),"-",'DEM2'!U8)</f>
        <v>12944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10.1</v>
      </c>
      <c r="G116" s="407">
        <f>IF(ISBLANK('DEM2'!E24),"-",'DEM2'!E24)</f>
        <v>10.1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5.2</v>
      </c>
      <c r="G117" s="801">
        <f>IF(ISBLANK('DEM2'!E25),"-",'DEM2'!E25)</f>
        <v>10.3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7162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8483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58842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3420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134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43.8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141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16.2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2007915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77817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727407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403700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28191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453418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17572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33663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1305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1000669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38781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1035549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40133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161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1422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286948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4130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4214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2236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5019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4023</v>
      </c>
      <c r="C300" s="808">
        <f>IF(ISBLANK(POLJ3!C4),"-",POLJ3!C4)</f>
        <v>831</v>
      </c>
      <c r="D300" s="1160">
        <f>IF(ISBLANK(POLJ3!D4),"-",POLJ3!D4)</f>
        <v>3192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6703</v>
      </c>
      <c r="C301" s="789">
        <f>IF(ISBLANK(POLJ3!C5),"-",POLJ3!C5)</f>
        <v>4120</v>
      </c>
      <c r="D301" s="1161">
        <f>IF(ISBLANK(POLJ3!D5),"-",POLJ3!D5)</f>
        <v>2583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8</v>
      </c>
      <c r="C303" s="791">
        <f>IF(ISBLANK(POLJ3!C7),"-",POLJ3!C7)</f>
        <v>3</v>
      </c>
      <c r="D303" s="1163">
        <f>IF(ISBLANK(POLJ3!D7),"-",POLJ3!D7)</f>
        <v>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4130</v>
      </c>
      <c r="C304" s="807">
        <f>IF(ISBLANK(POLJ3!C8),"-",POLJ3!C8)</f>
        <v>774</v>
      </c>
      <c r="D304" s="1164">
        <f>IF(ISBLANK(POLJ3!D8),"-",POLJ3!D8)</f>
        <v>3356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53.9</v>
      </c>
      <c r="C310" s="1165"/>
      <c r="D310" s="3"/>
      <c r="E310" s="5"/>
      <c r="F310" s="5"/>
      <c r="G310" s="815" t="s">
        <v>854</v>
      </c>
      <c r="H310" s="816">
        <f>IF(ISBLANK(POLJ2!H3),"-",POLJ2!H3)</f>
        <v>2246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3753.04</v>
      </c>
      <c r="C311" s="1154"/>
      <c r="D311" s="3"/>
      <c r="E311" s="5"/>
      <c r="F311" s="5"/>
      <c r="G311" s="810" t="s">
        <v>855</v>
      </c>
      <c r="H311" s="248">
        <f>IF(ISBLANK(POLJ2!H4),"-",POLJ2!H4)</f>
        <v>7034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717.79</v>
      </c>
      <c r="C312" s="1154"/>
      <c r="D312" s="3"/>
      <c r="E312" s="5"/>
      <c r="F312" s="5"/>
      <c r="G312" s="810" t="s">
        <v>856</v>
      </c>
      <c r="H312" s="248">
        <f>IF(ISBLANK(POLJ2!H5),"-",POLJ2!H5)</f>
        <v>2045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410.71</v>
      </c>
      <c r="C313" s="1154"/>
      <c r="D313" s="3"/>
      <c r="E313" s="5"/>
      <c r="F313" s="5"/>
      <c r="G313" s="812" t="s">
        <v>857</v>
      </c>
      <c r="H313" s="249">
        <f>IF(ISBLANK(POLJ2!H6),"-",POLJ2!H6)</f>
        <v>57770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2.04</v>
      </c>
      <c r="C314" s="1154"/>
      <c r="D314" s="3"/>
      <c r="E314" s="5"/>
      <c r="F314" s="5"/>
      <c r="G314" s="814" t="s">
        <v>847</v>
      </c>
      <c r="H314" s="817">
        <f>IF(ISBLANK(POLJ2!H7),"-",POLJ2!H7)</f>
        <v>69095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1685.75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6623.23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12.1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589</v>
      </c>
      <c r="I364" s="808">
        <f>IF(ISBLANK(OBRAZ2!I6),"-",OBRAZ2!I6)</f>
        <v>403</v>
      </c>
      <c r="J364" s="808">
        <f>IF(ISBLANK(OBRAZ2!J6),"-",OBRAZ2!J6)</f>
        <v>186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280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52.7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115</v>
      </c>
      <c r="I366" s="807">
        <f>IF(ISBLANK(OBRAZ2!I8),"-",OBRAZ2!I8)</f>
        <v>115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233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10.095238095238095</v>
      </c>
      <c r="I375" s="850">
        <f>IF(ISBLANK(OBRAZ2!C12),"-",OBRAZ2!C21)</f>
        <v>11.714770797962649</v>
      </c>
      <c r="J375" s="850">
        <f>IF(ISBLANK(OBRAZ2!D12),"-",OBRAZ2!D21)</f>
        <v>8.695652173913043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42.285714285714285</v>
      </c>
      <c r="I377" s="851">
        <f>IF(ISBLANK(OBRAZ2!C14),"-",OBRAZ2!C23)</f>
        <v>49.915110356536502</v>
      </c>
      <c r="J377" s="851">
        <f>IF(ISBLANK(OBRAZ2!D14),"-",OBRAZ2!D23)</f>
        <v>50.782608695652179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22.095238095238095</v>
      </c>
      <c r="I379" s="851">
        <f>IF(ISBLANK(OBRAZ2!C16),"-",OBRAZ2!C25)</f>
        <v>14.261460101867574</v>
      </c>
      <c r="J379" s="851">
        <f>IF(ISBLANK(OBRAZ2!D16),"-",OBRAZ2!D25)</f>
        <v>13.739130434782609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25.523809523809526</v>
      </c>
      <c r="I380" s="852">
        <f>IF(ISBLANK(OBRAZ2!C17),"-",OBRAZ2!C26)</f>
        <v>24.108658743633278</v>
      </c>
      <c r="J380" s="852">
        <f>IF(ISBLANK(OBRAZ2!D17),"-",OBRAZ2!D26)</f>
        <v>26.782608695652172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667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927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184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253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100.8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818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258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2832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61.5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1.32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3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11.6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87.1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2756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689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6409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1569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1216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29.3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254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79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127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254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30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10.5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33.299999999999997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64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287.76100000000002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15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125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7658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5745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19046.43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62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15.24681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81</v>
      </c>
      <c r="D696" s="3"/>
      <c r="E696" s="5"/>
      <c r="F696" s="5"/>
      <c r="G696" s="837">
        <v>2012</v>
      </c>
      <c r="H696" s="835">
        <f>IF(ISBLANK(INDEKSI2!B5),"-",INDEKSI2!B5)</f>
        <v>26.5</v>
      </c>
      <c r="I696" s="835">
        <f>IF(ISBLANK(INDEKSI2!C5),"-",INDEKSI2!C5)</f>
        <v>109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43.74</v>
      </c>
      <c r="D697" s="3"/>
      <c r="E697" s="5"/>
      <c r="F697" s="5"/>
      <c r="G697" s="838">
        <v>2013</v>
      </c>
      <c r="H697" s="559">
        <f>IF(ISBLANK(INDEKSI2!B6),"-",INDEKSI2!B6)</f>
        <v>25.75</v>
      </c>
      <c r="I697" s="559">
        <f>IF(ISBLANK(INDEKSI2!C6),"-",INDEKSI2!C6)</f>
        <v>123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28.32</v>
      </c>
      <c r="I698" s="836">
        <f>IF(ISBLANK(INDEKSI2!C7),"-",INDEKSI2!C7)</f>
        <v>110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160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69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569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16.2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43.8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141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28.32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15.24681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43.74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25.93</v>
      </c>
      <c r="C4" s="721">
        <v>108</v>
      </c>
      <c r="D4" s="710"/>
      <c r="E4" s="711"/>
      <c r="F4" s="712"/>
    </row>
    <row r="5" spans="1:6" x14ac:dyDescent="0.25">
      <c r="A5" s="286">
        <v>2012</v>
      </c>
      <c r="B5" s="614">
        <v>26.5</v>
      </c>
      <c r="C5" s="722">
        <v>109</v>
      </c>
      <c r="D5" s="713"/>
      <c r="E5" s="641"/>
      <c r="F5" s="714"/>
    </row>
    <row r="6" spans="1:6" x14ac:dyDescent="0.25">
      <c r="A6" s="286">
        <v>2013</v>
      </c>
      <c r="B6" s="614">
        <v>25.75</v>
      </c>
      <c r="C6" s="722">
        <v>123</v>
      </c>
      <c r="D6" s="715">
        <v>15.24681</v>
      </c>
      <c r="E6" s="609">
        <v>81</v>
      </c>
      <c r="F6" s="716">
        <v>43.74</v>
      </c>
    </row>
    <row r="7" spans="1:6" x14ac:dyDescent="0.25">
      <c r="A7" s="219">
        <v>2014</v>
      </c>
      <c r="B7" s="615">
        <v>28.32</v>
      </c>
      <c r="C7" s="723">
        <v>110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4130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2236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4214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53.9</v>
      </c>
      <c r="G3" s="217" t="s">
        <v>765</v>
      </c>
      <c r="H3" s="71">
        <v>2246</v>
      </c>
    </row>
    <row r="4" spans="1:9" x14ac:dyDescent="0.25">
      <c r="A4" s="286" t="s">
        <v>760</v>
      </c>
      <c r="B4" s="214">
        <v>3753.04</v>
      </c>
      <c r="G4" s="286" t="s">
        <v>766</v>
      </c>
      <c r="H4" s="214">
        <v>7034</v>
      </c>
    </row>
    <row r="5" spans="1:9" x14ac:dyDescent="0.25">
      <c r="A5" s="286" t="s">
        <v>761</v>
      </c>
      <c r="B5" s="214">
        <v>717.79</v>
      </c>
      <c r="G5" s="286" t="s">
        <v>767</v>
      </c>
      <c r="H5" s="214">
        <v>2045</v>
      </c>
    </row>
    <row r="6" spans="1:9" x14ac:dyDescent="0.25">
      <c r="A6" s="286" t="s">
        <v>762</v>
      </c>
      <c r="B6" s="214">
        <v>410.71</v>
      </c>
      <c r="G6" s="286" t="s">
        <v>768</v>
      </c>
      <c r="H6" s="214">
        <v>57770</v>
      </c>
    </row>
    <row r="7" spans="1:9" x14ac:dyDescent="0.25">
      <c r="A7" s="286" t="s">
        <v>763</v>
      </c>
      <c r="B7" s="214">
        <v>2.04</v>
      </c>
      <c r="G7" s="1" t="s">
        <v>24</v>
      </c>
      <c r="H7" s="288">
        <v>69095</v>
      </c>
    </row>
    <row r="8" spans="1:9" x14ac:dyDescent="0.25">
      <c r="A8" s="287" t="s">
        <v>764</v>
      </c>
      <c r="B8" s="73">
        <v>1685.75</v>
      </c>
    </row>
    <row r="9" spans="1:9" x14ac:dyDescent="0.25">
      <c r="A9" s="1" t="s">
        <v>24</v>
      </c>
      <c r="B9" s="288">
        <v>6623.23</v>
      </c>
      <c r="I9" s="41" t="s">
        <v>876</v>
      </c>
    </row>
    <row r="10" spans="1:9" x14ac:dyDescent="0.25">
      <c r="G10" s="29" t="s">
        <v>775</v>
      </c>
      <c r="H10" s="58">
        <v>5019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4023</v>
      </c>
      <c r="C4" s="55">
        <v>831</v>
      </c>
      <c r="D4" s="110">
        <v>3192</v>
      </c>
    </row>
    <row r="5" spans="1:4" ht="30" customHeight="1" x14ac:dyDescent="0.25">
      <c r="A5" s="274" t="s">
        <v>884</v>
      </c>
      <c r="B5" s="212">
        <v>6703</v>
      </c>
      <c r="C5" s="58">
        <v>4120</v>
      </c>
      <c r="D5" s="160">
        <v>2583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8</v>
      </c>
      <c r="C7" s="58">
        <v>3</v>
      </c>
      <c r="D7" s="160">
        <v>5</v>
      </c>
    </row>
    <row r="8" spans="1:4" x14ac:dyDescent="0.25">
      <c r="A8" s="201" t="s">
        <v>774</v>
      </c>
      <c r="B8" s="72">
        <v>4130</v>
      </c>
      <c r="C8" s="61">
        <v>774</v>
      </c>
      <c r="D8" s="111">
        <v>3356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61.465015664627778</v>
      </c>
      <c r="C15" s="278">
        <f>D5/B5*100</f>
        <v>38.534984335372222</v>
      </c>
    </row>
    <row r="16" spans="1:4" ht="30" x14ac:dyDescent="0.25">
      <c r="A16" s="279" t="s">
        <v>821</v>
      </c>
      <c r="B16" s="283">
        <f>C4/B4*100</f>
        <v>20.656226696495153</v>
      </c>
      <c r="C16" s="280">
        <f>D4/B4*100</f>
        <v>79.343773303504847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61.465015664627778</v>
      </c>
      <c r="C22" s="278">
        <f t="shared" si="0"/>
        <v>38.534984335372222</v>
      </c>
    </row>
    <row r="23" spans="1:3" ht="30" x14ac:dyDescent="0.25">
      <c r="A23" s="279" t="s">
        <v>858</v>
      </c>
      <c r="B23" s="285">
        <f t="shared" si="0"/>
        <v>20.656226696495153</v>
      </c>
      <c r="C23" s="284">
        <f t="shared" si="0"/>
        <v>79.343773303504847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12.1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280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52.7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233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652</v>
      </c>
      <c r="C6" s="973">
        <v>471</v>
      </c>
      <c r="D6" s="945">
        <v>181</v>
      </c>
      <c r="E6" s="973">
        <v>525</v>
      </c>
      <c r="F6" s="973">
        <v>361</v>
      </c>
      <c r="G6" s="945">
        <v>164</v>
      </c>
      <c r="H6" s="599">
        <v>589</v>
      </c>
      <c r="I6" s="616">
        <v>403</v>
      </c>
      <c r="J6" s="945">
        <v>186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72</v>
      </c>
      <c r="C7" s="975">
        <v>72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96</v>
      </c>
      <c r="F8" s="978">
        <v>96</v>
      </c>
      <c r="G8" s="979">
        <v>0</v>
      </c>
      <c r="H8" s="754">
        <v>115</v>
      </c>
      <c r="I8" s="691">
        <v>115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53</v>
      </c>
      <c r="C12" s="600">
        <v>69</v>
      </c>
      <c r="D12" s="600">
        <v>50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222</v>
      </c>
      <c r="C14" s="751">
        <v>294</v>
      </c>
      <c r="D14" s="751">
        <v>292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116</v>
      </c>
      <c r="C16" s="1029">
        <v>84</v>
      </c>
      <c r="D16" s="751">
        <v>79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134</v>
      </c>
      <c r="C17" s="752">
        <v>142</v>
      </c>
      <c r="D17" s="752">
        <v>154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10.095238095238095</v>
      </c>
      <c r="C21" s="289">
        <f>C12/SUM(C12:C17)*100</f>
        <v>11.714770797962649</v>
      </c>
      <c r="D21" s="289">
        <f>D12/SUM(D12:D17)*100</f>
        <v>8.695652173913043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42.285714285714285</v>
      </c>
      <c r="C23" s="290">
        <f>C14/SUM(C12:C17)*100</f>
        <v>49.915110356536502</v>
      </c>
      <c r="D23" s="290">
        <f>D14/SUM(D12:D17)*100</f>
        <v>50.782608695652179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22.095238095238095</v>
      </c>
      <c r="C25" s="290">
        <f>C16/SUM(C12:C17)*100</f>
        <v>14.261460101867574</v>
      </c>
      <c r="D25" s="290">
        <f>D16/SUM(D12:D17)*100</f>
        <v>13.739130434782609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25.523809523809526</v>
      </c>
      <c r="C26" s="291">
        <f>C17/SUM(C12:C17)*100</f>
        <v>24.108658743633278</v>
      </c>
      <c r="D26" s="291">
        <f>D17/SUM(D12:D17)*100</f>
        <v>26.782608695652172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8.8000000000000007</v>
      </c>
      <c r="C7" s="600">
        <v>16.3</v>
      </c>
      <c r="D7" s="600">
        <v>25</v>
      </c>
    </row>
    <row r="8" spans="1:6" x14ac:dyDescent="0.25">
      <c r="A8" s="695" t="s">
        <v>944</v>
      </c>
      <c r="B8" s="751">
        <v>17.100000000000001</v>
      </c>
      <c r="C8" s="751">
        <v>17.2</v>
      </c>
      <c r="D8" s="751">
        <v>25.5</v>
      </c>
    </row>
    <row r="9" spans="1:6" x14ac:dyDescent="0.25">
      <c r="A9" s="696" t="s">
        <v>224</v>
      </c>
      <c r="B9" s="752">
        <v>74.099999999999994</v>
      </c>
      <c r="C9" s="752">
        <v>66.599999999999994</v>
      </c>
      <c r="D9" s="752">
        <v>49.5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8.8000000000000007</v>
      </c>
      <c r="C13" s="697">
        <f t="shared" ref="C13:D13" si="1">IF(ISBLANK(C7),"",C7)</f>
        <v>16.3</v>
      </c>
      <c r="D13" s="697">
        <f t="shared" si="1"/>
        <v>25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17.100000000000001</v>
      </c>
      <c r="C14" s="698">
        <f t="shared" si="2"/>
        <v>17.2</v>
      </c>
      <c r="D14" s="698">
        <f t="shared" si="2"/>
        <v>25.5</v>
      </c>
    </row>
    <row r="15" spans="1:6" x14ac:dyDescent="0.25">
      <c r="A15" s="702" t="s">
        <v>1630</v>
      </c>
      <c r="B15" s="699">
        <f t="shared" si="2"/>
        <v>74.099999999999994</v>
      </c>
      <c r="C15" s="699">
        <f t="shared" si="2"/>
        <v>66.599999999999994</v>
      </c>
      <c r="D15" s="699">
        <f t="shared" si="2"/>
        <v>49.5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8.8000000000000007</v>
      </c>
      <c r="C18" s="697">
        <f t="shared" ref="C18:D18" si="4">IF(ISBLANK(C7),"",C7)</f>
        <v>16.3</v>
      </c>
      <c r="D18" s="697">
        <f t="shared" si="4"/>
        <v>25</v>
      </c>
    </row>
    <row r="19" spans="1:5" x14ac:dyDescent="0.25">
      <c r="A19" s="701" t="s">
        <v>1632</v>
      </c>
      <c r="B19" s="698">
        <f t="shared" ref="B19:D20" si="5">IF(ISBLANK(B8),"",B8)</f>
        <v>17.100000000000001</v>
      </c>
      <c r="C19" s="698">
        <f t="shared" si="5"/>
        <v>17.2</v>
      </c>
      <c r="D19" s="698">
        <f t="shared" si="5"/>
        <v>25.5</v>
      </c>
    </row>
    <row r="20" spans="1:5" x14ac:dyDescent="0.25">
      <c r="A20" s="702" t="s">
        <v>1633</v>
      </c>
      <c r="B20" s="699">
        <f t="shared" si="5"/>
        <v>74.099999999999994</v>
      </c>
      <c r="C20" s="699">
        <f t="shared" si="5"/>
        <v>66.599999999999994</v>
      </c>
      <c r="D20" s="699">
        <f t="shared" si="5"/>
        <v>49.5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88</v>
      </c>
      <c r="C5" s="611">
        <v>123.9</v>
      </c>
      <c r="D5" s="1030">
        <v>105</v>
      </c>
      <c r="F5" s="28"/>
      <c r="G5" s="693">
        <f>A5</f>
        <v>2020</v>
      </c>
      <c r="H5" s="669">
        <f>IF(ISBLANK(B5),"",B5)</f>
        <v>88</v>
      </c>
      <c r="I5" s="618">
        <f t="shared" ref="H5:I7" si="0">IF(ISBLANK(C5),"",C5)</f>
        <v>123.9</v>
      </c>
    </row>
    <row r="6" spans="1:10" x14ac:dyDescent="0.25">
      <c r="A6" s="749">
        <v>2021</v>
      </c>
      <c r="B6" s="601">
        <v>117.7</v>
      </c>
      <c r="C6" s="612">
        <v>101.8</v>
      </c>
      <c r="D6" s="946">
        <v>109.2</v>
      </c>
      <c r="F6" s="44"/>
      <c r="G6" s="693">
        <f t="shared" ref="G6:G7" si="1">A6</f>
        <v>2021</v>
      </c>
      <c r="H6" s="670">
        <f t="shared" si="0"/>
        <v>117.7</v>
      </c>
      <c r="I6" s="619">
        <f t="shared" si="0"/>
        <v>101.8</v>
      </c>
    </row>
    <row r="7" spans="1:10" x14ac:dyDescent="0.25">
      <c r="A7" s="750">
        <v>2022</v>
      </c>
      <c r="B7" s="601">
        <v>139.30000000000001</v>
      </c>
      <c r="C7" s="612">
        <v>116</v>
      </c>
      <c r="D7" s="946">
        <v>126.6</v>
      </c>
      <c r="F7" s="44"/>
      <c r="G7" s="693">
        <f t="shared" si="1"/>
        <v>2022</v>
      </c>
      <c r="H7" s="671">
        <f t="shared" si="0"/>
        <v>139.30000000000001</v>
      </c>
      <c r="I7" s="620">
        <f t="shared" si="0"/>
        <v>116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88</v>
      </c>
      <c r="I13" s="618">
        <f>IF(ISBLANK(C5),"",C5)</f>
        <v>123.9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117.7</v>
      </c>
      <c r="I14" s="619">
        <f t="shared" si="3"/>
        <v>101.8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139.30000000000001</v>
      </c>
      <c r="I15" s="620">
        <f t="shared" si="4"/>
        <v>116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Vlasotince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308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25803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17.899999999999999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73.34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161.30000000000001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3.06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23839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22258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678</v>
      </c>
      <c r="C63" s="548">
        <f>IF(ISBLANK('DEM2'!C7),"-",'DEM2'!C7)</f>
        <v>761</v>
      </c>
      <c r="D63" s="548"/>
      <c r="E63" s="548">
        <f>IF(ISBLANK('DEM2'!D8),"-",'DEM2'!D8)</f>
        <v>665</v>
      </c>
      <c r="F63" s="548">
        <f>IF(ISBLANK('DEM2'!C8),"-",'DEM2'!C8)</f>
        <v>773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906</v>
      </c>
      <c r="C64" s="317">
        <f>IF(ISBLANK('DEM2'!F7),"-",'DEM2'!F7)</f>
        <v>939</v>
      </c>
      <c r="D64" s="789"/>
      <c r="E64" s="317">
        <f>IF(ISBLANK('DEM2'!G8),"-",'DEM2'!G8)</f>
        <v>893</v>
      </c>
      <c r="F64" s="317">
        <f>IF(ISBLANK('DEM2'!F8),"-",'DEM2'!F8)</f>
        <v>905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593</v>
      </c>
      <c r="C65" s="345">
        <f>IF(ISBLANK('DEM2'!I7),"-",'DEM2'!I7)</f>
        <v>635</v>
      </c>
      <c r="D65" s="393"/>
      <c r="E65" s="345">
        <f>IF(ISBLANK('DEM2'!J8),"-",'DEM2'!J8)</f>
        <v>548</v>
      </c>
      <c r="F65" s="345">
        <f>IF(ISBLANK('DEM2'!I8),"-",'DEM2'!I8)</f>
        <v>609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2034</v>
      </c>
      <c r="C66" s="317">
        <f>IF(ISBLANK('DEM2'!L7),"-",'DEM2'!L7)</f>
        <v>2174</v>
      </c>
      <c r="D66" s="395"/>
      <c r="E66" s="317">
        <f>IF(ISBLANK('DEM2'!M8),"-",'DEM2'!M8)</f>
        <v>1967</v>
      </c>
      <c r="F66" s="317">
        <f>IF(ISBLANK('DEM2'!L8),"-",'DEM2'!L8)</f>
        <v>2130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2267</v>
      </c>
      <c r="C67" s="317">
        <f>IF(ISBLANK('DEM2'!O7),"-",'DEM2'!O7)</f>
        <v>2513</v>
      </c>
      <c r="D67" s="395"/>
      <c r="E67" s="317">
        <f>IF(ISBLANK('DEM2'!P8),"-",'DEM2'!P8)</f>
        <v>2094</v>
      </c>
      <c r="F67" s="317">
        <f>IF(ISBLANK('DEM2'!O8),"-",'DEM2'!O8)</f>
        <v>2290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8544</v>
      </c>
      <c r="C68" s="414">
        <f>IF(ISBLANK('DEM2'!R7),"-",'DEM2'!R7)</f>
        <v>9108</v>
      </c>
      <c r="D68" s="420"/>
      <c r="E68" s="414">
        <f>IF(ISBLANK('DEM2'!S8),"-",'DEM2'!S8)</f>
        <v>8200</v>
      </c>
      <c r="F68" s="414">
        <f>IF(ISBLANK('DEM2'!R8),"-",'DEM2'!R8)</f>
        <v>8725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13299</v>
      </c>
      <c r="C69" s="463">
        <f>IF(ISBLANK('DEM2'!U7),"-",'DEM2'!U7)</f>
        <v>13424</v>
      </c>
      <c r="D69" s="799"/>
      <c r="E69" s="463">
        <f>IF(ISBLANK('DEM2'!V8),"-",'DEM2'!V8)</f>
        <v>12859</v>
      </c>
      <c r="F69" s="463">
        <f>IF(ISBLANK('DEM2'!U8),"-",'DEM2'!U8)</f>
        <v>12944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10.1</v>
      </c>
      <c r="G116" s="407">
        <f>IF(ISBLANK('DEM2'!E24),"-",'DEM2'!E24)</f>
        <v>10.1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5.2</v>
      </c>
      <c r="G117" s="801">
        <f>IF(ISBLANK('DEM2'!E25),"-",'DEM2'!E25)</f>
        <v>10.3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7162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8483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58842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3420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134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43.8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141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16.2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2007915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77817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727407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403700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28191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453418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17572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33663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1305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1000669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38781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1035549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40133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161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1422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286948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4130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4214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2236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5019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4023</v>
      </c>
      <c r="C300" s="808">
        <f>IF(ISBLANK(POLJ3!C4),"-",POLJ3!C4)</f>
        <v>831</v>
      </c>
      <c r="D300" s="1160">
        <f>IF(ISBLANK(POLJ3!D4),"-",POLJ3!D4)</f>
        <v>3192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6703</v>
      </c>
      <c r="C301" s="789">
        <f>IF(ISBLANK(POLJ3!C5),"-",POLJ3!C5)</f>
        <v>4120</v>
      </c>
      <c r="D301" s="1161">
        <f>IF(ISBLANK(POLJ3!D5),"-",POLJ3!D5)</f>
        <v>2583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8</v>
      </c>
      <c r="C303" s="791">
        <f>IF(ISBLANK(POLJ3!C7),"-",POLJ3!C7)</f>
        <v>3</v>
      </c>
      <c r="D303" s="1163">
        <f>IF(ISBLANK(POLJ3!D7),"-",POLJ3!D7)</f>
        <v>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4130</v>
      </c>
      <c r="C304" s="807">
        <f>IF(ISBLANK(POLJ3!C8),"-",POLJ3!C8)</f>
        <v>774</v>
      </c>
      <c r="D304" s="1164">
        <f>IF(ISBLANK(POLJ3!D8),"-",POLJ3!D8)</f>
        <v>3356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53.9</v>
      </c>
      <c r="C310" s="1165"/>
      <c r="D310" s="3"/>
      <c r="E310" s="5"/>
      <c r="F310" s="5"/>
      <c r="G310" s="815" t="s">
        <v>765</v>
      </c>
      <c r="H310" s="816">
        <f>IF(ISBLANK(POLJ2!H3),"-",POLJ2!H3)</f>
        <v>2246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3753.04</v>
      </c>
      <c r="C311" s="1154"/>
      <c r="D311" s="3"/>
      <c r="E311" s="5"/>
      <c r="F311" s="5"/>
      <c r="G311" s="810" t="s">
        <v>766</v>
      </c>
      <c r="H311" s="248">
        <f>IF(ISBLANK(POLJ2!H4),"-",POLJ2!H4)</f>
        <v>7034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717.79</v>
      </c>
      <c r="C312" s="1154"/>
      <c r="D312" s="3"/>
      <c r="E312" s="5"/>
      <c r="F312" s="5"/>
      <c r="G312" s="810" t="s">
        <v>767</v>
      </c>
      <c r="H312" s="248">
        <f>IF(ISBLANK(POLJ2!H5),"-",POLJ2!H5)</f>
        <v>2045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410.71</v>
      </c>
      <c r="C313" s="1154"/>
      <c r="D313" s="3"/>
      <c r="E313" s="5"/>
      <c r="F313" s="5"/>
      <c r="G313" s="812" t="s">
        <v>768</v>
      </c>
      <c r="H313" s="249">
        <f>IF(ISBLANK(POLJ2!H6),"-",POLJ2!H6)</f>
        <v>57770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2.04</v>
      </c>
      <c r="C314" s="1154"/>
      <c r="D314" s="3"/>
      <c r="E314" s="5"/>
      <c r="F314" s="5"/>
      <c r="G314" s="814" t="s">
        <v>16</v>
      </c>
      <c r="H314" s="817">
        <f>IF(ISBLANK(POLJ2!H7),"-",POLJ2!H7)</f>
        <v>69095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1685.75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6623.23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12.1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589</v>
      </c>
      <c r="I364" s="808">
        <f>IF(ISBLANK(OBRAZ2!I6),"-",OBRAZ2!I6)</f>
        <v>403</v>
      </c>
      <c r="J364" s="808">
        <f>IF(ISBLANK(OBRAZ2!J6),"-",OBRAZ2!J6)</f>
        <v>186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280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52.7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115</v>
      </c>
      <c r="I366" s="807">
        <f>IF(ISBLANK(OBRAZ2!I8),"-",OBRAZ2!I8)</f>
        <v>115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233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10.095238095238095</v>
      </c>
      <c r="I375" s="850">
        <f>IF(ISBLANK(OBRAZ2!C12),"-",OBRAZ2!C21)</f>
        <v>11.714770797962649</v>
      </c>
      <c r="J375" s="850">
        <f>IF(ISBLANK(OBRAZ2!D12),"-",OBRAZ2!D21)</f>
        <v>8.695652173913043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42.285714285714285</v>
      </c>
      <c r="I377" s="851">
        <f>IF(ISBLANK(OBRAZ2!C14),"-",OBRAZ2!C23)</f>
        <v>49.915110356536502</v>
      </c>
      <c r="J377" s="851">
        <f>IF(ISBLANK(OBRAZ2!D14),"-",OBRAZ2!D23)</f>
        <v>50.782608695652179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22.095238095238095</v>
      </c>
      <c r="I379" s="851">
        <f>IF(ISBLANK(OBRAZ2!C16),"-",OBRAZ2!C25)</f>
        <v>14.261460101867574</v>
      </c>
      <c r="J379" s="851">
        <f>IF(ISBLANK(OBRAZ2!D16),"-",OBRAZ2!D25)</f>
        <v>13.739130434782609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25.523809523809526</v>
      </c>
      <c r="I380" s="852">
        <f>IF(ISBLANK(OBRAZ2!C17),"-",OBRAZ2!C26)</f>
        <v>24.108658743633278</v>
      </c>
      <c r="J380" s="852">
        <f>IF(ISBLANK(OBRAZ2!D17),"-",OBRAZ2!D26)</f>
        <v>26.782608695652172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667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927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184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253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100.8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818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258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2832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61.5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1.32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3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11.6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87.1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2756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10.7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689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6409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1569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1216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29.3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254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79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127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254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30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10.5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33.299999999999997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64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287.76100000000002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15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125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7658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5745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19046.43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62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15.24681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81</v>
      </c>
      <c r="D696" s="315"/>
      <c r="E696" s="314"/>
      <c r="F696" s="5"/>
      <c r="G696" s="837">
        <v>2012</v>
      </c>
      <c r="H696" s="835">
        <f>IF(ISBLANK(INDEKSI2!B5),"-",INDEKSI2!B5)</f>
        <v>26.5</v>
      </c>
      <c r="I696" s="835">
        <f>IF(ISBLANK(INDEKSI2!C5),"-",INDEKSI2!C5)</f>
        <v>109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43.74</v>
      </c>
      <c r="D697" s="315"/>
      <c r="E697" s="314"/>
      <c r="F697" s="5"/>
      <c r="G697" s="838">
        <v>2013</v>
      </c>
      <c r="H697" s="559">
        <f>IF(ISBLANK(INDEKSI2!B6),"-",INDEKSI2!B6)</f>
        <v>25.75</v>
      </c>
      <c r="I697" s="559">
        <f>IF(ISBLANK(INDEKSI2!C6),"-",INDEKSI2!C6)</f>
        <v>123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28.32</v>
      </c>
      <c r="I698" s="836">
        <f>IF(ISBLANK(INDEKSI2!C7),"-",INDEKSI2!C7)</f>
        <v>110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160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69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569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17</v>
      </c>
      <c r="D6" s="612">
        <v>2</v>
      </c>
      <c r="E6" s="612">
        <v>15</v>
      </c>
      <c r="F6" s="1033">
        <v>43</v>
      </c>
      <c r="G6" s="612">
        <v>18</v>
      </c>
      <c r="H6" s="980">
        <v>25</v>
      </c>
      <c r="I6" s="1034">
        <v>8.1999999999999993</v>
      </c>
      <c r="J6" s="612">
        <v>6.6</v>
      </c>
      <c r="K6" s="1035">
        <v>9.8000000000000007</v>
      </c>
      <c r="L6" s="1033">
        <v>232</v>
      </c>
      <c r="M6" s="612">
        <v>122</v>
      </c>
      <c r="N6" s="1028">
        <v>110</v>
      </c>
      <c r="O6" s="1034">
        <v>47</v>
      </c>
      <c r="P6" s="612">
        <v>46</v>
      </c>
      <c r="Q6" s="1028">
        <v>48.2</v>
      </c>
      <c r="R6" s="1033">
        <v>250</v>
      </c>
      <c r="S6" s="612">
        <v>140</v>
      </c>
      <c r="T6" s="1035">
        <v>110</v>
      </c>
    </row>
    <row r="7" spans="1:20" x14ac:dyDescent="0.25">
      <c r="A7" s="286">
        <v>2021</v>
      </c>
      <c r="B7" s="602">
        <v>1</v>
      </c>
      <c r="C7" s="601">
        <v>15</v>
      </c>
      <c r="D7" s="612">
        <v>2</v>
      </c>
      <c r="E7" s="612">
        <v>13</v>
      </c>
      <c r="F7" s="1033">
        <v>61</v>
      </c>
      <c r="G7" s="612">
        <v>35</v>
      </c>
      <c r="H7" s="980">
        <v>26</v>
      </c>
      <c r="I7" s="1034">
        <v>11.7</v>
      </c>
      <c r="J7" s="612">
        <v>12.8</v>
      </c>
      <c r="K7" s="1035">
        <v>10.4</v>
      </c>
      <c r="L7" s="1033">
        <v>302</v>
      </c>
      <c r="M7" s="612">
        <v>157</v>
      </c>
      <c r="N7" s="1028">
        <v>145</v>
      </c>
      <c r="O7" s="1034">
        <v>60.8</v>
      </c>
      <c r="P7" s="612">
        <v>58.4</v>
      </c>
      <c r="Q7" s="1028">
        <v>63.7</v>
      </c>
      <c r="R7" s="1033">
        <v>226</v>
      </c>
      <c r="S7" s="612">
        <v>113</v>
      </c>
      <c r="T7" s="1035">
        <v>113</v>
      </c>
    </row>
    <row r="8" spans="1:20" x14ac:dyDescent="0.25">
      <c r="A8" s="219">
        <v>2022</v>
      </c>
      <c r="B8" s="617">
        <v>1</v>
      </c>
      <c r="C8" s="947">
        <v>13</v>
      </c>
      <c r="D8" s="981">
        <v>2</v>
      </c>
      <c r="E8" s="981">
        <v>11</v>
      </c>
      <c r="F8" s="1036">
        <v>62</v>
      </c>
      <c r="G8" s="981">
        <v>33</v>
      </c>
      <c r="H8" s="979">
        <v>29</v>
      </c>
      <c r="I8" s="754">
        <v>12.1</v>
      </c>
      <c r="J8" s="981">
        <v>11.8</v>
      </c>
      <c r="K8" s="1037">
        <v>12.5</v>
      </c>
      <c r="L8" s="1036">
        <v>280</v>
      </c>
      <c r="M8" s="981">
        <v>142</v>
      </c>
      <c r="N8" s="691">
        <v>138</v>
      </c>
      <c r="O8" s="754">
        <v>52.7</v>
      </c>
      <c r="P8" s="981">
        <v>50.9</v>
      </c>
      <c r="Q8" s="691">
        <v>54.7</v>
      </c>
      <c r="R8" s="1036">
        <v>233</v>
      </c>
      <c r="S8" s="981">
        <v>116</v>
      </c>
      <c r="T8" s="1037">
        <v>117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667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927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184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253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78.378378378378372</v>
      </c>
      <c r="C21" s="739">
        <f>B10/(B7+B10)*100</f>
        <v>21.621621621621621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78.378378378378372</v>
      </c>
      <c r="C26" s="739">
        <f>C21</f>
        <v>21.621621621621621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7</v>
      </c>
      <c r="D5" s="914" t="s">
        <v>5</v>
      </c>
      <c r="E5" s="211"/>
      <c r="F5" s="125">
        <v>2021</v>
      </c>
      <c r="G5" s="70">
        <v>9</v>
      </c>
      <c r="H5" s="55">
        <v>2</v>
      </c>
      <c r="I5" s="110">
        <v>7</v>
      </c>
      <c r="J5" s="70">
        <v>15</v>
      </c>
      <c r="K5" s="55">
        <v>0</v>
      </c>
      <c r="L5" s="110">
        <v>15</v>
      </c>
      <c r="M5" s="70">
        <v>648</v>
      </c>
      <c r="N5" s="55">
        <v>972</v>
      </c>
      <c r="O5" s="70">
        <v>198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15</v>
      </c>
      <c r="D6" s="915" t="s">
        <v>5</v>
      </c>
      <c r="E6" s="254"/>
      <c r="F6" s="125">
        <v>2022</v>
      </c>
      <c r="G6" s="212">
        <v>9</v>
      </c>
      <c r="H6" s="58">
        <v>2</v>
      </c>
      <c r="I6" s="160">
        <v>7</v>
      </c>
      <c r="J6" s="212">
        <v>15</v>
      </c>
      <c r="K6" s="58">
        <v>0</v>
      </c>
      <c r="L6" s="160">
        <v>15</v>
      </c>
      <c r="M6" s="212">
        <v>667</v>
      </c>
      <c r="N6" s="58">
        <v>927</v>
      </c>
      <c r="O6" s="212">
        <v>184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9</v>
      </c>
      <c r="H7" s="94">
        <v>2</v>
      </c>
      <c r="I7" s="169">
        <v>7</v>
      </c>
      <c r="J7" s="167"/>
      <c r="K7" s="94"/>
      <c r="L7" s="169"/>
      <c r="M7" s="167">
        <v>835</v>
      </c>
      <c r="N7" s="94">
        <v>885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92.8</v>
      </c>
      <c r="C5" s="611">
        <v>94.6</v>
      </c>
      <c r="D5" s="945">
        <v>90.8</v>
      </c>
      <c r="E5" s="610"/>
      <c r="F5" s="611"/>
      <c r="G5" s="945"/>
      <c r="H5" s="610"/>
      <c r="I5" s="611"/>
      <c r="J5" s="945"/>
      <c r="K5" s="610">
        <v>304</v>
      </c>
      <c r="L5" s="611">
        <v>137</v>
      </c>
      <c r="M5" s="945">
        <v>167</v>
      </c>
      <c r="N5" s="610">
        <v>101.7</v>
      </c>
      <c r="O5" s="611">
        <v>92.6</v>
      </c>
      <c r="P5" s="945">
        <v>110.6</v>
      </c>
      <c r="Q5" s="610">
        <v>0.4</v>
      </c>
      <c r="R5" s="611">
        <v>0.2</v>
      </c>
      <c r="S5" s="945">
        <v>0.6</v>
      </c>
    </row>
    <row r="6" spans="1:19" x14ac:dyDescent="0.25">
      <c r="A6" s="286">
        <v>2021</v>
      </c>
      <c r="B6" s="457">
        <v>97.3</v>
      </c>
      <c r="C6" s="458">
        <v>98</v>
      </c>
      <c r="D6" s="976">
        <v>96.7</v>
      </c>
      <c r="E6" s="457">
        <v>0</v>
      </c>
      <c r="F6" s="458">
        <v>0</v>
      </c>
      <c r="G6" s="976">
        <v>0</v>
      </c>
      <c r="H6" s="457">
        <v>45</v>
      </c>
      <c r="I6" s="458">
        <v>18</v>
      </c>
      <c r="J6" s="976">
        <v>27</v>
      </c>
      <c r="K6" s="457">
        <v>267</v>
      </c>
      <c r="L6" s="458">
        <v>143</v>
      </c>
      <c r="M6" s="976">
        <v>124</v>
      </c>
      <c r="N6" s="457">
        <v>98.2</v>
      </c>
      <c r="O6" s="458">
        <v>97.3</v>
      </c>
      <c r="P6" s="976">
        <v>99.2</v>
      </c>
      <c r="Q6" s="457">
        <v>-0.4</v>
      </c>
      <c r="R6" s="458">
        <v>-0.7</v>
      </c>
      <c r="S6" s="976">
        <v>-0.1</v>
      </c>
    </row>
    <row r="7" spans="1:19" x14ac:dyDescent="0.25">
      <c r="A7" s="286">
        <v>2022</v>
      </c>
      <c r="B7" s="601">
        <v>97.3</v>
      </c>
      <c r="C7" s="612">
        <v>98.7</v>
      </c>
      <c r="D7" s="980">
        <v>95.9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253</v>
      </c>
      <c r="L7" s="612">
        <v>137</v>
      </c>
      <c r="M7" s="980">
        <v>116</v>
      </c>
      <c r="N7" s="601">
        <v>100.8</v>
      </c>
      <c r="O7" s="612">
        <v>101.5</v>
      </c>
      <c r="P7" s="980">
        <v>100</v>
      </c>
      <c r="Q7" s="601">
        <v>-0.2</v>
      </c>
      <c r="R7" s="612">
        <v>1.9</v>
      </c>
      <c r="S7" s="980">
        <v>-2.4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727407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28191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170</v>
      </c>
      <c r="C5" s="616">
        <v>139</v>
      </c>
      <c r="D5" s="616">
        <v>31</v>
      </c>
      <c r="E5" s="599">
        <v>450</v>
      </c>
      <c r="F5" s="616">
        <v>230</v>
      </c>
      <c r="G5" s="945">
        <v>220</v>
      </c>
      <c r="H5" s="616">
        <v>288</v>
      </c>
      <c r="I5" s="616">
        <v>132</v>
      </c>
      <c r="J5" s="616">
        <v>156</v>
      </c>
      <c r="K5" s="217">
        <f>SUM(B5,E5,H5)</f>
        <v>908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152</v>
      </c>
      <c r="C6" s="612">
        <v>126</v>
      </c>
      <c r="D6" s="946">
        <v>26</v>
      </c>
      <c r="E6" s="601">
        <v>432</v>
      </c>
      <c r="F6" s="612">
        <v>230</v>
      </c>
      <c r="G6" s="946">
        <v>202</v>
      </c>
      <c r="H6" s="601">
        <v>252</v>
      </c>
      <c r="I6" s="612">
        <v>108</v>
      </c>
      <c r="J6" s="612">
        <v>144</v>
      </c>
      <c r="K6" s="218">
        <f>SUM(B6,E6,H6)</f>
        <v>836</v>
      </c>
      <c r="M6" s="105" t="s">
        <v>284</v>
      </c>
      <c r="N6" s="171">
        <f>IF(ISBLANK(J7),"",J7)</f>
        <v>138</v>
      </c>
      <c r="O6" s="80">
        <f>IF(ISBLANK(I7),"",I7)</f>
        <v>103</v>
      </c>
      <c r="P6" s="211"/>
    </row>
    <row r="7" spans="1:17" ht="24.75" x14ac:dyDescent="0.25">
      <c r="A7" s="218">
        <v>2023</v>
      </c>
      <c r="B7" s="601">
        <v>146</v>
      </c>
      <c r="C7" s="612">
        <v>123</v>
      </c>
      <c r="D7" s="946">
        <v>23</v>
      </c>
      <c r="E7" s="601">
        <v>431</v>
      </c>
      <c r="F7" s="612">
        <v>232</v>
      </c>
      <c r="G7" s="946">
        <v>199</v>
      </c>
      <c r="H7" s="601">
        <v>241</v>
      </c>
      <c r="I7" s="612">
        <v>103</v>
      </c>
      <c r="J7" s="612">
        <v>138</v>
      </c>
      <c r="K7" s="218">
        <f>SUM(B7,E7,H7)</f>
        <v>818</v>
      </c>
      <c r="M7" s="106" t="s">
        <v>285</v>
      </c>
      <c r="N7" s="220">
        <f>IF(ISBLANK(G7),"",G7)</f>
        <v>199</v>
      </c>
      <c r="O7" s="107">
        <f>IF(ISBLANK(F7),"",F7)</f>
        <v>232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23</v>
      </c>
      <c r="O8" s="83">
        <f>IF(ISBLANK(C7),"",C7)</f>
        <v>123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138</v>
      </c>
      <c r="O13" s="80">
        <f>IF(ISBLANK(I7),"",I7)</f>
        <v>103</v>
      </c>
      <c r="P13" s="211"/>
    </row>
    <row r="14" spans="1:17" ht="27.75" customHeight="1" x14ac:dyDescent="0.25">
      <c r="M14" s="106" t="s">
        <v>515</v>
      </c>
      <c r="N14" s="220">
        <f>IF(ISBLANK(G7),"",G7)</f>
        <v>199</v>
      </c>
      <c r="O14" s="107">
        <f>IF(ISBLANK(F7),"",F7)</f>
        <v>232</v>
      </c>
      <c r="P14" s="211"/>
    </row>
    <row r="15" spans="1:17" ht="26.25" customHeight="1" x14ac:dyDescent="0.25">
      <c r="M15" s="108" t="s">
        <v>516</v>
      </c>
      <c r="N15" s="170">
        <f>IF(ISBLANK(D7),"",D7)</f>
        <v>23</v>
      </c>
      <c r="O15" s="83">
        <f>IF(ISBLANK(C7),"",C7)</f>
        <v>123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32</v>
      </c>
      <c r="C21" s="616">
        <v>26</v>
      </c>
      <c r="D21" s="616">
        <v>6</v>
      </c>
      <c r="E21" s="599">
        <v>118</v>
      </c>
      <c r="F21" s="616">
        <v>61</v>
      </c>
      <c r="G21" s="945">
        <v>57</v>
      </c>
      <c r="H21" s="616">
        <v>82</v>
      </c>
      <c r="I21" s="616">
        <v>31</v>
      </c>
      <c r="J21" s="616">
        <v>51</v>
      </c>
      <c r="K21" s="217">
        <f>SUM(B21,E21,H21)</f>
        <v>232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62</v>
      </c>
      <c r="C22" s="1028">
        <v>53</v>
      </c>
      <c r="D22" s="980">
        <v>9</v>
      </c>
      <c r="E22" s="1034">
        <v>107</v>
      </c>
      <c r="F22" s="1028">
        <v>57</v>
      </c>
      <c r="G22" s="980">
        <v>50</v>
      </c>
      <c r="H22" s="1034">
        <v>71</v>
      </c>
      <c r="I22" s="1028">
        <v>34</v>
      </c>
      <c r="J22" s="1028">
        <v>37</v>
      </c>
      <c r="K22" s="218">
        <f>SUM(B22,E22,H22)</f>
        <v>240</v>
      </c>
      <c r="M22" s="105" t="s">
        <v>284</v>
      </c>
      <c r="N22" s="171">
        <f>IF(ISBLANK(J23),"",J23)</f>
        <v>42</v>
      </c>
      <c r="O22" s="80">
        <f>IF(ISBLANK(I23),"",I23)</f>
        <v>36</v>
      </c>
      <c r="P22" s="211"/>
    </row>
    <row r="23" spans="1:17" ht="24.75" x14ac:dyDescent="0.25">
      <c r="A23" s="218">
        <v>2022</v>
      </c>
      <c r="B23" s="1034">
        <v>60</v>
      </c>
      <c r="C23" s="1028">
        <v>49</v>
      </c>
      <c r="D23" s="980">
        <v>11</v>
      </c>
      <c r="E23" s="1034">
        <v>120</v>
      </c>
      <c r="F23" s="1028">
        <v>62</v>
      </c>
      <c r="G23" s="980">
        <v>58</v>
      </c>
      <c r="H23" s="1034">
        <v>78</v>
      </c>
      <c r="I23" s="1028">
        <v>36</v>
      </c>
      <c r="J23" s="1028">
        <v>42</v>
      </c>
      <c r="K23" s="218">
        <f>SUM(B23,E23,H23)</f>
        <v>258</v>
      </c>
      <c r="M23" s="106" t="s">
        <v>285</v>
      </c>
      <c r="N23" s="220">
        <f>IF(ISBLANK(G23),"",G23)</f>
        <v>58</v>
      </c>
      <c r="O23" s="107">
        <f>IF(ISBLANK(F23),"",F23)</f>
        <v>62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11</v>
      </c>
      <c r="O24" s="109">
        <f>IF(ISBLANK(C23),"",C23)</f>
        <v>49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42</v>
      </c>
      <c r="O29" s="80">
        <f>IF(ISBLANK(I23),"",I23)</f>
        <v>36</v>
      </c>
      <c r="P29" s="211"/>
    </row>
    <row r="30" spans="1:17" ht="27.75" customHeight="1" x14ac:dyDescent="0.25">
      <c r="M30" s="106" t="s">
        <v>515</v>
      </c>
      <c r="N30" s="220">
        <f>IF(ISBLANK(G23),"",G23)</f>
        <v>58</v>
      </c>
      <c r="O30" s="107">
        <f>IF(ISBLANK(F23),"",F23)</f>
        <v>62</v>
      </c>
      <c r="P30" s="211"/>
    </row>
    <row r="31" spans="1:17" ht="27.75" customHeight="1" x14ac:dyDescent="0.25">
      <c r="M31" s="108" t="s">
        <v>516</v>
      </c>
      <c r="N31" s="221">
        <f>IF(ISBLANK(D23),"",D23)</f>
        <v>11</v>
      </c>
      <c r="O31" s="109">
        <f>IF(ISBLANK(C23),"",C23)</f>
        <v>49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403700</v>
      </c>
      <c r="D5" s="253"/>
    </row>
    <row r="6" spans="1:4" ht="30" x14ac:dyDescent="0.25">
      <c r="A6" s="686" t="s">
        <v>474</v>
      </c>
      <c r="B6" s="617">
        <v>323707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0.8</v>
      </c>
      <c r="J5" s="611">
        <v>1</v>
      </c>
      <c r="K5" s="945">
        <v>0.5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0.1</v>
      </c>
      <c r="J6" s="458">
        <v>0.2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0.7</v>
      </c>
      <c r="J7" s="612">
        <v>0.4</v>
      </c>
      <c r="K7" s="980">
        <v>1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</v>
      </c>
      <c r="C5" s="207">
        <v>16</v>
      </c>
      <c r="G5" s="113"/>
      <c r="H5" s="174" t="s">
        <v>586</v>
      </c>
      <c r="I5" s="207">
        <v>11</v>
      </c>
      <c r="J5" s="207">
        <v>10</v>
      </c>
    </row>
    <row r="6" spans="1:13" ht="15" customHeight="1" x14ac:dyDescent="0.25">
      <c r="A6" s="175" t="s">
        <v>587</v>
      </c>
      <c r="B6" s="208">
        <v>1233</v>
      </c>
      <c r="C6" s="208">
        <v>237</v>
      </c>
      <c r="G6" s="113"/>
      <c r="H6" s="175" t="s">
        <v>587</v>
      </c>
      <c r="I6" s="208">
        <v>206</v>
      </c>
      <c r="J6" s="208">
        <v>57</v>
      </c>
    </row>
    <row r="7" spans="1:13" ht="15" customHeight="1" x14ac:dyDescent="0.25">
      <c r="A7" s="175" t="s">
        <v>588</v>
      </c>
      <c r="B7" s="208">
        <v>2531</v>
      </c>
      <c r="C7" s="208">
        <v>1633</v>
      </c>
      <c r="G7" s="113"/>
      <c r="H7" s="175" t="s">
        <v>588</v>
      </c>
      <c r="I7" s="208">
        <v>1510</v>
      </c>
      <c r="J7" s="208">
        <v>629</v>
      </c>
    </row>
    <row r="8" spans="1:13" ht="15" customHeight="1" x14ac:dyDescent="0.25">
      <c r="A8" s="175" t="s">
        <v>589</v>
      </c>
      <c r="B8" s="208">
        <v>2813</v>
      </c>
      <c r="C8" s="208">
        <v>3324</v>
      </c>
      <c r="G8" s="113"/>
      <c r="H8" s="175" t="s">
        <v>589</v>
      </c>
      <c r="I8" s="208">
        <v>2381</v>
      </c>
      <c r="J8" s="208">
        <v>2428</v>
      </c>
    </row>
    <row r="9" spans="1:13" ht="15" customHeight="1" x14ac:dyDescent="0.25">
      <c r="A9" s="175" t="s">
        <v>590</v>
      </c>
      <c r="B9" s="208">
        <v>5078</v>
      </c>
      <c r="C9" s="208">
        <v>6370</v>
      </c>
      <c r="G9" s="113"/>
      <c r="H9" s="175" t="s">
        <v>590</v>
      </c>
      <c r="I9" s="208">
        <v>5467</v>
      </c>
      <c r="J9" s="208">
        <v>6607</v>
      </c>
    </row>
    <row r="10" spans="1:13" ht="15" customHeight="1" x14ac:dyDescent="0.25">
      <c r="A10" s="175" t="s">
        <v>591</v>
      </c>
      <c r="B10" s="208">
        <v>543</v>
      </c>
      <c r="C10" s="208">
        <v>534</v>
      </c>
      <c r="G10" s="113"/>
      <c r="H10" s="175" t="s">
        <v>591</v>
      </c>
      <c r="I10" s="208">
        <v>633</v>
      </c>
      <c r="J10" s="208">
        <v>511</v>
      </c>
    </row>
    <row r="11" spans="1:13" ht="15" customHeight="1" x14ac:dyDescent="0.25">
      <c r="A11" s="176" t="s">
        <v>592</v>
      </c>
      <c r="B11" s="209">
        <v>559</v>
      </c>
      <c r="C11" s="209">
        <v>664</v>
      </c>
      <c r="G11" s="113"/>
      <c r="H11" s="176" t="s">
        <v>592</v>
      </c>
      <c r="I11" s="209">
        <v>1036</v>
      </c>
      <c r="J11" s="209">
        <v>977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</v>
      </c>
      <c r="C17" s="178">
        <f>IF(ISBLANK(C5),"0",C5)</f>
        <v>16</v>
      </c>
      <c r="G17" s="113"/>
      <c r="H17" s="174" t="s">
        <v>586</v>
      </c>
      <c r="I17" s="177">
        <f>IF(ISBLANK(I5),"0",I5)</f>
        <v>11</v>
      </c>
      <c r="J17" s="178">
        <f>IF(ISBLANK(J5),"0",J5)</f>
        <v>10</v>
      </c>
    </row>
    <row r="18" spans="1:13" ht="15" customHeight="1" x14ac:dyDescent="0.25">
      <c r="A18" s="175" t="s">
        <v>587</v>
      </c>
      <c r="B18" s="179">
        <f t="shared" ref="B18:C18" si="0">IF(ISBLANK(B6),"0",B6)</f>
        <v>1233</v>
      </c>
      <c r="C18" s="180">
        <f t="shared" si="0"/>
        <v>237</v>
      </c>
      <c r="G18" s="113"/>
      <c r="H18" s="175" t="s">
        <v>587</v>
      </c>
      <c r="I18" s="179">
        <f t="shared" ref="I18:J18" si="1">IF(ISBLANK(I6),"0",I6)</f>
        <v>206</v>
      </c>
      <c r="J18" s="180">
        <f t="shared" si="1"/>
        <v>57</v>
      </c>
    </row>
    <row r="19" spans="1:13" ht="15" customHeight="1" x14ac:dyDescent="0.25">
      <c r="A19" s="175" t="s">
        <v>588</v>
      </c>
      <c r="B19" s="179">
        <f t="shared" ref="B19:C19" si="2">IF(ISBLANK(B7),"0",B7)</f>
        <v>2531</v>
      </c>
      <c r="C19" s="180">
        <f t="shared" si="2"/>
        <v>1633</v>
      </c>
      <c r="G19" s="113"/>
      <c r="H19" s="175" t="s">
        <v>588</v>
      </c>
      <c r="I19" s="179">
        <f t="shared" ref="I19:J19" si="3">IF(ISBLANK(I7),"0",I7)</f>
        <v>1510</v>
      </c>
      <c r="J19" s="180">
        <f t="shared" si="3"/>
        <v>629</v>
      </c>
    </row>
    <row r="20" spans="1:13" ht="15" customHeight="1" x14ac:dyDescent="0.25">
      <c r="A20" s="175" t="s">
        <v>589</v>
      </c>
      <c r="B20" s="179">
        <f t="shared" ref="B20:C20" si="4">IF(ISBLANK(B8),"0",B8)</f>
        <v>2813</v>
      </c>
      <c r="C20" s="180">
        <f t="shared" si="4"/>
        <v>3324</v>
      </c>
      <c r="G20" s="113"/>
      <c r="H20" s="175" t="s">
        <v>589</v>
      </c>
      <c r="I20" s="179">
        <f t="shared" ref="I20:J20" si="5">IF(ISBLANK(I8),"0",I8)</f>
        <v>2381</v>
      </c>
      <c r="J20" s="180">
        <f t="shared" si="5"/>
        <v>2428</v>
      </c>
    </row>
    <row r="21" spans="1:13" ht="15" customHeight="1" x14ac:dyDescent="0.25">
      <c r="A21" s="175" t="s">
        <v>590</v>
      </c>
      <c r="B21" s="179">
        <f t="shared" ref="B21:C21" si="6">IF(ISBLANK(B9),"0",B9)</f>
        <v>5078</v>
      </c>
      <c r="C21" s="180">
        <f t="shared" si="6"/>
        <v>6370</v>
      </c>
      <c r="G21" s="113"/>
      <c r="H21" s="175" t="s">
        <v>590</v>
      </c>
      <c r="I21" s="179">
        <f t="shared" ref="I21:J21" si="7">IF(ISBLANK(I9),"0",I9)</f>
        <v>5467</v>
      </c>
      <c r="J21" s="180">
        <f t="shared" si="7"/>
        <v>6607</v>
      </c>
    </row>
    <row r="22" spans="1:13" ht="15" customHeight="1" x14ac:dyDescent="0.25">
      <c r="A22" s="175" t="s">
        <v>591</v>
      </c>
      <c r="B22" s="179">
        <f t="shared" ref="B22:C22" si="8">IF(ISBLANK(B10),"0",B10)</f>
        <v>543</v>
      </c>
      <c r="C22" s="180">
        <f t="shared" si="8"/>
        <v>534</v>
      </c>
      <c r="G22" s="113"/>
      <c r="H22" s="175" t="s">
        <v>591</v>
      </c>
      <c r="I22" s="179">
        <f t="shared" ref="I22:J22" si="9">IF(ISBLANK(I10),"0",I10)</f>
        <v>633</v>
      </c>
      <c r="J22" s="180">
        <f t="shared" si="9"/>
        <v>511</v>
      </c>
    </row>
    <row r="23" spans="1:13" ht="15" customHeight="1" x14ac:dyDescent="0.25">
      <c r="A23" s="176" t="s">
        <v>592</v>
      </c>
      <c r="B23" s="181">
        <f t="shared" ref="B23:C23" si="10">IF(ISBLANK(B11),"0",B11)</f>
        <v>559</v>
      </c>
      <c r="C23" s="182">
        <f t="shared" si="10"/>
        <v>664</v>
      </c>
      <c r="G23" s="113"/>
      <c r="H23" s="176" t="s">
        <v>592</v>
      </c>
      <c r="I23" s="181">
        <f t="shared" ref="I23:J23" si="11">IF(ISBLANK(I11),"0",I11)</f>
        <v>1036</v>
      </c>
      <c r="J23" s="182">
        <f t="shared" si="11"/>
        <v>977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0.27360850531582243</v>
      </c>
      <c r="C29" s="184">
        <f>C17/SUM(C17:C23)*100</f>
        <v>0.12521521364845828</v>
      </c>
      <c r="D29" s="253"/>
      <c r="E29" s="253"/>
      <c r="G29" s="113"/>
      <c r="H29" s="174" t="s">
        <v>593</v>
      </c>
      <c r="I29" s="184">
        <f>I17/SUM(I17:I23)*100</f>
        <v>9.7829953753112764E-2</v>
      </c>
      <c r="J29" s="184">
        <f>J17/SUM(J17:J23)*100</f>
        <v>8.9134503966485423E-2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9.6388367729831135</v>
      </c>
      <c r="C30" s="185">
        <f>C18/SUM(C17:C23)*100</f>
        <v>1.8547503521677884</v>
      </c>
      <c r="D30" s="253"/>
      <c r="E30" s="253"/>
      <c r="G30" s="113"/>
      <c r="H30" s="175" t="s">
        <v>594</v>
      </c>
      <c r="I30" s="185">
        <f>I18/SUM(I17:I23)*100</f>
        <v>1.8320882248310209</v>
      </c>
      <c r="J30" s="185">
        <f>J18/SUM(J17:J23)*100</f>
        <v>0.50806667260896698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19.785803627267043</v>
      </c>
      <c r="C31" s="185">
        <f>C19/SUM(C17:C23)*100</f>
        <v>12.779777742995774</v>
      </c>
      <c r="D31" s="253"/>
      <c r="E31" s="253"/>
      <c r="G31" s="113"/>
      <c r="H31" s="175" t="s">
        <v>595</v>
      </c>
      <c r="I31" s="185">
        <f>I19/SUM(I17:I23)*100</f>
        <v>13.429384560654572</v>
      </c>
      <c r="J31" s="185">
        <f>J19/SUM(J17:J23)*100</f>
        <v>5.6065602994919335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21.990306441525952</v>
      </c>
      <c r="C32" s="185">
        <f>C20/SUM(C17:C23)*100</f>
        <v>26.013460635467212</v>
      </c>
      <c r="D32" s="253"/>
      <c r="E32" s="253"/>
      <c r="G32" s="113"/>
      <c r="H32" s="175" t="s">
        <v>596</v>
      </c>
      <c r="I32" s="185">
        <f>I20/SUM(I17:I23)*100</f>
        <v>21.175738171469227</v>
      </c>
      <c r="J32" s="185">
        <f>J20/SUM(J17:J23)*100</f>
        <v>21.641857563062661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39.696685428392747</v>
      </c>
      <c r="C33" s="185">
        <f>C21/SUM(C17:C23)*100</f>
        <v>49.851306933792458</v>
      </c>
      <c r="D33" s="253"/>
      <c r="E33" s="253"/>
      <c r="G33" s="113"/>
      <c r="H33" s="175" t="s">
        <v>597</v>
      </c>
      <c r="I33" s="185">
        <f>I21/SUM(I17:I23)*100</f>
        <v>48.621487015297049</v>
      </c>
      <c r="J33" s="185">
        <f>J21/SUM(J17:J23)*100</f>
        <v>58.891166770656923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4.2448405253283301</v>
      </c>
      <c r="C34" s="185">
        <f>C22/SUM(C17:C23)*100</f>
        <v>4.1790577555172952</v>
      </c>
      <c r="D34" s="253"/>
      <c r="E34" s="253"/>
      <c r="G34" s="113"/>
      <c r="H34" s="175" t="s">
        <v>598</v>
      </c>
      <c r="I34" s="185">
        <f>I22/SUM(I17:I23)*100</f>
        <v>5.6296691568836712</v>
      </c>
      <c r="J34" s="185">
        <f>J22/SUM(J17:J23)*100</f>
        <v>4.5547731526874049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4.3699186991869921</v>
      </c>
      <c r="C35" s="186">
        <f>C23/SUM(C17:C23)*100</f>
        <v>5.1964313664110184</v>
      </c>
      <c r="D35" s="253"/>
      <c r="E35" s="253"/>
      <c r="G35" s="113"/>
      <c r="H35" s="176" t="s">
        <v>599</v>
      </c>
      <c r="I35" s="186">
        <f>I23/SUM(I17:I23)*100</f>
        <v>9.213802917111348</v>
      </c>
      <c r="J35" s="186">
        <f>J23/SUM(J17:J23)*100</f>
        <v>8.7084410375256258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0.27360850531582243</v>
      </c>
      <c r="C41" s="184">
        <f t="shared" si="12"/>
        <v>0.12521521364845828</v>
      </c>
      <c r="G41" s="113"/>
      <c r="H41" s="174" t="s">
        <v>601</v>
      </c>
      <c r="I41" s="184">
        <f t="shared" ref="I41:J41" si="13">I29</f>
        <v>9.7829953753112764E-2</v>
      </c>
      <c r="J41" s="184">
        <f t="shared" si="13"/>
        <v>8.9134503966485423E-2</v>
      </c>
    </row>
    <row r="42" spans="1:12" x14ac:dyDescent="0.25">
      <c r="A42" s="175" t="s">
        <v>602</v>
      </c>
      <c r="B42" s="185">
        <f t="shared" si="12"/>
        <v>9.6388367729831135</v>
      </c>
      <c r="C42" s="185">
        <f t="shared" si="12"/>
        <v>1.8547503521677884</v>
      </c>
      <c r="G42" s="113"/>
      <c r="H42" s="175" t="s">
        <v>602</v>
      </c>
      <c r="I42" s="185">
        <f t="shared" ref="I42:J42" si="14">I30</f>
        <v>1.8320882248310209</v>
      </c>
      <c r="J42" s="185">
        <f t="shared" si="14"/>
        <v>0.50806667260896698</v>
      </c>
    </row>
    <row r="43" spans="1:12" x14ac:dyDescent="0.25">
      <c r="A43" s="175" t="s">
        <v>603</v>
      </c>
      <c r="B43" s="185">
        <f t="shared" si="12"/>
        <v>19.785803627267043</v>
      </c>
      <c r="C43" s="185">
        <f t="shared" si="12"/>
        <v>12.779777742995774</v>
      </c>
      <c r="G43" s="113"/>
      <c r="H43" s="175" t="s">
        <v>603</v>
      </c>
      <c r="I43" s="185">
        <f t="shared" ref="I43:J43" si="15">I31</f>
        <v>13.429384560654572</v>
      </c>
      <c r="J43" s="185">
        <f t="shared" si="15"/>
        <v>5.6065602994919335</v>
      </c>
    </row>
    <row r="44" spans="1:12" x14ac:dyDescent="0.25">
      <c r="A44" s="175" t="s">
        <v>604</v>
      </c>
      <c r="B44" s="185">
        <f t="shared" si="12"/>
        <v>21.990306441525952</v>
      </c>
      <c r="C44" s="185">
        <f t="shared" si="12"/>
        <v>26.013460635467212</v>
      </c>
      <c r="G44" s="113"/>
      <c r="H44" s="175" t="s">
        <v>604</v>
      </c>
      <c r="I44" s="185">
        <f t="shared" ref="I44:J44" si="16">I32</f>
        <v>21.175738171469227</v>
      </c>
      <c r="J44" s="185">
        <f t="shared" si="16"/>
        <v>21.641857563062661</v>
      </c>
    </row>
    <row r="45" spans="1:12" x14ac:dyDescent="0.25">
      <c r="A45" s="175" t="s">
        <v>605</v>
      </c>
      <c r="B45" s="185">
        <f t="shared" si="12"/>
        <v>39.696685428392747</v>
      </c>
      <c r="C45" s="185">
        <f t="shared" si="12"/>
        <v>49.851306933792458</v>
      </c>
      <c r="G45" s="113"/>
      <c r="H45" s="175" t="s">
        <v>605</v>
      </c>
      <c r="I45" s="185">
        <f t="shared" ref="I45:J45" si="17">I33</f>
        <v>48.621487015297049</v>
      </c>
      <c r="J45" s="185">
        <f t="shared" si="17"/>
        <v>58.891166770656923</v>
      </c>
    </row>
    <row r="46" spans="1:12" x14ac:dyDescent="0.25">
      <c r="A46" s="175" t="s">
        <v>606</v>
      </c>
      <c r="B46" s="185">
        <f t="shared" si="12"/>
        <v>4.2448405253283301</v>
      </c>
      <c r="C46" s="185">
        <f t="shared" si="12"/>
        <v>4.1790577555172952</v>
      </c>
      <c r="G46" s="113"/>
      <c r="H46" s="175" t="s">
        <v>606</v>
      </c>
      <c r="I46" s="185">
        <f t="shared" ref="I46:J46" si="18">I34</f>
        <v>5.6296691568836712</v>
      </c>
      <c r="J46" s="185">
        <f t="shared" si="18"/>
        <v>4.5547731526874049</v>
      </c>
    </row>
    <row r="47" spans="1:12" x14ac:dyDescent="0.25">
      <c r="A47" s="176" t="s">
        <v>607</v>
      </c>
      <c r="B47" s="186">
        <f t="shared" si="12"/>
        <v>4.3699186991869921</v>
      </c>
      <c r="C47" s="186">
        <f t="shared" si="12"/>
        <v>5.1964313664110184</v>
      </c>
      <c r="G47" s="113"/>
      <c r="H47" s="176" t="s">
        <v>607</v>
      </c>
      <c r="I47" s="186">
        <f t="shared" ref="I47:J47" si="19">I35</f>
        <v>9.213802917111348</v>
      </c>
      <c r="J47" s="186">
        <f t="shared" si="19"/>
        <v>8.7084410375256258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8687</v>
      </c>
      <c r="C5" s="207">
        <v>7880</v>
      </c>
      <c r="D5" s="253"/>
      <c r="E5" s="253"/>
      <c r="F5" s="1003"/>
      <c r="H5" s="174" t="s">
        <v>624</v>
      </c>
      <c r="I5" s="207">
        <v>3865</v>
      </c>
      <c r="J5" s="207">
        <v>3014</v>
      </c>
    </row>
    <row r="6" spans="1:10" ht="15" customHeight="1" x14ac:dyDescent="0.25">
      <c r="A6" s="175" t="s">
        <v>625</v>
      </c>
      <c r="B6" s="208">
        <v>1567</v>
      </c>
      <c r="C6" s="208">
        <v>1844</v>
      </c>
      <c r="D6" s="253"/>
      <c r="E6" s="253"/>
      <c r="F6" s="1003"/>
      <c r="H6" s="175" t="s">
        <v>625</v>
      </c>
      <c r="I6" s="208">
        <v>3615</v>
      </c>
      <c r="J6" s="208">
        <v>4341</v>
      </c>
    </row>
    <row r="7" spans="1:10" ht="15" customHeight="1" x14ac:dyDescent="0.25">
      <c r="A7" s="176" t="s">
        <v>626</v>
      </c>
      <c r="B7" s="209">
        <v>2538</v>
      </c>
      <c r="C7" s="209">
        <v>3054</v>
      </c>
      <c r="D7" s="253"/>
      <c r="E7" s="253"/>
      <c r="F7" s="1003"/>
      <c r="H7" s="175" t="s">
        <v>626</v>
      </c>
      <c r="I7" s="208">
        <v>3756</v>
      </c>
      <c r="J7" s="208">
        <v>3853</v>
      </c>
    </row>
    <row r="8" spans="1:10" x14ac:dyDescent="0.25">
      <c r="D8" s="253"/>
      <c r="E8" s="253"/>
      <c r="F8" s="1003"/>
      <c r="H8" s="176" t="s">
        <v>2351</v>
      </c>
      <c r="I8" s="209">
        <v>8</v>
      </c>
      <c r="J8" s="209">
        <v>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8687</v>
      </c>
      <c r="C13" s="178">
        <f>IF(ISBLANK(C5),"0",C5)</f>
        <v>7880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1567</v>
      </c>
      <c r="C14" s="180">
        <f t="shared" si="0"/>
        <v>1844</v>
      </c>
      <c r="D14" s="253"/>
      <c r="E14" s="253"/>
      <c r="F14" s="1003"/>
      <c r="H14" s="174" t="s">
        <v>624</v>
      </c>
      <c r="I14" s="177">
        <f>IF(ISBLANK(I5),"0",I5)</f>
        <v>3865</v>
      </c>
      <c r="J14" s="178">
        <f>IF(ISBLANK(J5),"0",J5)</f>
        <v>3014</v>
      </c>
    </row>
    <row r="15" spans="1:10" ht="15" customHeight="1" x14ac:dyDescent="0.25">
      <c r="A15" s="176" t="s">
        <v>626</v>
      </c>
      <c r="B15" s="181">
        <f t="shared" si="0"/>
        <v>2538</v>
      </c>
      <c r="C15" s="182">
        <f t="shared" si="0"/>
        <v>3054</v>
      </c>
      <c r="D15" s="253"/>
      <c r="E15" s="253"/>
      <c r="F15" s="1003"/>
      <c r="H15" s="175" t="s">
        <v>625</v>
      </c>
      <c r="I15" s="179">
        <f t="shared" ref="I15:J15" si="1">IF(ISBLANK(I6),"0",I6)</f>
        <v>3615</v>
      </c>
      <c r="J15" s="180">
        <f t="shared" si="1"/>
        <v>4341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3756</v>
      </c>
      <c r="J16" s="180">
        <f t="shared" si="2"/>
        <v>3853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8</v>
      </c>
      <c r="J17" s="182">
        <f t="shared" si="3"/>
        <v>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67.90963101938712</v>
      </c>
      <c r="C21" s="184">
        <f>C13/SUM(C13:C15)*100</f>
        <v>61.668492721865711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12.249843652282678</v>
      </c>
      <c r="C22" s="185">
        <f>C14/SUM(C13:C15)*100</f>
        <v>14.431053372984817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19.840525328330205</v>
      </c>
      <c r="C23" s="186">
        <f>C15/SUM(C13:C15)*100</f>
        <v>23.900453905149476</v>
      </c>
      <c r="D23" s="253"/>
      <c r="E23" s="253"/>
      <c r="F23" s="1003"/>
      <c r="H23" s="174" t="s">
        <v>629</v>
      </c>
      <c r="I23" s="184">
        <f>I14/SUM(I14:I17)*100</f>
        <v>34.373888295980073</v>
      </c>
      <c r="J23" s="184">
        <f>J14/SUM(J14:J17)*100</f>
        <v>26.865139495498706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32.150480256136603</v>
      </c>
      <c r="J24" s="185">
        <f>J15/SUM(J14:J17)*100</f>
        <v>38.693288171851329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33.404482390608322</v>
      </c>
      <c r="J25" s="185">
        <f>J16/SUM(J14:J17)*100</f>
        <v>34.34352437828683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7.1149057274991101E-2</v>
      </c>
      <c r="J26" s="186">
        <f>J17/SUM(J14:J17)*100</f>
        <v>9.804795436313396E-2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67.90963101938712</v>
      </c>
      <c r="C29" s="189">
        <f t="shared" si="4"/>
        <v>61.668492721865711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12.249843652282678</v>
      </c>
      <c r="C30" s="192">
        <f t="shared" si="4"/>
        <v>14.431053372984817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19.840525328330205</v>
      </c>
      <c r="C31" s="195">
        <f t="shared" si="4"/>
        <v>23.900453905149476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34.373888295980073</v>
      </c>
      <c r="J32" s="189">
        <f>J23</f>
        <v>26.865139495498706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32.150480256136603</v>
      </c>
      <c r="J33" s="192">
        <f t="shared" si="5"/>
        <v>38.693288171851329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33.404482390608322</v>
      </c>
      <c r="J34" s="192">
        <f t="shared" si="6"/>
        <v>34.34352437828683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7.1149057274991101E-2</v>
      </c>
      <c r="J35" s="195">
        <f t="shared" si="7"/>
        <v>9.804795436313396E-2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308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25803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17.899999999999999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73.34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161.30000000000001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2</v>
      </c>
      <c r="E5" s="28"/>
      <c r="J5" s="654" t="s">
        <v>542</v>
      </c>
      <c r="K5" s="669">
        <f>IF(ISBLANK(B5),"",B5)</f>
        <v>0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1</v>
      </c>
      <c r="C6" s="657">
        <v>3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11</v>
      </c>
      <c r="C7" s="657">
        <v>14</v>
      </c>
      <c r="E7" s="44"/>
      <c r="J7" s="656" t="s">
        <v>641</v>
      </c>
      <c r="K7" s="670">
        <f t="shared" si="0"/>
        <v>11</v>
      </c>
      <c r="L7" s="619">
        <f t="shared" si="1"/>
        <v>14</v>
      </c>
      <c r="N7" s="44"/>
    </row>
    <row r="8" spans="1:15" x14ac:dyDescent="0.25">
      <c r="A8" s="650" t="s">
        <v>642</v>
      </c>
      <c r="B8" s="651">
        <v>11</v>
      </c>
      <c r="C8" s="651">
        <v>17</v>
      </c>
      <c r="E8" s="21"/>
      <c r="J8" s="650" t="s">
        <v>642</v>
      </c>
      <c r="K8" s="670">
        <f t="shared" si="0"/>
        <v>11</v>
      </c>
      <c r="L8" s="619">
        <f t="shared" si="1"/>
        <v>17</v>
      </c>
      <c r="N8" s="21"/>
    </row>
    <row r="9" spans="1:15" x14ac:dyDescent="0.25">
      <c r="A9" s="650" t="s">
        <v>643</v>
      </c>
      <c r="B9" s="651">
        <v>42</v>
      </c>
      <c r="C9" s="651">
        <v>31</v>
      </c>
      <c r="E9" s="21"/>
      <c r="J9" s="650" t="s">
        <v>643</v>
      </c>
      <c r="K9" s="670">
        <f t="shared" si="0"/>
        <v>42</v>
      </c>
      <c r="L9" s="619">
        <f t="shared" si="1"/>
        <v>31</v>
      </c>
      <c r="N9" s="21"/>
    </row>
    <row r="10" spans="1:15" x14ac:dyDescent="0.25">
      <c r="A10" s="652" t="s">
        <v>365</v>
      </c>
      <c r="B10" s="653">
        <v>1003</v>
      </c>
      <c r="C10" s="653">
        <v>135</v>
      </c>
      <c r="J10" s="652" t="s">
        <v>365</v>
      </c>
      <c r="K10" s="671">
        <f t="shared" si="0"/>
        <v>1003</v>
      </c>
      <c r="L10" s="620">
        <f t="shared" si="1"/>
        <v>135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7.87</v>
      </c>
      <c r="C15" s="197"/>
      <c r="D15" s="253"/>
      <c r="E15" s="211"/>
      <c r="F15" s="253"/>
      <c r="G15" s="253"/>
      <c r="J15" s="673" t="s">
        <v>488</v>
      </c>
      <c r="K15" s="674">
        <f>B15</f>
        <v>7.87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1.49</v>
      </c>
      <c r="C16" s="197"/>
      <c r="D16" s="253"/>
      <c r="E16" s="254"/>
      <c r="F16" s="253"/>
      <c r="G16" s="253"/>
      <c r="J16" s="675" t="s">
        <v>489</v>
      </c>
      <c r="K16" s="676">
        <f>B16</f>
        <v>1.49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1.92</v>
      </c>
      <c r="C18" s="197"/>
      <c r="D18" s="255"/>
      <c r="E18" s="256"/>
      <c r="F18" s="253"/>
      <c r="G18" s="253"/>
      <c r="J18" s="678" t="s">
        <v>501</v>
      </c>
      <c r="K18" s="674">
        <f>B18</f>
        <v>1.92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7.78</v>
      </c>
      <c r="C19" s="198"/>
      <c r="D19" s="255"/>
      <c r="E19" s="256"/>
      <c r="F19" s="253"/>
      <c r="G19" s="253"/>
      <c r="J19" s="672" t="s">
        <v>502</v>
      </c>
      <c r="K19" s="676">
        <f>B19</f>
        <v>7.78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4.68</v>
      </c>
      <c r="C21" s="253"/>
      <c r="D21" s="253"/>
      <c r="E21" s="253"/>
      <c r="F21" s="253"/>
      <c r="G21" s="253"/>
      <c r="J21" s="661" t="s">
        <v>498</v>
      </c>
      <c r="K21" s="679">
        <f>B21</f>
        <v>4.68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2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4</v>
      </c>
      <c r="C34" s="657">
        <v>9</v>
      </c>
      <c r="E34" s="44"/>
      <c r="J34" s="656" t="s">
        <v>641</v>
      </c>
      <c r="K34" s="670">
        <f t="shared" si="2"/>
        <v>4</v>
      </c>
      <c r="L34" s="619">
        <f t="shared" si="3"/>
        <v>9</v>
      </c>
      <c r="N34" s="44"/>
    </row>
    <row r="35" spans="1:15" x14ac:dyDescent="0.25">
      <c r="A35" s="650" t="s">
        <v>642</v>
      </c>
      <c r="B35" s="651">
        <v>7</v>
      </c>
      <c r="C35" s="651">
        <v>5</v>
      </c>
      <c r="E35" s="21"/>
      <c r="J35" s="650" t="s">
        <v>642</v>
      </c>
      <c r="K35" s="670">
        <f t="shared" si="2"/>
        <v>7</v>
      </c>
      <c r="L35" s="619">
        <f t="shared" si="3"/>
        <v>5</v>
      </c>
      <c r="N35" s="21"/>
    </row>
    <row r="36" spans="1:15" x14ac:dyDescent="0.25">
      <c r="A36" s="650" t="s">
        <v>643</v>
      </c>
      <c r="B36" s="651">
        <v>15</v>
      </c>
      <c r="C36" s="651">
        <v>11</v>
      </c>
      <c r="E36" s="21"/>
      <c r="J36" s="650" t="s">
        <v>643</v>
      </c>
      <c r="K36" s="670">
        <f t="shared" si="2"/>
        <v>15</v>
      </c>
      <c r="L36" s="619">
        <f t="shared" si="3"/>
        <v>11</v>
      </c>
      <c r="N36" s="21"/>
    </row>
    <row r="37" spans="1:15" x14ac:dyDescent="0.25">
      <c r="A37" s="652" t="s">
        <v>365</v>
      </c>
      <c r="B37" s="653">
        <v>110</v>
      </c>
      <c r="C37" s="653">
        <v>12</v>
      </c>
      <c r="J37" s="652" t="s">
        <v>365</v>
      </c>
      <c r="K37" s="671">
        <f t="shared" si="2"/>
        <v>110</v>
      </c>
      <c r="L37" s="620">
        <f t="shared" si="3"/>
        <v>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1.1599999999999999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1.1599999999999999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0.33</v>
      </c>
      <c r="C43" s="197"/>
      <c r="D43" s="253"/>
      <c r="E43" s="254"/>
      <c r="F43" s="253"/>
      <c r="G43" s="253"/>
      <c r="J43" s="675" t="s">
        <v>489</v>
      </c>
      <c r="K43" s="676">
        <f>B43</f>
        <v>0.33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</v>
      </c>
      <c r="C45" s="197"/>
      <c r="D45" s="255"/>
      <c r="E45" s="256"/>
      <c r="F45" s="253"/>
      <c r="G45" s="253"/>
      <c r="J45" s="678" t="s">
        <v>501</v>
      </c>
      <c r="K45" s="674">
        <f>B45</f>
        <v>0.5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1.08</v>
      </c>
      <c r="C46" s="198"/>
      <c r="D46" s="255"/>
      <c r="E46" s="256"/>
      <c r="F46" s="253"/>
      <c r="G46" s="253"/>
      <c r="J46" s="672" t="s">
        <v>502</v>
      </c>
      <c r="K46" s="676">
        <f>B46</f>
        <v>1.08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0.75</v>
      </c>
      <c r="C48" s="253"/>
      <c r="D48" s="253"/>
      <c r="E48" s="253"/>
      <c r="F48" s="253"/>
      <c r="G48" s="253"/>
      <c r="J48" s="661" t="s">
        <v>498</v>
      </c>
      <c r="K48" s="679">
        <f>B48</f>
        <v>0.75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2832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359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797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2832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61.5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1.32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11.6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87.1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453418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17572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4</v>
      </c>
      <c r="C4" s="600">
        <v>18.899999999999999</v>
      </c>
      <c r="D4" s="600">
        <v>53.8</v>
      </c>
      <c r="E4" s="600">
        <v>0.69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58.7</v>
      </c>
      <c r="E5" s="751">
        <v>0.83</v>
      </c>
      <c r="G5" s="647" t="s">
        <v>446</v>
      </c>
      <c r="H5" s="648">
        <f>IF(ISBLANK(B4),"",B4)</f>
        <v>4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61.5</v>
      </c>
      <c r="E6" s="959">
        <v>1.32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18.899999999999999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28</v>
      </c>
      <c r="C4" s="643">
        <v>1</v>
      </c>
      <c r="D4" s="643">
        <v>0.4</v>
      </c>
      <c r="E4" s="643">
        <v>0.16</v>
      </c>
      <c r="F4" s="643">
        <v>0.8</v>
      </c>
      <c r="G4" s="643">
        <v>1.4</v>
      </c>
      <c r="H4" s="1066"/>
      <c r="I4" s="253"/>
      <c r="J4" s="253"/>
      <c r="K4" s="253"/>
    </row>
    <row r="5" spans="1:11" x14ac:dyDescent="0.25">
      <c r="A5" s="480">
        <v>2021</v>
      </c>
      <c r="B5" s="602">
        <v>44</v>
      </c>
      <c r="C5" s="602">
        <v>1.6</v>
      </c>
      <c r="D5" s="602">
        <v>1</v>
      </c>
      <c r="E5" s="602">
        <v>0.17</v>
      </c>
      <c r="F5" s="602">
        <v>1.1000000000000001</v>
      </c>
      <c r="G5" s="602">
        <v>1.8</v>
      </c>
      <c r="H5" s="1066"/>
      <c r="I5" s="253"/>
      <c r="J5" s="253"/>
      <c r="K5" s="253"/>
    </row>
    <row r="6" spans="1:11" x14ac:dyDescent="0.25">
      <c r="A6" s="360">
        <v>2022</v>
      </c>
      <c r="B6" s="602">
        <v>36</v>
      </c>
      <c r="C6" s="602">
        <v>1.4</v>
      </c>
      <c r="D6" s="602">
        <v>0.8</v>
      </c>
      <c r="E6" s="602">
        <v>0.17</v>
      </c>
      <c r="F6" s="602">
        <v>0.8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73.5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90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94</v>
      </c>
      <c r="C7" s="1067">
        <v>87.1</v>
      </c>
      <c r="D7" s="1067">
        <v>3</v>
      </c>
      <c r="E7" s="1067">
        <v>11.6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11.6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2756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689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6409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33663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1305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3002</v>
      </c>
      <c r="C5" s="1034">
        <v>1585</v>
      </c>
      <c r="D5" s="600">
        <v>1417</v>
      </c>
      <c r="G5" s="871" t="s">
        <v>126</v>
      </c>
      <c r="H5" s="637">
        <f>IF(ISBLANK(D7),"",D7)</f>
        <v>1291</v>
      </c>
    </row>
    <row r="6" spans="1:17" x14ac:dyDescent="0.25">
      <c r="A6" s="641">
        <v>2021</v>
      </c>
      <c r="B6" s="1034">
        <v>2847</v>
      </c>
      <c r="C6" s="1034">
        <v>1515</v>
      </c>
      <c r="D6" s="602">
        <v>1332</v>
      </c>
      <c r="G6" s="635" t="s">
        <v>127</v>
      </c>
      <c r="H6" s="623">
        <f>IF(ISBLANK(C7),"",C7)</f>
        <v>1465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2756</v>
      </c>
      <c r="C7" s="1034">
        <v>1465</v>
      </c>
      <c r="D7" s="617">
        <v>1291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1291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1465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1441</v>
      </c>
      <c r="C6" s="55">
        <v>749</v>
      </c>
      <c r="D6" s="55">
        <v>692</v>
      </c>
      <c r="E6" s="70">
        <v>1937</v>
      </c>
      <c r="F6" s="55">
        <v>988</v>
      </c>
      <c r="G6" s="110">
        <v>949</v>
      </c>
      <c r="H6" s="55">
        <v>1248</v>
      </c>
      <c r="I6" s="55">
        <v>648</v>
      </c>
      <c r="J6" s="55">
        <v>600</v>
      </c>
      <c r="K6" s="70">
        <v>4310</v>
      </c>
      <c r="L6" s="55">
        <v>2225</v>
      </c>
      <c r="M6" s="110">
        <v>2085</v>
      </c>
      <c r="N6" s="70">
        <v>4847</v>
      </c>
      <c r="O6" s="55">
        <v>2551</v>
      </c>
      <c r="P6" s="110">
        <v>2296</v>
      </c>
      <c r="Q6" s="70">
        <v>17902</v>
      </c>
      <c r="R6" s="55">
        <v>9237</v>
      </c>
      <c r="S6" s="110">
        <v>8665</v>
      </c>
      <c r="T6" s="70">
        <v>27101</v>
      </c>
      <c r="U6" s="55">
        <v>13588</v>
      </c>
      <c r="V6" s="160">
        <v>13513</v>
      </c>
    </row>
    <row r="7" spans="1:22" x14ac:dyDescent="0.25">
      <c r="A7" s="286">
        <v>2021</v>
      </c>
      <c r="B7" s="167">
        <v>1439</v>
      </c>
      <c r="C7" s="94">
        <v>761</v>
      </c>
      <c r="D7" s="94">
        <v>678</v>
      </c>
      <c r="E7" s="167">
        <v>1845</v>
      </c>
      <c r="F7" s="94">
        <v>939</v>
      </c>
      <c r="G7" s="169">
        <v>906</v>
      </c>
      <c r="H7" s="94">
        <v>1228</v>
      </c>
      <c r="I7" s="94">
        <v>635</v>
      </c>
      <c r="J7" s="94">
        <v>593</v>
      </c>
      <c r="K7" s="167">
        <v>4208</v>
      </c>
      <c r="L7" s="94">
        <v>2174</v>
      </c>
      <c r="M7" s="169">
        <v>2034</v>
      </c>
      <c r="N7" s="167">
        <v>4780</v>
      </c>
      <c r="O7" s="94">
        <v>2513</v>
      </c>
      <c r="P7" s="169">
        <v>2267</v>
      </c>
      <c r="Q7" s="167">
        <v>17652</v>
      </c>
      <c r="R7" s="94">
        <v>9108</v>
      </c>
      <c r="S7" s="169">
        <v>8544</v>
      </c>
      <c r="T7" s="212">
        <v>26723</v>
      </c>
      <c r="U7" s="58">
        <v>13424</v>
      </c>
      <c r="V7" s="160">
        <v>13299</v>
      </c>
    </row>
    <row r="8" spans="1:22" x14ac:dyDescent="0.25">
      <c r="A8" s="219">
        <v>2022</v>
      </c>
      <c r="B8" s="72">
        <v>1438</v>
      </c>
      <c r="C8" s="61">
        <v>773</v>
      </c>
      <c r="D8" s="61">
        <v>665</v>
      </c>
      <c r="E8" s="72">
        <v>1798</v>
      </c>
      <c r="F8" s="61">
        <v>905</v>
      </c>
      <c r="G8" s="111">
        <v>893</v>
      </c>
      <c r="H8" s="61">
        <v>1157</v>
      </c>
      <c r="I8" s="61">
        <v>609</v>
      </c>
      <c r="J8" s="61">
        <v>548</v>
      </c>
      <c r="K8" s="72">
        <v>4097</v>
      </c>
      <c r="L8" s="61">
        <v>2130</v>
      </c>
      <c r="M8" s="111">
        <v>1967</v>
      </c>
      <c r="N8" s="72">
        <v>4384</v>
      </c>
      <c r="O8" s="61">
        <v>2290</v>
      </c>
      <c r="P8" s="111">
        <v>2094</v>
      </c>
      <c r="Q8" s="72">
        <v>16925</v>
      </c>
      <c r="R8" s="61">
        <v>8725</v>
      </c>
      <c r="S8" s="111">
        <v>8200</v>
      </c>
      <c r="T8" s="72">
        <v>25803</v>
      </c>
      <c r="U8" s="61">
        <v>12944</v>
      </c>
      <c r="V8" s="111">
        <v>12859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1438</v>
      </c>
      <c r="C15" s="172">
        <f>E8</f>
        <v>1798</v>
      </c>
      <c r="D15" s="172">
        <f>H8</f>
        <v>1157</v>
      </c>
      <c r="E15" s="172">
        <f>K8</f>
        <v>4097</v>
      </c>
      <c r="F15" s="172">
        <f>N8</f>
        <v>4384</v>
      </c>
      <c r="G15" s="172">
        <f>Q8</f>
        <v>16925</v>
      </c>
      <c r="H15" s="334">
        <f>T8</f>
        <v>25803</v>
      </c>
      <c r="M15" s="172">
        <f>K8</f>
        <v>4097</v>
      </c>
      <c r="N15" s="172">
        <f>H15-E15-O15</f>
        <v>16064</v>
      </c>
      <c r="O15" s="172">
        <f>H15-(B15+C15+G15)</f>
        <v>5642</v>
      </c>
      <c r="P15" s="29"/>
      <c r="Q15" s="100">
        <f>M15/H15*100</f>
        <v>15.87799868232376</v>
      </c>
      <c r="R15" s="100">
        <f>N15/H15*100</f>
        <v>62.256326783707316</v>
      </c>
      <c r="S15" s="100">
        <f>O15/H15*100</f>
        <v>21.865674533968917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15.87799868232376</v>
      </c>
      <c r="R18" s="100">
        <f>N15/H15*100</f>
        <v>62.256326783707316</v>
      </c>
      <c r="S18" s="100">
        <f>O15/H15*100</f>
        <v>21.865674533968917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9.1999999999999993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10.1</v>
      </c>
      <c r="C24" s="361"/>
      <c r="D24" s="361"/>
      <c r="E24" s="167">
        <v>10.1</v>
      </c>
      <c r="F24" s="361"/>
      <c r="G24" s="362"/>
      <c r="H24" s="167">
        <v>10.1</v>
      </c>
      <c r="I24" s="94">
        <v>9.26</v>
      </c>
      <c r="J24" s="169">
        <v>11.11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5.2</v>
      </c>
      <c r="C25" s="357"/>
      <c r="D25" s="357"/>
      <c r="E25" s="72">
        <v>10.3</v>
      </c>
      <c r="F25" s="357"/>
      <c r="G25" s="461"/>
      <c r="H25" s="72">
        <v>5.15</v>
      </c>
      <c r="I25" s="61">
        <v>0</v>
      </c>
      <c r="J25" s="111">
        <v>10.64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11.11</v>
      </c>
      <c r="C33" s="853">
        <f t="shared" ref="C33:C34" si="2">IF(ISBLANK(I24),"",I24)</f>
        <v>9.26</v>
      </c>
      <c r="F33" s="701">
        <f t="shared" ref="F33:F34" si="3">A24</f>
        <v>2021</v>
      </c>
      <c r="G33" s="853">
        <f t="shared" ref="G33:G34" si="4">IF(ISBLANK(J24),"",J24)</f>
        <v>11.11</v>
      </c>
      <c r="H33" s="853">
        <f t="shared" ref="H33:H34" si="5">IF(ISBLANK(I24),"",I24)</f>
        <v>9.26</v>
      </c>
    </row>
    <row r="34" spans="1:8" x14ac:dyDescent="0.25">
      <c r="A34" s="702">
        <f t="shared" si="0"/>
        <v>2022</v>
      </c>
      <c r="B34" s="676">
        <f t="shared" si="1"/>
        <v>10.64</v>
      </c>
      <c r="C34" s="676">
        <f t="shared" si="2"/>
        <v>0</v>
      </c>
      <c r="F34" s="702">
        <f t="shared" si="3"/>
        <v>2022</v>
      </c>
      <c r="G34" s="676">
        <f t="shared" si="4"/>
        <v>10.64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9</v>
      </c>
      <c r="C4" s="600">
        <v>1</v>
      </c>
      <c r="D4" s="600">
        <v>1</v>
      </c>
      <c r="E4" s="599">
        <v>1</v>
      </c>
      <c r="F4" s="600">
        <v>2.4</v>
      </c>
      <c r="G4" s="600">
        <v>0.2</v>
      </c>
    </row>
    <row r="5" spans="1:10" x14ac:dyDescent="0.25">
      <c r="A5" s="286">
        <v>2022</v>
      </c>
      <c r="B5" s="751">
        <v>14</v>
      </c>
      <c r="C5" s="751">
        <v>1</v>
      </c>
      <c r="D5" s="751">
        <v>0</v>
      </c>
      <c r="E5" s="753">
        <v>0</v>
      </c>
      <c r="F5" s="751">
        <v>3.5</v>
      </c>
      <c r="G5" s="751">
        <v>0</v>
      </c>
    </row>
    <row r="6" spans="1:10" x14ac:dyDescent="0.25">
      <c r="A6" s="218">
        <v>2023</v>
      </c>
      <c r="B6" s="752">
        <v>13</v>
      </c>
      <c r="C6" s="752">
        <v>1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9</v>
      </c>
      <c r="C11" s="80">
        <f>IF(ISBLANK(D4),"",D4)</f>
        <v>1</v>
      </c>
      <c r="E11" s="103">
        <f>A4</f>
        <v>2021</v>
      </c>
      <c r="F11" s="80">
        <f>IF(ISBLANK(B4),"",B4)</f>
        <v>9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14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14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13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13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1</v>
      </c>
      <c r="E18" s="603">
        <f>A4</f>
        <v>2021</v>
      </c>
      <c r="F18" s="100">
        <f>IF(ISBLANK(C4),"",C4)</f>
        <v>1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1569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1216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29.3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254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127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1246</v>
      </c>
    </row>
    <row r="17" spans="2:3" x14ac:dyDescent="0.25">
      <c r="B17" s="253">
        <v>2022</v>
      </c>
      <c r="C17" s="1100">
        <v>1183</v>
      </c>
    </row>
    <row r="18" spans="2:3" x14ac:dyDescent="0.25">
      <c r="B18" s="253">
        <v>2023</v>
      </c>
      <c r="C18" s="1100">
        <v>1216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1246</v>
      </c>
    </row>
    <row r="22" spans="2:3" x14ac:dyDescent="0.25">
      <c r="B22" s="636">
        <f>B17</f>
        <v>2022</v>
      </c>
      <c r="C22" s="636">
        <f t="shared" ref="C22:C23" si="0">IF(ISBLANK(C17),"",C17)</f>
        <v>1183</v>
      </c>
    </row>
    <row r="23" spans="2:3" x14ac:dyDescent="0.25">
      <c r="B23" s="636">
        <f>B18</f>
        <v>2023</v>
      </c>
      <c r="C23" s="636">
        <f t="shared" si="0"/>
        <v>1216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13</v>
      </c>
      <c r="C5" s="55">
        <v>11</v>
      </c>
      <c r="D5" s="55">
        <v>14</v>
      </c>
      <c r="E5" s="269">
        <f>SUM(B5:D5)</f>
        <v>38</v>
      </c>
      <c r="F5" s="71">
        <v>1498</v>
      </c>
      <c r="G5" s="70">
        <v>0.3</v>
      </c>
      <c r="H5" s="55">
        <v>0.1</v>
      </c>
      <c r="I5" s="110">
        <v>0.2</v>
      </c>
      <c r="J5" s="71">
        <v>5.7</v>
      </c>
    </row>
    <row r="6" spans="1:10" x14ac:dyDescent="0.25">
      <c r="A6" s="286">
        <v>2022</v>
      </c>
      <c r="B6" s="757">
        <v>31</v>
      </c>
      <c r="C6" s="758">
        <v>19</v>
      </c>
      <c r="D6" s="758">
        <v>24</v>
      </c>
      <c r="E6" s="270">
        <f>SUM(B6:D6)</f>
        <v>74</v>
      </c>
      <c r="F6" s="214">
        <v>1537</v>
      </c>
      <c r="G6" s="457">
        <v>0.8</v>
      </c>
      <c r="H6" s="458">
        <v>0.1</v>
      </c>
      <c r="I6" s="763">
        <v>0.4</v>
      </c>
      <c r="J6" s="214">
        <v>6</v>
      </c>
    </row>
    <row r="7" spans="1:10" x14ac:dyDescent="0.25">
      <c r="A7" s="218">
        <v>2023</v>
      </c>
      <c r="B7" s="167">
        <v>31</v>
      </c>
      <c r="C7" s="94">
        <v>18</v>
      </c>
      <c r="D7" s="94">
        <v>30</v>
      </c>
      <c r="E7" s="447">
        <f>SUM(B7:D7)</f>
        <v>79</v>
      </c>
      <c r="F7" s="168">
        <v>1569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1498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1537</v>
      </c>
      <c r="C14" s="28"/>
      <c r="D14" s="28"/>
      <c r="F14" s="625" t="s">
        <v>1526</v>
      </c>
      <c r="G14" s="621">
        <f>IF(ISBLANK(B7),"",B7)</f>
        <v>31</v>
      </c>
      <c r="I14" s="625" t="s">
        <v>1529</v>
      </c>
      <c r="J14" s="621">
        <f>IF(ISBLANK(B7),"",B7)</f>
        <v>31</v>
      </c>
    </row>
    <row r="15" spans="1:10" x14ac:dyDescent="0.25">
      <c r="A15" s="624">
        <f t="shared" ref="A15" si="1">A7</f>
        <v>2023</v>
      </c>
      <c r="B15" s="623">
        <f t="shared" si="0"/>
        <v>1569</v>
      </c>
      <c r="C15" s="28"/>
      <c r="D15" s="28"/>
      <c r="F15" s="626" t="s">
        <v>1527</v>
      </c>
      <c r="G15" s="622">
        <f>IF(ISBLANK(C7),"",C7)</f>
        <v>18</v>
      </c>
      <c r="I15" s="626" t="s">
        <v>1538</v>
      </c>
      <c r="J15" s="622">
        <f>IF(ISBLANK(C7),"",C7)</f>
        <v>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30</v>
      </c>
      <c r="I16" s="627" t="s">
        <v>1539</v>
      </c>
      <c r="J16" s="623">
        <f>IF(ISBLANK(D7),"",D7)</f>
        <v>30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0.8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254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31</v>
      </c>
      <c r="C6" s="759"/>
      <c r="D6" s="759"/>
      <c r="E6" s="457">
        <v>10.1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25</v>
      </c>
      <c r="C7" s="759"/>
      <c r="D7" s="759"/>
      <c r="E7" s="457">
        <v>8.4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30</v>
      </c>
      <c r="C8" s="760"/>
      <c r="D8" s="760"/>
      <c r="E8" s="601">
        <v>10.5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31</v>
      </c>
      <c r="C16" s="755"/>
      <c r="I16" s="700">
        <f>A6</f>
        <v>2020</v>
      </c>
      <c r="J16" s="674">
        <f>IF(ISBLANK(E6),"",E6)</f>
        <v>10.1</v>
      </c>
      <c r="K16" s="756"/>
    </row>
    <row r="17" spans="1:10" x14ac:dyDescent="0.25">
      <c r="A17" s="701">
        <f>A7</f>
        <v>2021</v>
      </c>
      <c r="B17" s="853">
        <f>IF(ISBLANK(B7),"",B7)</f>
        <v>25</v>
      </c>
      <c r="C17" s="755"/>
      <c r="I17" s="701">
        <f>A7</f>
        <v>2021</v>
      </c>
      <c r="J17" s="853">
        <f>IF(ISBLANK(E7),"",E7)</f>
        <v>8.4</v>
      </c>
    </row>
    <row r="18" spans="1:10" x14ac:dyDescent="0.25">
      <c r="A18" s="702">
        <f>A8</f>
        <v>2022</v>
      </c>
      <c r="B18" s="676">
        <f>IF(ISBLANK(B8),"",B8)</f>
        <v>30</v>
      </c>
      <c r="C18" s="755"/>
      <c r="I18" s="702">
        <f>A8</f>
        <v>2022</v>
      </c>
      <c r="J18" s="676">
        <f>IF(ISBLANK(E8),"",E8)</f>
        <v>10.5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23</v>
      </c>
      <c r="D5" s="449">
        <f>IF(ISBLANK(B5),"",A5)</f>
        <v>2021</v>
      </c>
      <c r="E5" s="618">
        <f>IF(ISBLANK(B5),"",B5)</f>
        <v>23</v>
      </c>
      <c r="K5" s="217">
        <v>2020</v>
      </c>
      <c r="L5" s="655">
        <v>2.2999999999999998</v>
      </c>
    </row>
    <row r="6" spans="1:12" x14ac:dyDescent="0.25">
      <c r="A6" s="229">
        <v>2022</v>
      </c>
      <c r="B6" s="602">
        <v>25</v>
      </c>
      <c r="D6" s="450">
        <f>IF(ISBLANK(B6),"",A6)</f>
        <v>2022</v>
      </c>
      <c r="E6" s="619">
        <f>IF(ISBLANK(B6),"",B6)</f>
        <v>25</v>
      </c>
      <c r="K6" s="286">
        <v>2021</v>
      </c>
      <c r="L6" s="657">
        <v>2.2000000000000002</v>
      </c>
    </row>
    <row r="7" spans="1:12" x14ac:dyDescent="0.25">
      <c r="A7" s="123">
        <v>2023</v>
      </c>
      <c r="B7" s="617">
        <v>24</v>
      </c>
      <c r="D7" s="379">
        <f>IF(ISBLANK(B7),"",A7)</f>
        <v>2023</v>
      </c>
      <c r="E7" s="620">
        <f>IF(ISBLANK(B7),"",B7)</f>
        <v>24</v>
      </c>
      <c r="K7" s="219">
        <v>2022</v>
      </c>
      <c r="L7" s="617">
        <v>3.5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</v>
      </c>
      <c r="C4" s="643">
        <v>153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156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14</v>
      </c>
      <c r="C6" s="602">
        <v>254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5392</v>
      </c>
      <c r="D5" s="643">
        <v>600</v>
      </c>
      <c r="E5" s="869">
        <v>11.1</v>
      </c>
      <c r="F5" s="1039">
        <v>11.7</v>
      </c>
      <c r="G5" s="1039">
        <v>10.5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6621</v>
      </c>
      <c r="D6" s="657">
        <v>712</v>
      </c>
      <c r="E6" s="657">
        <v>10.7</v>
      </c>
      <c r="F6" s="657">
        <v>11.3</v>
      </c>
      <c r="G6" s="657">
        <v>10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6409</v>
      </c>
      <c r="D7" s="617">
        <v>689</v>
      </c>
      <c r="E7" s="617">
        <v>10.7</v>
      </c>
      <c r="F7" s="617">
        <v>11.3</v>
      </c>
      <c r="G7" s="617">
        <v>10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30</v>
      </c>
      <c r="C4" s="655">
        <v>224</v>
      </c>
      <c r="D4" s="655">
        <v>5.4</v>
      </c>
      <c r="E4" s="655">
        <v>121</v>
      </c>
      <c r="F4" s="655">
        <v>0.5</v>
      </c>
      <c r="G4" s="655">
        <v>10</v>
      </c>
      <c r="H4" s="655">
        <v>2</v>
      </c>
      <c r="I4" s="655">
        <v>17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29.3</v>
      </c>
      <c r="C5" s="602">
        <v>232</v>
      </c>
      <c r="D5" s="602">
        <v>5.7</v>
      </c>
      <c r="E5" s="602">
        <v>122</v>
      </c>
      <c r="F5" s="602">
        <v>0.5</v>
      </c>
      <c r="G5" s="602">
        <v>14</v>
      </c>
      <c r="H5" s="602">
        <v>1</v>
      </c>
      <c r="I5" s="602">
        <v>17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254</v>
      </c>
      <c r="D6" s="617"/>
      <c r="E6" s="617">
        <v>127</v>
      </c>
      <c r="F6" s="617"/>
      <c r="G6" s="617">
        <v>13</v>
      </c>
      <c r="H6" s="617">
        <v>1</v>
      </c>
      <c r="I6" s="617">
        <v>16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215</v>
      </c>
      <c r="C4" s="1006">
        <v>117</v>
      </c>
      <c r="D4" s="1006">
        <v>98</v>
      </c>
      <c r="E4" s="1005">
        <v>459</v>
      </c>
      <c r="F4" s="1006">
        <v>226</v>
      </c>
      <c r="G4" s="1006">
        <v>233</v>
      </c>
      <c r="H4" s="1007">
        <v>7.9</v>
      </c>
      <c r="I4" s="1007">
        <v>16.899999999999999</v>
      </c>
      <c r="J4" s="1007">
        <v>-9</v>
      </c>
      <c r="K4" s="70">
        <v>297</v>
      </c>
      <c r="L4" s="55">
        <v>137</v>
      </c>
      <c r="M4" s="110">
        <v>160</v>
      </c>
      <c r="N4" s="55">
        <v>334</v>
      </c>
      <c r="O4" s="55">
        <v>146</v>
      </c>
      <c r="P4" s="110">
        <v>188</v>
      </c>
    </row>
    <row r="5" spans="1:17" x14ac:dyDescent="0.25">
      <c r="A5" s="286">
        <v>2021</v>
      </c>
      <c r="B5" s="1008">
        <v>198</v>
      </c>
      <c r="C5" s="1009">
        <v>108</v>
      </c>
      <c r="D5" s="1009">
        <v>90</v>
      </c>
      <c r="E5" s="1008">
        <v>628</v>
      </c>
      <c r="F5" s="1009">
        <v>301</v>
      </c>
      <c r="G5" s="1009">
        <v>327</v>
      </c>
      <c r="H5" s="1010">
        <v>7.4</v>
      </c>
      <c r="I5" s="1010">
        <v>23.5</v>
      </c>
      <c r="J5" s="1010">
        <v>-16.100000000000001</v>
      </c>
      <c r="K5" s="212">
        <v>305</v>
      </c>
      <c r="L5" s="58">
        <v>134</v>
      </c>
      <c r="M5" s="160">
        <v>171</v>
      </c>
      <c r="N5" s="58">
        <v>351</v>
      </c>
      <c r="O5" s="58">
        <v>152</v>
      </c>
      <c r="P5" s="160">
        <v>199</v>
      </c>
    </row>
    <row r="6" spans="1:17" x14ac:dyDescent="0.25">
      <c r="A6" s="219">
        <v>2022</v>
      </c>
      <c r="B6" s="1011">
        <v>194</v>
      </c>
      <c r="C6" s="1012">
        <v>100</v>
      </c>
      <c r="D6" s="1012">
        <v>94</v>
      </c>
      <c r="E6" s="1011">
        <v>462</v>
      </c>
      <c r="F6" s="1012">
        <v>216</v>
      </c>
      <c r="G6" s="1012">
        <v>246</v>
      </c>
      <c r="H6" s="1013">
        <v>7.5</v>
      </c>
      <c r="I6" s="1013">
        <v>17.899999999999999</v>
      </c>
      <c r="J6" s="1013">
        <v>-10.4</v>
      </c>
      <c r="K6" s="1014">
        <v>317</v>
      </c>
      <c r="L6" s="1015">
        <v>123</v>
      </c>
      <c r="M6" s="1016">
        <v>194</v>
      </c>
      <c r="N6" s="1015">
        <v>387</v>
      </c>
      <c r="O6" s="1015">
        <v>169</v>
      </c>
      <c r="P6" s="1016">
        <v>218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98</v>
      </c>
      <c r="C13" s="319">
        <f>IF(ISBLANK(C4),"",C4)</f>
        <v>117</v>
      </c>
      <c r="D13" s="364"/>
      <c r="E13" s="322">
        <f>A4</f>
        <v>2020</v>
      </c>
      <c r="F13" s="319">
        <f>IF(ISBLANK(G4),"",G4)</f>
        <v>233</v>
      </c>
      <c r="G13" s="319">
        <f>IF(ISBLANK(F4),"",F4)</f>
        <v>226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90</v>
      </c>
      <c r="C14" s="320">
        <f t="shared" ref="C14:C15" si="2">IF(ISBLANK(C5),"",C5)</f>
        <v>108</v>
      </c>
      <c r="D14" s="364"/>
      <c r="E14" s="323">
        <f t="shared" ref="E14:E15" si="3">A5</f>
        <v>2021</v>
      </c>
      <c r="F14" s="320">
        <f t="shared" ref="F14:F15" si="4">IF(ISBLANK(G5),"",G5)</f>
        <v>327</v>
      </c>
      <c r="G14" s="320">
        <f t="shared" ref="G14:G15" si="5">IF(ISBLANK(F5),"",F5)</f>
        <v>301</v>
      </c>
      <c r="H14" s="389"/>
      <c r="I14" s="389"/>
      <c r="J14" s="48"/>
      <c r="K14" s="325" t="s">
        <v>536</v>
      </c>
      <c r="L14" s="328">
        <f>IF(ISBLANK(K4),"",K4)</f>
        <v>297</v>
      </c>
      <c r="M14" s="328">
        <f>IF(ISBLANK(K5),"",K5)</f>
        <v>305</v>
      </c>
      <c r="N14" s="328">
        <f>IF(ISBLANK(K6),"",K6)</f>
        <v>317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94</v>
      </c>
      <c r="C15" s="321">
        <f t="shared" si="2"/>
        <v>100</v>
      </c>
      <c r="E15" s="324">
        <f t="shared" si="3"/>
        <v>2022</v>
      </c>
      <c r="F15" s="321">
        <f t="shared" si="4"/>
        <v>246</v>
      </c>
      <c r="G15" s="321">
        <f t="shared" si="5"/>
        <v>216</v>
      </c>
      <c r="H15" s="211"/>
      <c r="I15" s="211"/>
      <c r="J15" s="28"/>
      <c r="K15" s="326" t="s">
        <v>535</v>
      </c>
      <c r="L15" s="329">
        <f>IF(ISBLANK(N4),"",N4)</f>
        <v>334</v>
      </c>
      <c r="M15" s="329">
        <f>IF(ISBLANK(N5),"",N5)</f>
        <v>351</v>
      </c>
      <c r="N15" s="329">
        <f>IF(ISBLANK(N6),"",N6)</f>
        <v>387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297</v>
      </c>
      <c r="M19" s="328">
        <f>IF(ISBLANK(K5),"",K5)</f>
        <v>305</v>
      </c>
      <c r="N19" s="328">
        <f>IF(ISBLANK(K6),"",K6)</f>
        <v>317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334</v>
      </c>
      <c r="M20" s="329">
        <f>IF(ISBLANK(N5),"",N5)</f>
        <v>351</v>
      </c>
      <c r="N20" s="329">
        <f>IF(ISBLANK(N6),"",N6)</f>
        <v>387</v>
      </c>
      <c r="O20" s="364"/>
    </row>
    <row r="21" spans="1:15" x14ac:dyDescent="0.25">
      <c r="A21" s="322">
        <f>A4</f>
        <v>2020</v>
      </c>
      <c r="B21" s="319">
        <f>IF(ISBLANK(D4),"",D4)</f>
        <v>98</v>
      </c>
      <c r="C21" s="319">
        <f>IF(ISBLANK(C4),"",C4)</f>
        <v>117</v>
      </c>
      <c r="E21" s="322">
        <f>A4</f>
        <v>2020</v>
      </c>
      <c r="F21" s="319">
        <f>IF(ISBLANK(G4),"",G4)</f>
        <v>233</v>
      </c>
      <c r="G21" s="319">
        <f>IF(ISBLANK(F4),"",F4)</f>
        <v>226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90</v>
      </c>
      <c r="C22" s="320">
        <f t="shared" ref="C22:C23" si="8">IF(ISBLANK(C5),"",C5)</f>
        <v>108</v>
      </c>
      <c r="E22" s="323">
        <f t="shared" ref="E22:E23" si="9">A5</f>
        <v>2021</v>
      </c>
      <c r="F22" s="320">
        <f t="shared" ref="F22:F23" si="10">IF(ISBLANK(G5),"",G5)</f>
        <v>327</v>
      </c>
      <c r="G22" s="320">
        <f t="shared" ref="G22:G23" si="11">IF(ISBLANK(F5),"",F5)</f>
        <v>301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94</v>
      </c>
      <c r="C23" s="321">
        <f t="shared" si="8"/>
        <v>100</v>
      </c>
      <c r="E23" s="324">
        <f t="shared" si="9"/>
        <v>2022</v>
      </c>
      <c r="F23" s="321">
        <f t="shared" si="10"/>
        <v>246</v>
      </c>
      <c r="G23" s="321">
        <f t="shared" si="11"/>
        <v>216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8</v>
      </c>
      <c r="F5" s="616"/>
      <c r="G5" s="945"/>
      <c r="H5" s="599">
        <v>42</v>
      </c>
      <c r="I5" s="616">
        <v>7</v>
      </c>
      <c r="J5" s="616">
        <v>35</v>
      </c>
      <c r="K5" s="616"/>
      <c r="L5" s="945"/>
    </row>
    <row r="6" spans="1:12" x14ac:dyDescent="0.25">
      <c r="A6" s="286">
        <v>2021</v>
      </c>
      <c r="B6" s="601">
        <v>9</v>
      </c>
      <c r="C6" s="612"/>
      <c r="D6" s="612"/>
      <c r="E6" s="1034">
        <v>4</v>
      </c>
      <c r="F6" s="1028"/>
      <c r="G6" s="980"/>
      <c r="H6" s="1034">
        <v>68</v>
      </c>
      <c r="I6" s="1028">
        <v>21</v>
      </c>
      <c r="J6" s="1028">
        <v>47</v>
      </c>
      <c r="K6" s="1028"/>
      <c r="L6" s="980"/>
    </row>
    <row r="7" spans="1:12" x14ac:dyDescent="0.25">
      <c r="A7" s="218">
        <v>2022</v>
      </c>
      <c r="B7" s="601">
        <v>12</v>
      </c>
      <c r="C7" s="612"/>
      <c r="D7" s="612"/>
      <c r="E7" s="1034">
        <v>8</v>
      </c>
      <c r="F7" s="1028"/>
      <c r="G7" s="980"/>
      <c r="H7" s="1034">
        <v>64</v>
      </c>
      <c r="I7" s="1028">
        <v>24</v>
      </c>
      <c r="J7" s="1028">
        <v>40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24</v>
      </c>
    </row>
    <row r="15" spans="1:12" ht="30" x14ac:dyDescent="0.25">
      <c r="A15" s="833" t="s">
        <v>1543</v>
      </c>
      <c r="B15" s="623">
        <f>IF(ISBLANK(J7),"",J7)</f>
        <v>40</v>
      </c>
    </row>
    <row r="17" spans="1:2" x14ac:dyDescent="0.25">
      <c r="A17" s="625" t="s">
        <v>1540</v>
      </c>
      <c r="B17" s="621">
        <f>IF(ISBLANK(I7),"",I7)</f>
        <v>24</v>
      </c>
    </row>
    <row r="18" spans="1:2" x14ac:dyDescent="0.25">
      <c r="A18" s="627" t="s">
        <v>1541</v>
      </c>
      <c r="B18" s="623">
        <f>IF(ISBLANK(J7),"",J7)</f>
        <v>40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77.400000000000006</v>
      </c>
      <c r="C6" s="614">
        <v>33.299999999999997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71.900000000000006</v>
      </c>
      <c r="C10" s="614">
        <v>31.1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68</v>
      </c>
      <c r="C14" s="73">
        <v>33.299999999999997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287.76100000000002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125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7658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5745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19046.43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287.76100000000002</v>
      </c>
      <c r="C5" s="611">
        <v>106.821</v>
      </c>
      <c r="D5" s="751">
        <v>4552</v>
      </c>
      <c r="E5" s="751">
        <v>17</v>
      </c>
      <c r="G5" s="358">
        <v>2014</v>
      </c>
      <c r="H5" s="70">
        <v>12362.05</v>
      </c>
      <c r="I5" s="55">
        <v>8730.0400000000009</v>
      </c>
      <c r="J5" s="55">
        <v>3632.01</v>
      </c>
      <c r="K5" s="71">
        <v>40</v>
      </c>
    </row>
    <row r="6" spans="1:12" x14ac:dyDescent="0.25">
      <c r="A6" s="286">
        <v>2021</v>
      </c>
      <c r="B6" s="601">
        <v>287.76100000000002</v>
      </c>
      <c r="C6" s="612">
        <v>106.821</v>
      </c>
      <c r="D6" s="959">
        <v>4098</v>
      </c>
      <c r="E6" s="959">
        <v>16</v>
      </c>
      <c r="G6" s="480">
        <v>2017</v>
      </c>
      <c r="H6" s="212">
        <v>19041.900000000001</v>
      </c>
      <c r="I6" s="58">
        <v>15426.66</v>
      </c>
      <c r="J6" s="58">
        <v>3615.24</v>
      </c>
      <c r="K6" s="214">
        <v>62</v>
      </c>
    </row>
    <row r="7" spans="1:12" x14ac:dyDescent="0.25">
      <c r="A7" s="218">
        <v>2022</v>
      </c>
      <c r="B7" s="601">
        <v>287.76100000000002</v>
      </c>
      <c r="C7" s="612">
        <v>106.821</v>
      </c>
      <c r="D7" s="959">
        <v>3783</v>
      </c>
      <c r="E7" s="959">
        <v>15</v>
      </c>
      <c r="G7" s="482">
        <v>2020</v>
      </c>
      <c r="H7" s="72">
        <v>19046.43</v>
      </c>
      <c r="I7" s="61">
        <v>15430.94</v>
      </c>
      <c r="J7" s="61">
        <v>3615.49</v>
      </c>
      <c r="K7" s="73">
        <v>62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106.821</v>
      </c>
      <c r="D14" s="631">
        <f>A5</f>
        <v>2020</v>
      </c>
      <c r="E14" s="625">
        <f>IF(ISBLANK(D5),"",D5)</f>
        <v>4552</v>
      </c>
      <c r="F14" s="211"/>
      <c r="G14" s="634" t="s">
        <v>925</v>
      </c>
      <c r="H14" s="621">
        <f>IF(ISBLANK(J7),"",J7)</f>
        <v>3615.49</v>
      </c>
      <c r="I14" s="211"/>
      <c r="J14" s="211"/>
    </row>
    <row r="15" spans="1:12" x14ac:dyDescent="0.25">
      <c r="A15" s="870" t="s">
        <v>16</v>
      </c>
      <c r="B15" s="630">
        <f>IF(ISBLANK(B7),"",B7)</f>
        <v>287.76100000000002</v>
      </c>
      <c r="D15" s="632">
        <f t="shared" ref="D15:D16" si="0">A6</f>
        <v>2021</v>
      </c>
      <c r="E15" s="626">
        <f>IF(ISBLANK(D6),"",D6)</f>
        <v>4098</v>
      </c>
      <c r="F15" s="211"/>
      <c r="G15" s="635" t="s">
        <v>926</v>
      </c>
      <c r="H15" s="623">
        <f>IF(ISBLANK(I7),"",I7)</f>
        <v>15430.94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3783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106.821</v>
      </c>
      <c r="F19" s="253"/>
      <c r="G19" s="634" t="s">
        <v>529</v>
      </c>
      <c r="H19" s="621">
        <f>IF(ISBLANK(J7),"",J7)</f>
        <v>3615.49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287.76100000000002</v>
      </c>
      <c r="F20" s="253"/>
      <c r="G20" s="635" t="s">
        <v>528</v>
      </c>
      <c r="H20" s="623">
        <f>IF(ISBLANK(I7),"",I7)</f>
        <v>15430.94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0.8</v>
      </c>
      <c r="C5" s="1092">
        <v>7022</v>
      </c>
      <c r="D5" s="1093">
        <v>116</v>
      </c>
      <c r="E5" s="1092">
        <v>4876</v>
      </c>
      <c r="F5" s="1093">
        <v>88</v>
      </c>
    </row>
    <row r="6" spans="1:9" x14ac:dyDescent="0.25">
      <c r="A6" s="218">
        <v>2021</v>
      </c>
      <c r="B6" s="1092">
        <v>0.9</v>
      </c>
      <c r="C6" s="1092">
        <v>7658</v>
      </c>
      <c r="D6" s="1093">
        <v>125</v>
      </c>
      <c r="E6" s="1092">
        <v>5745</v>
      </c>
      <c r="F6" s="1093">
        <v>88</v>
      </c>
    </row>
    <row r="7" spans="1:9" x14ac:dyDescent="0.25">
      <c r="A7" s="219">
        <v>2022</v>
      </c>
      <c r="B7" s="73">
        <v>1</v>
      </c>
      <c r="C7" s="73">
        <v>7658</v>
      </c>
      <c r="D7" s="73">
        <v>125</v>
      </c>
      <c r="E7" s="73">
        <v>5745</v>
      </c>
      <c r="F7" s="73">
        <v>88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229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160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69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815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569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246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466</v>
      </c>
      <c r="C5" s="458">
        <v>435</v>
      </c>
      <c r="D5" s="458">
        <v>31</v>
      </c>
      <c r="E5" s="457">
        <v>1081</v>
      </c>
      <c r="F5" s="458">
        <v>864</v>
      </c>
      <c r="G5" s="458">
        <v>217</v>
      </c>
      <c r="H5" s="457">
        <v>2</v>
      </c>
      <c r="I5" s="763">
        <v>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327</v>
      </c>
      <c r="C6" s="458">
        <v>309</v>
      </c>
      <c r="D6" s="458">
        <v>18</v>
      </c>
      <c r="E6" s="457">
        <v>920</v>
      </c>
      <c r="F6" s="458">
        <v>826</v>
      </c>
      <c r="G6" s="458">
        <v>94</v>
      </c>
      <c r="H6" s="457">
        <v>2.7</v>
      </c>
      <c r="I6" s="763">
        <v>5.2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229</v>
      </c>
      <c r="C7" s="612">
        <v>160</v>
      </c>
      <c r="D7" s="612">
        <v>69</v>
      </c>
      <c r="E7" s="601">
        <v>815</v>
      </c>
      <c r="F7" s="612">
        <v>569</v>
      </c>
      <c r="G7" s="612">
        <v>246</v>
      </c>
      <c r="H7" s="947">
        <v>3.6</v>
      </c>
      <c r="I7" s="948">
        <v>3.6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466</v>
      </c>
      <c r="C14" s="674">
        <f t="shared" ref="C14:D14" si="0">IF(ISBLANK(C5),"",C5)</f>
        <v>435</v>
      </c>
      <c r="D14" s="669">
        <f t="shared" si="0"/>
        <v>31</v>
      </c>
      <c r="F14" s="884">
        <f>A5</f>
        <v>2020</v>
      </c>
      <c r="G14" s="674">
        <f>IF(ISBLANK(E5),"",E5)</f>
        <v>1081</v>
      </c>
      <c r="H14" s="674">
        <f t="shared" ref="H14:I16" si="1">IF(ISBLANK(F5),"",F5)</f>
        <v>864</v>
      </c>
      <c r="I14" s="669">
        <f t="shared" si="1"/>
        <v>217</v>
      </c>
      <c r="J14" s="756"/>
      <c r="K14" s="884">
        <f>A5</f>
        <v>2020</v>
      </c>
      <c r="L14" s="674">
        <f>IF(ISBLANK(H5),"",H5)</f>
        <v>2</v>
      </c>
      <c r="M14" s="669">
        <f>IF(ISBLANK(I5),"",I5)</f>
        <v>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327</v>
      </c>
      <c r="C15" s="879">
        <f t="shared" si="3"/>
        <v>309</v>
      </c>
      <c r="D15" s="886">
        <f t="shared" si="3"/>
        <v>18</v>
      </c>
      <c r="F15" s="890">
        <f t="shared" ref="F15:F16" si="4">A6</f>
        <v>2021</v>
      </c>
      <c r="G15" s="853">
        <f t="shared" ref="G15:G16" si="5">IF(ISBLANK(E6),"",E6)</f>
        <v>920</v>
      </c>
      <c r="H15" s="853">
        <f t="shared" si="1"/>
        <v>826</v>
      </c>
      <c r="I15" s="670">
        <f t="shared" si="1"/>
        <v>94</v>
      </c>
      <c r="J15" s="211"/>
      <c r="K15" s="890">
        <f t="shared" ref="K15:K16" si="6">A6</f>
        <v>2021</v>
      </c>
      <c r="L15" s="853">
        <f t="shared" ref="L15:M16" si="7">IF(ISBLANK(H6),"",H6)</f>
        <v>2.7</v>
      </c>
      <c r="M15" s="670">
        <f t="shared" si="7"/>
        <v>5.2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229</v>
      </c>
      <c r="C16" s="888">
        <f t="shared" si="3"/>
        <v>160</v>
      </c>
      <c r="D16" s="889">
        <f t="shared" si="3"/>
        <v>69</v>
      </c>
      <c r="F16" s="891">
        <f t="shared" si="4"/>
        <v>2022</v>
      </c>
      <c r="G16" s="676">
        <f t="shared" si="5"/>
        <v>815</v>
      </c>
      <c r="H16" s="676">
        <f t="shared" si="1"/>
        <v>569</v>
      </c>
      <c r="I16" s="671">
        <f t="shared" si="1"/>
        <v>246</v>
      </c>
      <c r="J16" s="211"/>
      <c r="K16" s="891">
        <f t="shared" si="6"/>
        <v>2022</v>
      </c>
      <c r="L16" s="676">
        <f t="shared" si="7"/>
        <v>3.6</v>
      </c>
      <c r="M16" s="671">
        <f t="shared" si="7"/>
        <v>3.6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466</v>
      </c>
      <c r="C22" s="674">
        <f t="shared" ref="C22:D22" si="8">IF(ISBLANK(C5),"",C5)</f>
        <v>435</v>
      </c>
      <c r="D22" s="669">
        <f t="shared" si="8"/>
        <v>31</v>
      </c>
      <c r="F22" s="884">
        <f>A5</f>
        <v>2020</v>
      </c>
      <c r="G22" s="674">
        <f>IF(ISBLANK(E5),"",E5)</f>
        <v>1081</v>
      </c>
      <c r="H22" s="674">
        <f t="shared" ref="H22:I24" si="9">IF(ISBLANK(F5),"",F5)</f>
        <v>864</v>
      </c>
      <c r="I22" s="669">
        <f t="shared" si="9"/>
        <v>217</v>
      </c>
      <c r="J22" s="756"/>
      <c r="K22" s="884">
        <f>A5</f>
        <v>2020</v>
      </c>
      <c r="L22" s="674">
        <f>IF(ISBLANK(H5),"",H5)</f>
        <v>2</v>
      </c>
      <c r="M22" s="669">
        <f>IF(ISBLANK(I5),"",I5)</f>
        <v>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327</v>
      </c>
      <c r="C23" s="853">
        <f t="shared" si="11"/>
        <v>309</v>
      </c>
      <c r="D23" s="670">
        <f t="shared" si="11"/>
        <v>18</v>
      </c>
      <c r="F23" s="890">
        <f t="shared" ref="F23:F24" si="12">A6</f>
        <v>2021</v>
      </c>
      <c r="G23" s="853">
        <f t="shared" ref="G23:G24" si="13">IF(ISBLANK(E6),"",E6)</f>
        <v>920</v>
      </c>
      <c r="H23" s="853">
        <f t="shared" si="9"/>
        <v>826</v>
      </c>
      <c r="I23" s="670">
        <f t="shared" si="9"/>
        <v>94</v>
      </c>
      <c r="J23" s="211"/>
      <c r="K23" s="890">
        <f t="shared" ref="K23:K24" si="14">A6</f>
        <v>2021</v>
      </c>
      <c r="L23" s="853">
        <f t="shared" ref="L23:M24" si="15">IF(ISBLANK(H6),"",H6)</f>
        <v>2.7</v>
      </c>
      <c r="M23" s="670">
        <f t="shared" si="15"/>
        <v>5.2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229</v>
      </c>
      <c r="C24" s="676">
        <f t="shared" si="11"/>
        <v>160</v>
      </c>
      <c r="D24" s="671">
        <f t="shared" si="11"/>
        <v>69</v>
      </c>
      <c r="F24" s="891">
        <f t="shared" si="12"/>
        <v>2022</v>
      </c>
      <c r="G24" s="676">
        <f t="shared" si="13"/>
        <v>815</v>
      </c>
      <c r="H24" s="676">
        <f t="shared" si="9"/>
        <v>569</v>
      </c>
      <c r="I24" s="671">
        <f t="shared" si="9"/>
        <v>246</v>
      </c>
      <c r="J24" s="211"/>
      <c r="K24" s="891">
        <f t="shared" si="14"/>
        <v>2022</v>
      </c>
      <c r="L24" s="676">
        <f t="shared" si="15"/>
        <v>3.6</v>
      </c>
      <c r="M24" s="671">
        <f t="shared" si="15"/>
        <v>3.6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56</v>
      </c>
      <c r="C3" s="71">
        <v>22</v>
      </c>
      <c r="D3" s="71">
        <v>14.2</v>
      </c>
      <c r="F3" s="105" t="s">
        <v>537</v>
      </c>
      <c r="G3" s="97">
        <f>IF(ISBLANK(B3),"",B3)</f>
        <v>56</v>
      </c>
      <c r="H3" s="97">
        <f>IF(ISBLANK(B4),"",B4)</f>
        <v>94</v>
      </c>
      <c r="I3" s="97">
        <f>IF(ISBLANK(B5),"",B5)</f>
        <v>110</v>
      </c>
      <c r="J3" s="365"/>
    </row>
    <row r="4" spans="1:12" x14ac:dyDescent="0.25">
      <c r="A4" s="286">
        <v>2021</v>
      </c>
      <c r="B4" s="214">
        <v>94</v>
      </c>
      <c r="C4" s="214">
        <v>34</v>
      </c>
      <c r="D4" s="214">
        <v>14.5</v>
      </c>
      <c r="F4" s="130" t="s">
        <v>538</v>
      </c>
      <c r="G4" s="98">
        <f>IF(ISBLANK(C3),"",C3)</f>
        <v>22</v>
      </c>
      <c r="H4" s="98">
        <f>IF(ISBLANK(C4),"",C4)</f>
        <v>34</v>
      </c>
      <c r="I4" s="98">
        <f>IF(ISBLANK(C5),"",C5)</f>
        <v>38</v>
      </c>
      <c r="J4" s="365"/>
    </row>
    <row r="5" spans="1:12" x14ac:dyDescent="0.25">
      <c r="A5" s="218">
        <v>2022</v>
      </c>
      <c r="B5" s="168">
        <v>110</v>
      </c>
      <c r="C5" s="168">
        <v>38</v>
      </c>
      <c r="D5" s="168">
        <v>16.600000000000001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56</v>
      </c>
      <c r="H8" s="97">
        <f>IF(ISBLANK(B4),"",B4)</f>
        <v>94</v>
      </c>
      <c r="I8" s="97">
        <f>IF(ISBLANK(B5),"",B5)</f>
        <v>110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22</v>
      </c>
      <c r="H9" s="98">
        <f>IF(ISBLANK(C4),"",C4)</f>
        <v>34</v>
      </c>
      <c r="I9" s="98">
        <f>IF(ISBLANK(C5),"",C5)</f>
        <v>38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14.5</v>
      </c>
      <c r="I13" s="132">
        <f>IF(ISBLANK(D5),"",D5)</f>
        <v>16.600000000000001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486</v>
      </c>
      <c r="C4" s="110">
        <v>556</v>
      </c>
      <c r="E4" s="29" t="s">
        <v>540</v>
      </c>
      <c r="F4" s="163">
        <f>B4/($B$22+$C$22)*100</f>
        <v>1.8835019183815835</v>
      </c>
      <c r="G4" s="163">
        <f>C4/($B$22+$C$22)*100</f>
        <v>2.1547882029221408</v>
      </c>
      <c r="J4" s="29" t="s">
        <v>540</v>
      </c>
      <c r="K4" s="163">
        <f>G4</f>
        <v>2.1547882029221408</v>
      </c>
    </row>
    <row r="5" spans="1:11" x14ac:dyDescent="0.25">
      <c r="A5" s="202" t="s">
        <v>541</v>
      </c>
      <c r="B5" s="212">
        <v>510</v>
      </c>
      <c r="C5" s="160">
        <v>532</v>
      </c>
      <c r="E5" s="29" t="s">
        <v>541</v>
      </c>
      <c r="F5" s="163">
        <f t="shared" ref="F5:G21" si="0">B5/($B$22+$C$22)*100</f>
        <v>1.9765143587954888</v>
      </c>
      <c r="G5" s="163">
        <f t="shared" si="0"/>
        <v>2.0617757625082356</v>
      </c>
      <c r="J5" s="29" t="s">
        <v>541</v>
      </c>
      <c r="K5" s="163">
        <f t="shared" ref="K5:K21" si="1">G5</f>
        <v>2.0617757625082356</v>
      </c>
    </row>
    <row r="6" spans="1:11" x14ac:dyDescent="0.25">
      <c r="A6" s="202" t="s">
        <v>542</v>
      </c>
      <c r="B6" s="212">
        <v>562</v>
      </c>
      <c r="C6" s="160">
        <v>590</v>
      </c>
      <c r="E6" s="29" t="s">
        <v>542</v>
      </c>
      <c r="F6" s="163">
        <f t="shared" si="0"/>
        <v>2.1780413130256173</v>
      </c>
      <c r="G6" s="163">
        <f t="shared" si="0"/>
        <v>2.2865558268418398</v>
      </c>
      <c r="J6" s="29" t="s">
        <v>542</v>
      </c>
      <c r="K6" s="163">
        <f t="shared" si="1"/>
        <v>2.2865558268418398</v>
      </c>
    </row>
    <row r="7" spans="1:11" x14ac:dyDescent="0.25">
      <c r="A7" s="202" t="s">
        <v>543</v>
      </c>
      <c r="B7" s="212">
        <v>682</v>
      </c>
      <c r="C7" s="160">
        <v>759</v>
      </c>
      <c r="E7" s="29" t="s">
        <v>543</v>
      </c>
      <c r="F7" s="163">
        <f t="shared" si="0"/>
        <v>2.6431035150951443</v>
      </c>
      <c r="G7" s="163">
        <f t="shared" si="0"/>
        <v>2.9415184280897568</v>
      </c>
      <c r="J7" s="29" t="s">
        <v>543</v>
      </c>
      <c r="K7" s="163">
        <f t="shared" si="1"/>
        <v>2.9415184280897568</v>
      </c>
    </row>
    <row r="8" spans="1:11" x14ac:dyDescent="0.25">
      <c r="A8" s="202" t="s">
        <v>544</v>
      </c>
      <c r="B8" s="212">
        <v>720</v>
      </c>
      <c r="C8" s="160">
        <v>726</v>
      </c>
      <c r="E8" s="29" t="s">
        <v>544</v>
      </c>
      <c r="F8" s="163">
        <f t="shared" si="0"/>
        <v>2.790373212417161</v>
      </c>
      <c r="G8" s="163">
        <f t="shared" si="0"/>
        <v>2.813626322520637</v>
      </c>
      <c r="J8" s="29" t="s">
        <v>544</v>
      </c>
      <c r="K8" s="163">
        <f t="shared" si="1"/>
        <v>2.813626322520637</v>
      </c>
    </row>
    <row r="9" spans="1:11" x14ac:dyDescent="0.25">
      <c r="A9" s="202" t="s">
        <v>545</v>
      </c>
      <c r="B9" s="212">
        <v>692</v>
      </c>
      <c r="C9" s="160">
        <v>805</v>
      </c>
      <c r="E9" s="29" t="s">
        <v>545</v>
      </c>
      <c r="F9" s="163">
        <f t="shared" si="0"/>
        <v>2.6818586986009381</v>
      </c>
      <c r="G9" s="163">
        <f t="shared" si="0"/>
        <v>3.1197922722164089</v>
      </c>
      <c r="J9" s="29" t="s">
        <v>545</v>
      </c>
      <c r="K9" s="163">
        <f t="shared" si="1"/>
        <v>3.1197922722164089</v>
      </c>
    </row>
    <row r="10" spans="1:11" x14ac:dyDescent="0.25">
      <c r="A10" s="202" t="s">
        <v>546</v>
      </c>
      <c r="B10" s="212">
        <v>708</v>
      </c>
      <c r="C10" s="160">
        <v>842</v>
      </c>
      <c r="E10" s="29" t="s">
        <v>546</v>
      </c>
      <c r="F10" s="163">
        <f t="shared" si="0"/>
        <v>2.7438669922102079</v>
      </c>
      <c r="G10" s="163">
        <f t="shared" si="0"/>
        <v>3.2631864511878468</v>
      </c>
      <c r="J10" s="29" t="s">
        <v>546</v>
      </c>
      <c r="K10" s="163">
        <f t="shared" si="1"/>
        <v>3.2631864511878468</v>
      </c>
    </row>
    <row r="11" spans="1:11" x14ac:dyDescent="0.25">
      <c r="A11" s="202" t="s">
        <v>547</v>
      </c>
      <c r="B11" s="212">
        <v>827</v>
      </c>
      <c r="C11" s="160">
        <v>814</v>
      </c>
      <c r="E11" s="29" t="s">
        <v>547</v>
      </c>
      <c r="F11" s="163">
        <f t="shared" si="0"/>
        <v>3.2050536759291557</v>
      </c>
      <c r="G11" s="163">
        <f t="shared" si="0"/>
        <v>3.1546719373716234</v>
      </c>
      <c r="J11" s="29" t="s">
        <v>547</v>
      </c>
      <c r="K11" s="163">
        <f t="shared" si="1"/>
        <v>3.1546719373716234</v>
      </c>
    </row>
    <row r="12" spans="1:11" x14ac:dyDescent="0.25">
      <c r="A12" s="202" t="s">
        <v>548</v>
      </c>
      <c r="B12" s="212">
        <v>852</v>
      </c>
      <c r="C12" s="160">
        <v>852</v>
      </c>
      <c r="E12" s="29" t="s">
        <v>548</v>
      </c>
      <c r="F12" s="163">
        <f t="shared" si="0"/>
        <v>3.3019416346936405</v>
      </c>
      <c r="G12" s="163">
        <f t="shared" si="0"/>
        <v>3.3019416346936405</v>
      </c>
      <c r="J12" s="29" t="s">
        <v>548</v>
      </c>
      <c r="K12" s="163">
        <f t="shared" si="1"/>
        <v>3.3019416346936405</v>
      </c>
    </row>
    <row r="13" spans="1:11" x14ac:dyDescent="0.25">
      <c r="A13" s="202" t="s">
        <v>549</v>
      </c>
      <c r="B13" s="212">
        <v>925</v>
      </c>
      <c r="C13" s="160">
        <v>1001</v>
      </c>
      <c r="E13" s="29" t="s">
        <v>549</v>
      </c>
      <c r="F13" s="163">
        <f t="shared" si="0"/>
        <v>3.5848544742859358</v>
      </c>
      <c r="G13" s="163">
        <f t="shared" si="0"/>
        <v>3.8793938689299692</v>
      </c>
      <c r="J13" s="29" t="s">
        <v>549</v>
      </c>
      <c r="K13" s="163">
        <f t="shared" si="1"/>
        <v>3.8793938689299692</v>
      </c>
    </row>
    <row r="14" spans="1:11" x14ac:dyDescent="0.25">
      <c r="A14" s="202" t="s">
        <v>550</v>
      </c>
      <c r="B14" s="212">
        <v>923</v>
      </c>
      <c r="C14" s="160">
        <v>965</v>
      </c>
      <c r="E14" s="29" t="s">
        <v>550</v>
      </c>
      <c r="F14" s="163">
        <f t="shared" si="0"/>
        <v>3.577103437584777</v>
      </c>
      <c r="G14" s="163">
        <f t="shared" si="0"/>
        <v>3.7398752083091109</v>
      </c>
      <c r="J14" s="29" t="s">
        <v>550</v>
      </c>
      <c r="K14" s="163">
        <f t="shared" si="1"/>
        <v>3.7398752083091109</v>
      </c>
    </row>
    <row r="15" spans="1:11" x14ac:dyDescent="0.25">
      <c r="A15" s="202" t="s">
        <v>551</v>
      </c>
      <c r="B15" s="212">
        <v>970</v>
      </c>
      <c r="C15" s="160">
        <v>959</v>
      </c>
      <c r="E15" s="29" t="s">
        <v>551</v>
      </c>
      <c r="F15" s="163">
        <f t="shared" si="0"/>
        <v>3.7592528000620082</v>
      </c>
      <c r="G15" s="163">
        <f t="shared" si="0"/>
        <v>3.7166220982056353</v>
      </c>
      <c r="J15" s="29" t="s">
        <v>551</v>
      </c>
      <c r="K15" s="163">
        <f t="shared" si="1"/>
        <v>3.7166220982056353</v>
      </c>
    </row>
    <row r="16" spans="1:11" x14ac:dyDescent="0.25">
      <c r="A16" s="202" t="s">
        <v>552</v>
      </c>
      <c r="B16" s="212">
        <v>901</v>
      </c>
      <c r="C16" s="160">
        <v>1002</v>
      </c>
      <c r="E16" s="29" t="s">
        <v>552</v>
      </c>
      <c r="F16" s="163">
        <f t="shared" si="0"/>
        <v>3.4918420338720302</v>
      </c>
      <c r="G16" s="163">
        <f t="shared" si="0"/>
        <v>3.8832693872805488</v>
      </c>
      <c r="J16" s="29" t="s">
        <v>552</v>
      </c>
      <c r="K16" s="163">
        <f t="shared" si="1"/>
        <v>3.8832693872805488</v>
      </c>
    </row>
    <row r="17" spans="1:11" x14ac:dyDescent="0.25">
      <c r="A17" s="202" t="s">
        <v>553</v>
      </c>
      <c r="B17" s="212">
        <v>1020</v>
      </c>
      <c r="C17" s="160">
        <v>945</v>
      </c>
      <c r="E17" s="29" t="s">
        <v>553</v>
      </c>
      <c r="F17" s="163">
        <f t="shared" si="0"/>
        <v>3.9530287175909775</v>
      </c>
      <c r="G17" s="163">
        <f t="shared" si="0"/>
        <v>3.6623648412975234</v>
      </c>
      <c r="J17" s="29" t="s">
        <v>553</v>
      </c>
      <c r="K17" s="163">
        <f t="shared" si="1"/>
        <v>3.6623648412975234</v>
      </c>
    </row>
    <row r="18" spans="1:11" x14ac:dyDescent="0.25">
      <c r="A18" s="202" t="s">
        <v>554</v>
      </c>
      <c r="B18" s="212">
        <v>896</v>
      </c>
      <c r="C18" s="160">
        <v>774</v>
      </c>
      <c r="E18" s="29" t="s">
        <v>554</v>
      </c>
      <c r="F18" s="163">
        <f t="shared" si="0"/>
        <v>3.4724644421191337</v>
      </c>
      <c r="G18" s="163">
        <f t="shared" si="0"/>
        <v>2.9996512033484479</v>
      </c>
      <c r="J18" s="29" t="s">
        <v>554</v>
      </c>
      <c r="K18" s="163">
        <f t="shared" si="1"/>
        <v>2.9996512033484479</v>
      </c>
    </row>
    <row r="19" spans="1:11" x14ac:dyDescent="0.25">
      <c r="A19" s="202" t="s">
        <v>555</v>
      </c>
      <c r="B19" s="212">
        <v>497</v>
      </c>
      <c r="C19" s="160">
        <v>387</v>
      </c>
      <c r="E19" s="29" t="s">
        <v>555</v>
      </c>
      <c r="F19" s="163">
        <f t="shared" si="0"/>
        <v>1.9261326202379567</v>
      </c>
      <c r="G19" s="163">
        <f t="shared" si="0"/>
        <v>1.499825601674224</v>
      </c>
      <c r="J19" s="29" t="s">
        <v>555</v>
      </c>
      <c r="K19" s="163">
        <f t="shared" si="1"/>
        <v>1.499825601674224</v>
      </c>
    </row>
    <row r="20" spans="1:11" x14ac:dyDescent="0.25">
      <c r="A20" s="202" t="s">
        <v>556</v>
      </c>
      <c r="B20" s="212">
        <v>411</v>
      </c>
      <c r="C20" s="160">
        <v>280</v>
      </c>
      <c r="E20" s="29" t="s">
        <v>556</v>
      </c>
      <c r="F20" s="163">
        <f t="shared" si="0"/>
        <v>1.5928380420881294</v>
      </c>
      <c r="G20" s="163">
        <f t="shared" si="0"/>
        <v>1.0851451381622292</v>
      </c>
      <c r="J20" s="29" t="s">
        <v>556</v>
      </c>
      <c r="K20" s="163">
        <f t="shared" si="1"/>
        <v>1.0851451381622292</v>
      </c>
    </row>
    <row r="21" spans="1:11" x14ac:dyDescent="0.25">
      <c r="A21" s="203" t="s">
        <v>557</v>
      </c>
      <c r="B21" s="72">
        <v>277</v>
      </c>
      <c r="C21" s="111">
        <v>155</v>
      </c>
      <c r="E21" s="31" t="s">
        <v>557</v>
      </c>
      <c r="F21" s="163">
        <f t="shared" si="0"/>
        <v>1.073518583110491</v>
      </c>
      <c r="G21" s="163">
        <f t="shared" si="0"/>
        <v>0.60070534433980549</v>
      </c>
      <c r="J21" s="31" t="s">
        <v>557</v>
      </c>
      <c r="K21" s="210">
        <f t="shared" si="1"/>
        <v>0.60070534433980549</v>
      </c>
    </row>
    <row r="22" spans="1:11" x14ac:dyDescent="0.25">
      <c r="A22" s="309" t="s">
        <v>16</v>
      </c>
      <c r="B22" s="121">
        <f>SUM(B4:B21)</f>
        <v>12859</v>
      </c>
      <c r="C22" s="124">
        <f>SUM(C4:C21)</f>
        <v>12944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629</v>
      </c>
      <c r="C3" s="110">
        <v>930</v>
      </c>
      <c r="E3" s="297" t="s">
        <v>709</v>
      </c>
      <c r="F3" s="71">
        <v>46.63</v>
      </c>
      <c r="G3" s="71">
        <v>52.72</v>
      </c>
      <c r="K3" s="122" t="s">
        <v>16</v>
      </c>
      <c r="L3" s="71">
        <v>3.29</v>
      </c>
      <c r="M3" s="71">
        <v>3.06</v>
      </c>
    </row>
    <row r="4" spans="1:16" x14ac:dyDescent="0.25">
      <c r="A4" s="202" t="s">
        <v>704</v>
      </c>
      <c r="B4" s="212">
        <v>954</v>
      </c>
      <c r="C4" s="160">
        <v>1174</v>
      </c>
      <c r="E4" s="298" t="s">
        <v>710</v>
      </c>
      <c r="F4" s="214">
        <v>47.92</v>
      </c>
      <c r="G4" s="214">
        <v>41.56</v>
      </c>
      <c r="K4" s="215" t="s">
        <v>212</v>
      </c>
      <c r="L4" s="214">
        <v>3.38</v>
      </c>
      <c r="M4" s="214">
        <v>3.06</v>
      </c>
      <c r="N4" s="211"/>
    </row>
    <row r="5" spans="1:16" x14ac:dyDescent="0.25">
      <c r="A5" s="202" t="s">
        <v>705</v>
      </c>
      <c r="B5" s="212">
        <v>902</v>
      </c>
      <c r="C5" s="160">
        <v>596</v>
      </c>
      <c r="E5" s="298" t="s">
        <v>711</v>
      </c>
      <c r="F5" s="214">
        <v>4.99</v>
      </c>
      <c r="G5" s="214">
        <v>4.88</v>
      </c>
      <c r="K5" s="123" t="s">
        <v>213</v>
      </c>
      <c r="L5" s="73">
        <v>3.18</v>
      </c>
      <c r="M5" s="73">
        <v>3.06</v>
      </c>
      <c r="N5" s="211"/>
    </row>
    <row r="6" spans="1:16" x14ac:dyDescent="0.25">
      <c r="A6" s="202" t="s">
        <v>706</v>
      </c>
      <c r="B6" s="212">
        <v>1163</v>
      </c>
      <c r="C6" s="160">
        <v>616</v>
      </c>
      <c r="E6" s="298" t="s">
        <v>712</v>
      </c>
      <c r="F6" s="214">
        <v>0.4</v>
      </c>
      <c r="G6" s="214">
        <v>0.67</v>
      </c>
      <c r="K6" s="226"/>
      <c r="L6" s="164"/>
      <c r="M6" s="211"/>
    </row>
    <row r="7" spans="1:16" x14ac:dyDescent="0.25">
      <c r="A7" s="202" t="s">
        <v>707</v>
      </c>
      <c r="B7" s="212">
        <v>511</v>
      </c>
      <c r="C7" s="160">
        <v>438</v>
      </c>
      <c r="E7" s="299" t="s">
        <v>713</v>
      </c>
      <c r="F7" s="73">
        <v>0.05</v>
      </c>
      <c r="G7" s="73">
        <v>0.17</v>
      </c>
      <c r="K7" s="227"/>
      <c r="L7" s="211"/>
      <c r="M7" s="211"/>
    </row>
    <row r="8" spans="1:16" x14ac:dyDescent="0.25">
      <c r="A8" s="203" t="s">
        <v>708</v>
      </c>
      <c r="B8" s="72">
        <v>534</v>
      </c>
      <c r="C8" s="111">
        <v>649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21.121962298432887</v>
      </c>
      <c r="C13" s="301">
        <f>B3/SUM(B3:B8)*100</f>
        <v>13.402940549754955</v>
      </c>
      <c r="E13" s="217" t="s">
        <v>836</v>
      </c>
      <c r="F13" s="289">
        <f>IF(ISBLANK(F3),"",F3)</f>
        <v>46.63</v>
      </c>
      <c r="G13" s="289">
        <f>IF(ISBLANK(G3),"",G3)</f>
        <v>52.72</v>
      </c>
    </row>
    <row r="14" spans="1:16" x14ac:dyDescent="0.25">
      <c r="A14" s="220" t="s">
        <v>825</v>
      </c>
      <c r="B14" s="305">
        <f>C4/SUM(C3:C8)*100</f>
        <v>26.66363842834431</v>
      </c>
      <c r="C14" s="302">
        <f>B4/SUM(B3:B8)*100</f>
        <v>20.328148305987643</v>
      </c>
      <c r="E14" s="286" t="s">
        <v>837</v>
      </c>
      <c r="F14" s="290">
        <f t="shared" ref="F14:G17" si="0">IF(ISBLANK(F4),"",F4)</f>
        <v>47.92</v>
      </c>
      <c r="G14" s="290">
        <f t="shared" si="0"/>
        <v>41.56</v>
      </c>
    </row>
    <row r="15" spans="1:16" x14ac:dyDescent="0.25">
      <c r="A15" s="220" t="s">
        <v>826</v>
      </c>
      <c r="B15" s="305">
        <f>C5/SUM(C3:C8)*100</f>
        <v>13.536225300931184</v>
      </c>
      <c r="C15" s="302">
        <f>B5/SUM(B3:B8)*100</f>
        <v>19.220115064990413</v>
      </c>
      <c r="E15" s="286" t="s">
        <v>838</v>
      </c>
      <c r="F15" s="290">
        <f t="shared" si="0"/>
        <v>4.99</v>
      </c>
      <c r="G15" s="290">
        <f t="shared" si="0"/>
        <v>4.88</v>
      </c>
    </row>
    <row r="16" spans="1:16" x14ac:dyDescent="0.25">
      <c r="A16" s="220" t="s">
        <v>827</v>
      </c>
      <c r="B16" s="305">
        <f>C6/SUM(C3:C8)*100</f>
        <v>13.990461049284578</v>
      </c>
      <c r="C16" s="302">
        <f>B6/SUM(B3:B8)*100</f>
        <v>24.781589601534197</v>
      </c>
      <c r="E16" s="286" t="s">
        <v>839</v>
      </c>
      <c r="F16" s="290">
        <f t="shared" si="0"/>
        <v>0.4</v>
      </c>
      <c r="G16" s="290">
        <f t="shared" si="0"/>
        <v>0.67</v>
      </c>
    </row>
    <row r="17" spans="1:18" x14ac:dyDescent="0.25">
      <c r="A17" s="220" t="s">
        <v>828</v>
      </c>
      <c r="B17" s="305">
        <f>C7/SUM(C3:C8)*100</f>
        <v>9.9477628889393603</v>
      </c>
      <c r="C17" s="302">
        <f>B7/SUM(B3:B8)*100</f>
        <v>10.888557425953547</v>
      </c>
      <c r="E17" s="219" t="s">
        <v>840</v>
      </c>
      <c r="F17" s="291">
        <f t="shared" si="0"/>
        <v>0.05</v>
      </c>
      <c r="G17" s="291">
        <f t="shared" si="0"/>
        <v>0.17</v>
      </c>
    </row>
    <row r="18" spans="1:18" x14ac:dyDescent="0.25">
      <c r="A18" s="221" t="s">
        <v>829</v>
      </c>
      <c r="B18" s="306">
        <f>C8/SUM(C3:C8)*100</f>
        <v>14.739950034067681</v>
      </c>
      <c r="C18" s="303">
        <f>B8/SUM(B3:B8)*100</f>
        <v>11.378649051779245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21.121962298432887</v>
      </c>
      <c r="C22" s="301">
        <f>C13</f>
        <v>13.402940549754955</v>
      </c>
    </row>
    <row r="23" spans="1:18" x14ac:dyDescent="0.25">
      <c r="A23" s="220" t="s">
        <v>831</v>
      </c>
      <c r="B23" s="305">
        <f t="shared" ref="B23:C27" si="1">B14</f>
        <v>26.66363842834431</v>
      </c>
      <c r="C23" s="302">
        <f t="shared" si="1"/>
        <v>20.328148305987643</v>
      </c>
    </row>
    <row r="24" spans="1:18" x14ac:dyDescent="0.25">
      <c r="A24" s="307" t="s">
        <v>832</v>
      </c>
      <c r="B24" s="305">
        <f t="shared" si="1"/>
        <v>13.536225300931184</v>
      </c>
      <c r="C24" s="302">
        <f t="shared" si="1"/>
        <v>19.220115064990413</v>
      </c>
    </row>
    <row r="25" spans="1:18" x14ac:dyDescent="0.25">
      <c r="A25" s="220" t="s">
        <v>833</v>
      </c>
      <c r="B25" s="305">
        <f t="shared" si="1"/>
        <v>13.990461049284578</v>
      </c>
      <c r="C25" s="302">
        <f t="shared" si="1"/>
        <v>24.781589601534197</v>
      </c>
    </row>
    <row r="26" spans="1:18" x14ac:dyDescent="0.25">
      <c r="A26" s="220" t="s">
        <v>834</v>
      </c>
      <c r="B26" s="305">
        <f t="shared" si="1"/>
        <v>9.9477628889393603</v>
      </c>
      <c r="C26" s="302">
        <f t="shared" si="1"/>
        <v>10.888557425953547</v>
      </c>
    </row>
    <row r="27" spans="1:18" x14ac:dyDescent="0.25">
      <c r="A27" s="308" t="s">
        <v>835</v>
      </c>
      <c r="B27" s="306">
        <f t="shared" si="1"/>
        <v>14.739950034067681</v>
      </c>
      <c r="C27" s="303">
        <f t="shared" si="1"/>
        <v>11.378649051779245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878</v>
      </c>
      <c r="C34" s="110">
        <v>843</v>
      </c>
      <c r="E34" s="297" t="s">
        <v>709</v>
      </c>
      <c r="F34" s="71">
        <v>52.72</v>
      </c>
      <c r="G34" s="211"/>
      <c r="K34" s="122" t="s">
        <v>16</v>
      </c>
      <c r="L34" s="71">
        <v>3.06</v>
      </c>
      <c r="M34" s="211"/>
    </row>
    <row r="35" spans="1:16" x14ac:dyDescent="0.25">
      <c r="A35" s="202" t="s">
        <v>704</v>
      </c>
      <c r="B35" s="212">
        <v>1161</v>
      </c>
      <c r="C35" s="160">
        <v>872</v>
      </c>
      <c r="E35" s="298" t="s">
        <v>710</v>
      </c>
      <c r="F35" s="214">
        <v>41.56</v>
      </c>
      <c r="G35" s="211"/>
      <c r="K35" s="215" t="s">
        <v>212</v>
      </c>
      <c r="L35" s="214">
        <v>3.06</v>
      </c>
      <c r="M35" s="211"/>
      <c r="N35" s="29" t="s">
        <v>876</v>
      </c>
    </row>
    <row r="36" spans="1:16" x14ac:dyDescent="0.25">
      <c r="A36" s="202" t="s">
        <v>705</v>
      </c>
      <c r="B36" s="212">
        <v>1027</v>
      </c>
      <c r="C36" s="160">
        <v>529</v>
      </c>
      <c r="E36" s="298" t="s">
        <v>711</v>
      </c>
      <c r="F36" s="214">
        <v>4.88</v>
      </c>
      <c r="G36" s="211"/>
      <c r="K36" s="123" t="s">
        <v>213</v>
      </c>
      <c r="L36" s="73">
        <v>3.06</v>
      </c>
      <c r="M36" s="211"/>
      <c r="N36" s="288">
        <v>2022</v>
      </c>
    </row>
    <row r="37" spans="1:16" x14ac:dyDescent="0.25">
      <c r="A37" s="202" t="s">
        <v>706</v>
      </c>
      <c r="B37" s="212">
        <v>959</v>
      </c>
      <c r="C37" s="160">
        <v>502</v>
      </c>
      <c r="E37" s="298" t="s">
        <v>712</v>
      </c>
      <c r="F37" s="214">
        <v>0.67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469</v>
      </c>
      <c r="C38" s="160">
        <v>340</v>
      </c>
      <c r="E38" s="299" t="s">
        <v>713</v>
      </c>
      <c r="F38" s="73">
        <v>0.17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377</v>
      </c>
      <c r="C39" s="111">
        <v>431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23.969292010235996</v>
      </c>
      <c r="C44" s="301">
        <f>B34/SUM(B34:B39)*100</f>
        <v>18.025046191747073</v>
      </c>
      <c r="E44" s="217" t="s">
        <v>836</v>
      </c>
      <c r="F44" s="289">
        <f>IF(ISBLANK(F34),"",F34)</f>
        <v>52.72</v>
      </c>
    </row>
    <row r="45" spans="1:16" x14ac:dyDescent="0.25">
      <c r="A45" s="220" t="s">
        <v>825</v>
      </c>
      <c r="B45" s="305">
        <f>C35/SUM(C34:C39)*100</f>
        <v>24.793858402047199</v>
      </c>
      <c r="C45" s="302">
        <f>B35/SUM(B34:B39)*100</f>
        <v>23.834941490453705</v>
      </c>
      <c r="E45" s="286" t="s">
        <v>837</v>
      </c>
      <c r="F45" s="290">
        <f t="shared" ref="F45:F48" si="2">IF(ISBLANK(F35),"",F35)</f>
        <v>41.56</v>
      </c>
    </row>
    <row r="46" spans="1:16" x14ac:dyDescent="0.25">
      <c r="A46" s="220" t="s">
        <v>826</v>
      </c>
      <c r="B46" s="305">
        <f>C36/SUM(C34:C39)*100</f>
        <v>15.041228319590561</v>
      </c>
      <c r="C46" s="302">
        <f>B36/SUM(B34:B39)*100</f>
        <v>21.083966331348801</v>
      </c>
      <c r="E46" s="286" t="s">
        <v>838</v>
      </c>
      <c r="F46" s="290">
        <f t="shared" si="2"/>
        <v>4.88</v>
      </c>
    </row>
    <row r="47" spans="1:16" x14ac:dyDescent="0.25">
      <c r="A47" s="220" t="s">
        <v>827</v>
      </c>
      <c r="B47" s="305">
        <f>C37/SUM(C34:C39)*100</f>
        <v>14.273528575490474</v>
      </c>
      <c r="C47" s="302">
        <f>B37/SUM(B34:B39)*100</f>
        <v>19.687949086429889</v>
      </c>
      <c r="E47" s="286" t="s">
        <v>839</v>
      </c>
      <c r="F47" s="290">
        <f t="shared" si="2"/>
        <v>0.67</v>
      </c>
    </row>
    <row r="48" spans="1:16" x14ac:dyDescent="0.25">
      <c r="A48" s="220" t="s">
        <v>828</v>
      </c>
      <c r="B48" s="305">
        <f>C38/SUM(C34:C39)*100</f>
        <v>9.6673301108899636</v>
      </c>
      <c r="C48" s="302">
        <f>B38/SUM(B34:B39)*100</f>
        <v>9.6284130568671724</v>
      </c>
      <c r="E48" s="219" t="s">
        <v>840</v>
      </c>
      <c r="F48" s="291">
        <f t="shared" si="2"/>
        <v>0.17</v>
      </c>
    </row>
    <row r="49" spans="1:3" x14ac:dyDescent="0.25">
      <c r="A49" s="221" t="s">
        <v>829</v>
      </c>
      <c r="B49" s="306">
        <f>C39/SUM(C34:C39)*100</f>
        <v>12.254762581745807</v>
      </c>
      <c r="C49" s="303">
        <f>B39/SUM(B34:B39)*100</f>
        <v>7.7396838431533572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23.969292010235996</v>
      </c>
      <c r="C53" s="301">
        <f>C44</f>
        <v>18.025046191747073</v>
      </c>
    </row>
    <row r="54" spans="1:3" x14ac:dyDescent="0.25">
      <c r="A54" s="220" t="s">
        <v>831</v>
      </c>
      <c r="B54" s="305">
        <f t="shared" ref="B54:C54" si="3">B45</f>
        <v>24.793858402047199</v>
      </c>
      <c r="C54" s="302">
        <f t="shared" si="3"/>
        <v>23.834941490453705</v>
      </c>
    </row>
    <row r="55" spans="1:3" x14ac:dyDescent="0.25">
      <c r="A55" s="307" t="s">
        <v>832</v>
      </c>
      <c r="B55" s="305">
        <f t="shared" ref="B55:C55" si="4">B46</f>
        <v>15.041228319590561</v>
      </c>
      <c r="C55" s="302">
        <f t="shared" si="4"/>
        <v>21.083966331348801</v>
      </c>
    </row>
    <row r="56" spans="1:3" x14ac:dyDescent="0.25">
      <c r="A56" s="220" t="s">
        <v>833</v>
      </c>
      <c r="B56" s="305">
        <f t="shared" ref="B56:C56" si="5">B47</f>
        <v>14.273528575490474</v>
      </c>
      <c r="C56" s="302">
        <f t="shared" si="5"/>
        <v>19.687949086429889</v>
      </c>
    </row>
    <row r="57" spans="1:3" x14ac:dyDescent="0.25">
      <c r="A57" s="220" t="s">
        <v>834</v>
      </c>
      <c r="B57" s="305">
        <f t="shared" ref="B57:C57" si="6">B48</f>
        <v>9.6673301108899636</v>
      </c>
      <c r="C57" s="302">
        <f t="shared" si="6"/>
        <v>9.6284130568671724</v>
      </c>
    </row>
    <row r="58" spans="1:3" x14ac:dyDescent="0.25">
      <c r="A58" s="308" t="s">
        <v>835</v>
      </c>
      <c r="B58" s="306">
        <f t="shared" ref="B58:C58" si="7">B49</f>
        <v>12.254762581745807</v>
      </c>
      <c r="C58" s="303">
        <f t="shared" si="7"/>
        <v>7.7396838431533572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2024-04-26T07:42:36Z</dcterms:modified>
</cp:coreProperties>
</file>