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<sst xmlns="http://schemas.openxmlformats.org/spreadsheetml/2006/main" count="6316" uniqueCount="2914">
  <si>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</si>
  <si>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</si>
  <si>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</si>
  <si>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</si>
  <si>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</si>
  <si>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</si>
  <si>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</si>
  <si>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</si>
  <si>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</si>
  <si>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</si>
  <si>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</si>
  <si>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</si>
  <si>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</si>
  <si>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</si>
  <si>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</si>
  <si>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</si>
  <si>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</si>
  <si>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</si>
  <si>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</si>
  <si>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</si>
  <si>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</si>
  <si>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</si>
  <si>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</si>
  <si>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</si>
  <si>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</si>
  <si>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</si>
  <si>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</si>
  <si>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</si>
  <si>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</si>
  <si>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</si>
  <si>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</si>
  <si>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</si>
  <si>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</si>
  <si>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</si>
  <si>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</si>
  <si>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</si>
  <si>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</si>
  <si>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</si>
  <si>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</si>
  <si>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</si>
  <si>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</si>
  <si>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</si>
  <si>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</si>
  <si>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</si>
  <si>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</si>
  <si>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</si>
  <si>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</si>
  <si>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</si>
  <si>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</si>
  <si>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</si>
  <si>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</si>
  <si>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</si>
  <si>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</si>
  <si>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</si>
  <si>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</si>
  <si>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</si>
  <si>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</si>
  <si>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</si>
  <si>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</si>
  <si>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</si>
  <si>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</si>
  <si>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</si>
  <si>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</si>
  <si>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</si>
  <si>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</si>
  <si>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</si>
  <si>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</si>
  <si>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</si>
  <si>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</si>
  <si>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</si>
  <si>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</si>
  <si>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</si>
  <si>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</si>
  <si>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</si>
  <si>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</si>
  <si>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</si>
  <si>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</si>
  <si>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</si>
  <si>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</si>
  <si>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</si>
  <si>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</si>
  <si>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</si>
  <si>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</si>
  <si>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</si>
  <si>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</si>
  <si>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</si>
  <si>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</si>
  <si>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</si>
  <si>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</si>
  <si>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</si>
  <si>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</si>
  <si>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</si>
  <si>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</si>
  <si>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</si>
  <si>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</si>
  <si>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</si>
  <si>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</si>
  <si>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</si>
  <si>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</si>
  <si>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</si>
  <si>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</si>
  <si>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</si>
  <si>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</si>
  <si>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</si>
  <si>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</si>
  <si>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</si>
  <si>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</si>
  <si>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</si>
  <si>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</si>
  <si>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</si>
  <si>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</si>
  <si>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</si>
  <si>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</si>
  <si>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</si>
  <si>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</si>
  <si>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</si>
  <si>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</si>
  <si>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</si>
  <si>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</si>
  <si>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</si>
  <si>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</si>
  <si>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</si>
  <si>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</si>
  <si>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</si>
  <si>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</si>
  <si>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</si>
  <si>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</si>
  <si>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</si>
  <si>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</si>
  <si>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</si>
  <si>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</si>
  <si>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</si>
  <si>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</si>
  <si>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</si>
  <si>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</si>
  <si>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</si>
  <si>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</si>
  <si>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</si>
  <si>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</si>
  <si>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</si>
  <si>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</si>
  <si>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</si>
  <si>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</si>
  <si>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</si>
  <si>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</si>
  <si>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</si>
  <si>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</si>
  <si>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</si>
  <si>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</si>
  <si>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</si>
  <si>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</si>
  <si>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</si>
  <si>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</si>
  <si>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</si>
  <si>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</si>
  <si>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</si>
  <si>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</si>
  <si>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</si>
  <si>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</si>
  <si>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</si>
  <si>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</si>
  <si>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</si>
  <si>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</si>
  <si>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</si>
  <si>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</si>
  <si>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</si>
  <si>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</si>
  <si>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</si>
  <si>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</si>
  <si>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</si>
  <si>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</si>
  <si>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</si>
  <si>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</si>
  <si>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</si>
  <si>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</si>
  <si>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</si>
  <si>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</si>
  <si>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</si>
  <si>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</si>
  <si>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</si>
  <si>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</si>
  <si>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</si>
  <si>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</si>
  <si>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</si>
  <si>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</si>
  <si>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</si>
  <si>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</si>
  <si>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</si>
  <si>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</si>
  <si>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</si>
  <si>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</si>
  <si>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</si>
  <si>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</si>
  <si>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</si>
  <si>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</si>
  <si>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</si>
  <si>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</si>
  <si>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</si>
  <si>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</si>
  <si>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</si>
  <si>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</si>
  <si>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</si>
  <si>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</si>
  <si>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</si>
  <si>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</si>
  <si>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</si>
  <si>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</si>
  <si>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</si>
  <si>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</si>
  <si>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</si>
  <si>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</si>
  <si>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</si>
  <si>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</si>
  <si>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</si>
  <si>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</si>
  <si>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</si>
  <si>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</si>
  <si>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</si>
  <si>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</si>
  <si>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</si>
  <si>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</si>
  <si>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</si>
  <si>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</si>
  <si>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</si>
  <si>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</si>
  <si>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</si>
  <si>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</si>
  <si>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</si>
  <si>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</si>
  <si>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</si>
  <si>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</si>
  <si>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</si>
  <si>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</si>
  <si>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</si>
  <si>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</si>
  <si>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</si>
  <si>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</si>
  <si>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</si>
  <si>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</si>
  <si>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</si>
  <si>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</si>
  <si>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</si>
  <si>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</si>
  <si>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</si>
  <si>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</si>
  <si>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</si>
  <si>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</si>
  <si>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</si>
  <si>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</si>
  <si>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</si>
  <si>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</si>
  <si>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</si>
  <si>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</si>
  <si>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</si>
  <si>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</si>
  <si>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</si>
  <si>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</si>
  <si>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</si>
  <si>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</si>
  <si>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</si>
  <si>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</si>
  <si>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</si>
  <si>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</si>
  <si>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</si>
  <si>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</si>
  <si>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</si>
  <si>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</si>
  <si>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</si>
  <si>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</si>
  <si>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</si>
  <si>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</si>
  <si>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</si>
  <si>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</si>
  <si>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</si>
  <si>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</si>
  <si>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</si>
  <si>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</si>
  <si>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</si>
  <si>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</si>
  <si>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</si>
  <si>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</si>
  <si>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</si>
  <si>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</si>
  <si>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</si>
  <si>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</si>
  <si>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</si>
  <si>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</si>
  <si>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</si>
  <si>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</si>
  <si>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</si>
  <si>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</si>
  <si>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</si>
  <si>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</si>
  <si>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</si>
  <si>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</si>
  <si>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</si>
  <si>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</si>
  <si>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</si>
  <si>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</si>
  <si>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</si>
  <si>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</si>
  <si>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</si>
  <si>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</si>
  <si>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</si>
  <si>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</si>
  <si>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</si>
  <si>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</si>
  <si>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</si>
  <si>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</si>
  <si>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</si>
  <si>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</si>
  <si>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</si>
  <si>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</si>
  <si>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</si>
  <si>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</si>
  <si>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</si>
  <si>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</si>
  <si>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</si>
  <si>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</si>
  <si>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</si>
  <si>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</si>
  <si>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</si>
  <si>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</si>
  <si>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</si>
  <si>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</si>
  <si>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</si>
  <si>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</si>
  <si>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</si>
  <si>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</si>
  <si>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</si>
  <si>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</si>
  <si>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</si>
  <si>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</si>
  <si>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</si>
  <si>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</si>
  <si>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</si>
  <si>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</si>
  <si>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</si>
  <si>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</si>
  <si>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</si>
  <si>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</si>
  <si>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</si>
  <si>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</si>
  <si>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</si>
  <si>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</si>
  <si>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</si>
  <si>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</si>
  <si>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</si>
  <si>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</si>
  <si>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</si>
  <si>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</si>
  <si>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</si>
  <si>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</si>
  <si>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</si>
  <si>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</si>
  <si>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</si>
  <si>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</si>
  <si>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</si>
  <si>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</si>
  <si>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</si>
  <si>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</si>
  <si>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</si>
  <si>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</si>
  <si>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</si>
  <si>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</si>
  <si>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</si>
  <si>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</si>
  <si>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</si>
  <si>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</si>
  <si>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</si>
  <si>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</si>
  <si>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</si>
  <si>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</si>
  <si>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</si>
  <si>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</si>
  <si>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</si>
  <si>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</si>
  <si>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</si>
  <si>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</si>
  <si>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</si>
  <si>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</si>
  <si>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</si>
  <si>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</si>
  <si>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</si>
  <si>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</si>
  <si>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</si>
  <si>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</si>
  <si>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</si>
  <si>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</si>
  <si>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</si>
  <si>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</si>
  <si>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</si>
  <si>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</si>
  <si>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</si>
  <si>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</si>
  <si>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</si>
  <si>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</si>
  <si>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</si>
  <si>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</si>
  <si>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</si>
  <si>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</si>
  <si>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</si>
  <si>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</si>
  <si>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</si>
  <si>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</si>
  <si>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</si>
  <si>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</si>
  <si>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</si>
  <si>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</si>
  <si>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</si>
  <si>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</si>
  <si>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</si>
  <si>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</si>
  <si>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</si>
  <si>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</si>
  <si>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</si>
  <si>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</si>
  <si>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</si>
  <si>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</si>
  <si>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</si>
  <si>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</si>
  <si>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</si>
  <si>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</si>
  <si>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</si>
  <si>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</si>
  <si>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</si>
  <si>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</si>
  <si>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</si>
  <si>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</si>
  <si>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</si>
  <si>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</si>
  <si>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</si>
  <si>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</si>
  <si>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</si>
  <si>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</si>
  <si>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</si>
  <si>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</si>
  <si>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</si>
  <si>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</si>
  <si>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</si>
  <si>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</si>
  <si>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</si>
  <si>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</si>
  <si>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</si>
  <si>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</si>
  <si>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</si>
  <si>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</si>
  <si>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</si>
  <si>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</si>
  <si>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</si>
  <si>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</si>
  <si>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</si>
  <si>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</si>
  <si>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</si>
  <si>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</si>
  <si>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</si>
  <si>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</si>
  <si>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</si>
  <si>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</si>
  <si>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</si>
  <si>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</si>
  <si>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</si>
  <si>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</si>
  <si>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</si>
  <si>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</si>
  <si>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</si>
  <si>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</si>
  <si>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</si>
  <si>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</si>
  <si>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</si>
  <si>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</si>
  <si>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</si>
  <si>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</si>
  <si>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</si>
  <si>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</si>
  <si>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</si>
  <si>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</si>
  <si>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</si>
  <si>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</si>
  <si>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</si>
  <si>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</si>
  <si>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</si>
  <si>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</si>
  <si>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</si>
  <si>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</si>
  <si>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</si>
  <si>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</si>
  <si>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</si>
  <si>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</si>
  <si>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</si>
  <si>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</si>
  <si>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</si>
  <si>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</si>
  <si>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</si>
  <si>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</si>
  <si>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</si>
  <si>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</si>
  <si>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</si>
  <si>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</si>
  <si>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</si>
  <si>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</si>
  <si>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</si>
  <si>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</si>
  <si>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</si>
  <si>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</si>
  <si>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</si>
  <si>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</si>
  <si>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</si>
  <si>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</si>
  <si>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</si>
  <si>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</si>
  <si>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</si>
  <si>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</si>
  <si>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</si>
  <si>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</si>
  <si>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</si>
  <si>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</si>
  <si>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</si>
  <si>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</si>
  <si>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</si>
  <si>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</si>
  <si>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</si>
  <si>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</si>
  <si>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</si>
  <si>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</si>
  <si>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</si>
  <si>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</si>
  <si>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</si>
  <si>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</si>
  <si>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</si>
  <si>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</si>
  <si>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</si>
  <si>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</si>
  <si>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</si>
  <si>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</si>
  <si>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</si>
  <si>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</si>
  <si>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</si>
  <si>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</si>
  <si>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</si>
  <si>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</si>
  <si>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</si>
  <si>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</si>
  <si>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</si>
  <si>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</si>
  <si>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</si>
  <si>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</si>
  <si>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</si>
  <si>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</si>
  <si>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</si>
  <si>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</si>
  <si>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</si>
  <si>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</si>
  <si>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</si>
  <si>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</si>
  <si>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</si>
  <si>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</si>
  <si>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</si>
  <si>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</si>
  <si>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</si>
  <si>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</si>
  <si>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</si>
  <si>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</si>
  <si>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</si>
  <si>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</si>
  <si>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</si>
  <si>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</si>
  <si>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</si>
  <si>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</si>
  <si>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</si>
  <si>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</si>
  <si>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</si>
  <si>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</si>
  <si>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</si>
  <si>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</si>
  <si>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</si>
  <si>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</si>
  <si>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</si>
  <si>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</si>
  <si>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</si>
  <si>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</si>
  <si>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</si>
  <si>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</si>
  <si>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</si>
  <si>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</si>
  <si>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</si>
  <si>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</si>
  <si>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</si>
  <si>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</si>
  <si>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</si>
  <si>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</si>
  <si>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</si>
  <si>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</si>
  <si>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</si>
  <si>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</si>
  <si>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</si>
  <si>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</si>
  <si>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</si>
  <si>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</si>
  <si>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</si>
  <si>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</si>
  <si>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</si>
  <si>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</si>
  <si>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</si>
  <si>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</si>
  <si>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</si>
  <si>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</si>
  <si>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</si>
  <si>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</si>
  <si>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</si>
  <si>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</si>
  <si>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</si>
  <si>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</si>
  <si>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</si>
  <si>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</si>
  <si>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</si>
  <si>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</si>
  <si>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</si>
  <si>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</si>
  <si>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</si>
  <si>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</si>
  <si>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</si>
  <si>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</si>
  <si>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</si>
  <si>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</si>
  <si>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</si>
  <si>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</si>
  <si>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</si>
  <si>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</si>
  <si>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</si>
  <si>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</si>
  <si>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</si>
  <si>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</si>
  <si>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</si>
  <si>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</si>
  <si>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</si>
  <si>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</si>
  <si>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</si>
  <si>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</si>
  <si>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</si>
  <si>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</si>
  <si>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</si>
  <si>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</si>
  <si>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</si>
  <si>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</si>
  <si>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</si>
  <si>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</si>
  <si>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</si>
  <si>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</si>
  <si>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</si>
  <si>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</si>
  <si>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</si>
  <si>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</si>
  <si>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</si>
  <si>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</si>
  <si>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</si>
  <si>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</si>
  <si>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</si>
  <si>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</si>
  <si>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</si>
  <si>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</si>
  <si>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</si>
  <si>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</si>
  <si>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</si>
  <si>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</si>
  <si>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</si>
  <si>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</si>
  <si>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</si>
  <si>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</si>
  <si>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</si>
  <si>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</si>
  <si>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</si>
  <si>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</si>
  <si>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</si>
  <si>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</si>
  <si>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</si>
  <si>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</si>
  <si>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</si>
  <si>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</si>
  <si>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</si>
  <si>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</si>
  <si>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</si>
  <si>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</si>
  <si>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</si>
  <si>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</si>
  <si>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</si>
  <si>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</si>
  <si>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</si>
  <si>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</si>
  <si>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</si>
  <si>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</si>
  <si>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</si>
  <si>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</si>
  <si>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</si>
  <si>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</si>
  <si>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</si>
  <si>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</si>
  <si>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</si>
  <si>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</si>
  <si>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</si>
  <si>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</si>
  <si>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</si>
  <si>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</si>
  <si>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</si>
  <si>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</si>
  <si>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</si>
  <si>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</si>
  <si>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</si>
  <si>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</si>
  <si>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</si>
  <si>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</si>
  <si>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</si>
  <si>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</si>
  <si>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</si>
  <si>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</si>
  <si>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</si>
  <si>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</si>
  <si>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</si>
  <si>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</si>
  <si>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</si>
  <si>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</si>
  <si>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</si>
  <si>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</si>
  <si>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</si>
  <si>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</si>
  <si>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</si>
  <si>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</si>
  <si>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</si>
  <si>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</si>
  <si>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</si>
  <si>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</si>
  <si>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</si>
  <si>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</si>
  <si>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</si>
  <si>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</si>
  <si>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</si>
  <si>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</si>
  <si>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</si>
  <si>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</si>
  <si>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</si>
  <si>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</si>
  <si>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</si>
  <si>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</si>
  <si>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</si>
  <si>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</si>
  <si>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</si>
  <si>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</si>
  <si>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</si>
  <si>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</si>
  <si>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</si>
  <si>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</si>
  <si>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</si>
  <si>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</si>
  <si>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</si>
  <si>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</si>
  <si>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</si>
  <si>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</si>
  <si>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</si>
  <si>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</si>
  <si>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</si>
  <si>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</si>
  <si>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</si>
  <si>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</si>
  <si>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</si>
  <si>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</si>
  <si>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</si>
  <si>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</si>
  <si>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</si>
  <si>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</si>
  <si>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</si>
  <si>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</si>
  <si>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</si>
  <si>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</si>
  <si>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</si>
  <si>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</si>
  <si>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</si>
  <si>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</si>
  <si>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</si>
  <si>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</si>
  <si>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</si>
  <si>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</si>
  <si>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</si>
  <si>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</si>
  <si>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</si>
  <si>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</si>
  <si>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</si>
  <si>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</si>
  <si>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</si>
  <si>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</si>
  <si>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</si>
  <si>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</si>
  <si>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</si>
  <si>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</si>
  <si>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</si>
  <si>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</si>
  <si>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</si>
  <si>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</si>
  <si>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</si>
  <si>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</si>
  <si>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</si>
  <si>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</si>
  <si>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</si>
  <si>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</si>
  <si>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</si>
  <si>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</si>
  <si>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</si>
  <si>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</si>
  <si>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</si>
  <si>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</si>
  <si>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</si>
  <si>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</si>
  <si>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</si>
  <si>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</si>
  <si>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</si>
  <si>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</si>
  <si>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</si>
  <si>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</si>
  <si>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</si>
  <si>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</si>
  <si>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</si>
  <si>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</si>
  <si>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</si>
  <si>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</si>
  <si>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</si>
  <si>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</si>
  <si>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</si>
  <si>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</si>
  <si>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</si>
  <si>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</si>
  <si>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</si>
  <si>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</si>
  <si>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</si>
  <si>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</si>
  <si>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</si>
  <si>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</si>
  <si>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</si>
  <si>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</si>
  <si>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</si>
  <si>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</si>
  <si>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</si>
  <si>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</si>
  <si>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</si>
  <si>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</si>
  <si>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</si>
  <si>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</si>
  <si>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</si>
  <si>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</si>
  <si>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</si>
  <si>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</si>
  <si>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</si>
  <si>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</si>
  <si>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</si>
  <si>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</si>
  <si>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</si>
  <si>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</si>
  <si>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</si>
  <si>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</si>
  <si>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</si>
  <si>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</si>
  <si>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</si>
  <si>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</si>
  <si>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</si>
  <si>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</si>
  <si>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</si>
  <si>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</si>
  <si>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</si>
  <si>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</si>
  <si>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</si>
  <si>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</si>
  <si>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</si>
  <si>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</si>
  <si>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</si>
  <si>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</si>
  <si>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</si>
  <si>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</si>
  <si>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</si>
  <si>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</si>
  <si>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</si>
  <si>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</si>
  <si>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</si>
  <si>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</si>
  <si>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</si>
  <si>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</si>
  <si>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</si>
  <si>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</si>
  <si>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</si>
  <si>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</si>
  <si>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</si>
  <si>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</si>
  <si>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</si>
  <si>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</si>
  <si>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</si>
  <si>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</si>
  <si>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</si>
  <si>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</si>
  <si>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</si>
  <si>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</si>
  <si>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</si>
  <si>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</si>
  <si>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</si>
  <si>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</si>
  <si>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</si>
  <si>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</si>
  <si>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</si>
  <si>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</si>
  <si>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</si>
  <si>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</si>
  <si>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</si>
  <si>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</si>
  <si>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</si>
  <si>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</si>
  <si>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</si>
  <si>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</si>
  <si>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</si>
  <si>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</si>
  <si>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</si>
  <si>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</si>
  <si>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</si>
  <si>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</si>
  <si>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</si>
  <si>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</si>
  <si>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</si>
  <si>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</si>
  <si>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</si>
  <si>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</si>
  <si>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</si>
  <si>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</si>
  <si>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</si>
  <si>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</si>
  <si>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</si>
  <si>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</si>
  <si>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</si>
  <si>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</si>
  <si>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</si>
  <si>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</si>
  <si>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</si>
  <si>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</si>
  <si>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</si>
  <si>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</si>
  <si>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</si>
  <si>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</si>
  <si>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</si>
  <si>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</si>
  <si>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</si>
  <si>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</si>
  <si>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</si>
  <si>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</si>
  <si>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</si>
  <si>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</si>
  <si>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</si>
  <si>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</si>
  <si>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</si>
  <si>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</si>
  <si>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</si>
  <si>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</si>
  <si>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</si>
  <si>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</si>
  <si>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</si>
  <si>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</si>
  <si>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</si>
  <si>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</si>
  <si>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</si>
  <si>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</si>
  <si>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</si>
  <si>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</si>
  <si>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</si>
  <si>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</si>
  <si>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</si>
  <si>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</si>
  <si>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</si>
  <si>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</si>
  <si>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</si>
  <si>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</si>
  <si>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</si>
  <si>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</si>
  <si>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</si>
  <si>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</si>
  <si>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</si>
  <si>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</si>
  <si>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</si>
  <si>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</si>
  <si>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</si>
  <si>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</si>
  <si>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</si>
  <si>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</si>
  <si>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</si>
  <si>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</si>
  <si>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</si>
  <si>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</si>
  <si>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</si>
  <si>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</si>
  <si>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</si>
  <si>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</si>
  <si>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</si>
  <si>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</si>
  <si>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</si>
  <si>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</si>
  <si>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</si>
  <si>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</si>
  <si>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</si>
  <si>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</si>
  <si>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</si>
  <si>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</si>
  <si>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</si>
  <si>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</si>
  <si>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</si>
  <si>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</si>
  <si>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</si>
  <si>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</si>
  <si>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</si>
  <si>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</si>
  <si>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</si>
  <si>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</si>
  <si>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</si>
  <si>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</si>
  <si>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</si>
  <si>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</si>
  <si>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</si>
  <si>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</si>
  <si>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</si>
  <si>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</si>
  <si>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</si>
  <si>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</si>
  <si>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</si>
  <si>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</si>
  <si>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</si>
  <si>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</si>
  <si>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</si>
  <si>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</si>
  <si>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</si>
  <si>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</si>
  <si>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</si>
  <si>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</si>
  <si>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</si>
  <si>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</si>
  <si>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</si>
  <si>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</si>
  <si>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</si>
  <si>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</si>
  <si>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</si>
  <si>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</si>
  <si>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</si>
  <si>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</si>
  <si>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</si>
  <si>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</si>
  <si>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</si>
  <si>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</si>
  <si>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</si>
  <si>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</si>
  <si>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</si>
  <si>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</si>
  <si>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</si>
  <si>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</si>
  <si>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</si>
  <si>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</si>
  <si>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</si>
  <si>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</si>
  <si>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</si>
  <si>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</si>
  <si>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</si>
  <si>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</si>
  <si>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</si>
  <si>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</si>
  <si>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</si>
  <si>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</si>
  <si>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</si>
  <si>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</si>
  <si>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</si>
  <si>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</si>
  <si>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</si>
  <si>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</si>
  <si>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</si>
  <si>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</si>
  <si>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</si>
  <si>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</si>
  <si>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</si>
  <si>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</si>
  <si>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</si>
  <si>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</si>
  <si>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</si>
  <si>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</si>
  <si>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</si>
  <si>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</si>
  <si>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</si>
  <si>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</si>
  <si>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</si>
  <si>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</si>
  <si>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</si>
  <si>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</si>
  <si>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</si>
  <si>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</si>
  <si>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</si>
  <si>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</si>
  <si>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</si>
  <si>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</si>
  <si>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</si>
  <si>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</si>
  <si>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</si>
  <si>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</si>
  <si>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</si>
  <si>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</si>
  <si>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</si>
  <si>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</si>
  <si>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</si>
  <si>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</si>
  <si>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</si>
  <si>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</si>
  <si>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</si>
  <si>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</si>
  <si>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</si>
  <si>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</si>
  <si>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</si>
  <si>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</si>
  <si>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</si>
  <si>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</si>
  <si>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</si>
  <si>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</si>
  <si>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</si>
  <si>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</si>
  <si>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</si>
  <si>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</si>
  <si>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</si>
  <si>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</si>
  <si>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</si>
  <si>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</si>
  <si>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</si>
  <si>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</si>
  <si>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</si>
  <si>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</si>
  <si>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</si>
  <si>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</si>
  <si>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</si>
  <si>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</si>
  <si>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</si>
  <si>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</si>
  <si>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</si>
  <si>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</si>
  <si>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</si>
  <si>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</si>
  <si>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</si>
  <si>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</si>
  <si>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</si>
  <si>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</si>
  <si>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</si>
  <si>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</si>
  <si>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</si>
  <si>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</si>
  <si>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</si>
  <si>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</si>
  <si>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</si>
  <si>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</si>
  <si>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</si>
  <si>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</si>
  <si>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</si>
  <si>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</si>
  <si>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</si>
  <si>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</si>
  <si>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</si>
  <si>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</si>
  <si>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</si>
  <si>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</si>
  <si>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</si>
  <si>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</si>
  <si>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</si>
  <si>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</si>
  <si>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</si>
  <si>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</si>
  <si>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</si>
  <si>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</si>
  <si>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</si>
  <si>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</si>
  <si>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</si>
  <si>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</si>
  <si>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</si>
  <si>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</si>
  <si>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</si>
  <si>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</si>
  <si>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</si>
  <si>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</si>
  <si>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</si>
  <si>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</si>
  <si>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</si>
  <si>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</si>
  <si>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</si>
  <si>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</si>
  <si>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</si>
  <si>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</si>
  <si>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</si>
  <si>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</si>
  <si>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</si>
  <si>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</si>
  <si>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</si>
  <si>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</si>
  <si>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</si>
  <si>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</si>
  <si>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</si>
  <si>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</si>
  <si>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</si>
  <si>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</si>
  <si>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</si>
  <si>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</si>
  <si>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</si>
  <si>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</si>
  <si>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</si>
  <si>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</si>
  <si>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</si>
  <si>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</si>
  <si>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</si>
  <si>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</si>
  <si>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</si>
  <si>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</si>
  <si>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</si>
  <si>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</si>
  <si>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</si>
  <si>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</si>
  <si>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</si>
  <si>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</si>
  <si>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</si>
  <si>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</si>
  <si>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</si>
  <si>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</si>
  <si>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</si>
  <si>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</si>
  <si>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</si>
  <si>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</si>
  <si>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</si>
  <si>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</si>
  <si>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</si>
  <si>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</si>
  <si>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</si>
  <si>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</si>
  <si>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</si>
  <si>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</si>
  <si>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</si>
  <si>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</si>
  <si>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</si>
  <si>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</si>
  <si>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</si>
  <si>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</si>
  <si>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</si>
  <si>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</si>
  <si>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</si>
  <si>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</si>
  <si>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</si>
  <si>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</si>
  <si>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</si>
  <si>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</si>
  <si>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</si>
  <si>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</si>
  <si>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</si>
  <si>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</si>
  <si>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</si>
  <si>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</si>
  <si>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</si>
  <si>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</si>
  <si>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</si>
  <si>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</si>
  <si>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</si>
  <si>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</si>
  <si>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</si>
  <si>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</si>
  <si>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</si>
  <si>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</si>
  <si>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</si>
  <si>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</si>
  <si>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</si>
  <si>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</si>
  <si>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</si>
  <si>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</si>
  <si>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</si>
  <si>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</si>
  <si>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</si>
  <si>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</si>
  <si>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</si>
  <si>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</si>
  <si>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</si>
  <si>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</si>
  <si>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</si>
  <si>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</si>
  <si>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</si>
  <si>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</si>
  <si>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</si>
  <si>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</si>
  <si>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</si>
  <si>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</si>
  <si>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</si>
  <si>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</si>
  <si>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</si>
  <si>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</si>
  <si>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</si>
  <si>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</si>
  <si>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</si>
  <si>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</si>
  <si>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</si>
  <si>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</si>
  <si>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</si>
  <si>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</si>
  <si>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</si>
  <si>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</si>
  <si>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</si>
  <si>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</si>
  <si>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</si>
  <si>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</si>
  <si>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</si>
  <si>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</si>
  <si>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</si>
  <si>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</si>
  <si>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</si>
  <si>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</si>
  <si>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</si>
  <si>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</si>
  <si>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</si>
  <si>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</si>
  <si>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</si>
  <si>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</si>
  <si>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</si>
  <si>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</si>
  <si>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</si>
  <si>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</si>
  <si>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</si>
  <si>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</si>
  <si>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</si>
  <si>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</si>
  <si>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</si>
  <si>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</si>
  <si>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</si>
  <si>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</si>
  <si>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</si>
  <si>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</si>
  <si>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</si>
  <si>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</si>
  <si>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</si>
  <si>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</si>
  <si>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</si>
  <si>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</si>
  <si>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</si>
  <si>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</si>
  <si>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</si>
  <si>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</si>
  <si>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</si>
  <si>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</si>
  <si>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</si>
  <si>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</si>
  <si>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</si>
  <si>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</si>
  <si>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</si>
  <si>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</si>
  <si>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</si>
  <si>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</si>
  <si>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</si>
  <si>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</si>
  <si>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</si>
  <si>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</si>
  <si>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</si>
  <si>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</si>
  <si>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</si>
  <si>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</si>
  <si>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</si>
  <si>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</si>
  <si>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</si>
  <si>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</si>
  <si>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</si>
  <si>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</si>
  <si>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</si>
  <si>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</si>
  <si>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</si>
  <si>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</si>
  <si>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</si>
  <si>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</si>
  <si>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</si>
  <si>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</si>
  <si>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</si>
  <si>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</si>
  <si>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</si>
  <si>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</si>
  <si>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</si>
  <si>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</si>
  <si>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</si>
  <si>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</si>
  <si>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</si>
  <si>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</si>
  <si>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</si>
  <si>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</si>
  <si>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</si>
  <si>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</si>
  <si>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</si>
  <si>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</si>
  <si>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</si>
  <si>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</si>
  <si>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</si>
  <si>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</si>
  <si>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</si>
  <si>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</si>
  <si>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</si>
  <si>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</si>
  <si>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</si>
  <si>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</si>
  <si>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</si>
  <si>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</si>
  <si>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</si>
  <si>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</si>
  <si>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</si>
  <si>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</si>
  <si>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</si>
  <si>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</si>
  <si>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</si>
  <si>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</si>
  <si>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</si>
  <si>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</si>
  <si>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</si>
  <si>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</si>
  <si>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</si>
  <si>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</si>
  <si>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</si>
  <si>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</si>
  <si>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</si>
  <si>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</si>
  <si>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</si>
  <si>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</si>
  <si>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</si>
  <si>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</si>
  <si>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</si>
  <si>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</si>
  <si>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</si>
  <si>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</si>
  <si>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</si>
  <si>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</si>
  <si>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</si>
  <si>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</si>
  <si>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</si>
  <si>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</si>
  <si>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</si>
  <si>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</si>
  <si>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</si>
  <si>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</si>
  <si>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</si>
  <si>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</si>
  <si>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</si>
  <si>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</si>
  <si>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</si>
  <si>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</si>
  <si>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</si>
  <si>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</si>
  <si>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</si>
  <si>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</si>
  <si>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</si>
  <si>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</si>
  <si>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</si>
  <si>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</si>
  <si>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</si>
  <si>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</si>
  <si>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</si>
  <si>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</si>
  <si>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</si>
  <si>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</si>
  <si>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</si>
  <si>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</si>
  <si>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</si>
  <si>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</si>
  <si>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</si>
  <si>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</si>
  <si>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</si>
  <si>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</si>
  <si>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</si>
  <si>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</si>
  <si>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</si>
  <si>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</si>
  <si>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</si>
  <si>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</si>
  <si>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</si>
  <si>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</si>
  <si>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</si>
  <si>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</si>
  <si>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</si>
  <si>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</si>
  <si>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</si>
  <si>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</si>
  <si>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</si>
  <si>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</si>
  <si>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</si>
  <si>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</si>
  <si>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</si>
  <si>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</si>
  <si>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</si>
  <si>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</si>
  <si>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</si>
  <si>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</si>
  <si>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</si>
  <si>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</si>
  <si>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</si>
  <si>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</si>
  <si>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</si>
  <si>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</si>
  <si>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</si>
  <si>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</si>
  <si>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</si>
  <si>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</si>
  <si>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</si>
  <si>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</si>
  <si>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</si>
  <si>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</si>
  <si>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</si>
  <si>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</si>
  <si>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</si>
  <si>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</si>
  <si>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</si>
  <si>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</si>
  <si>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</si>
  <si>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</si>
  <si>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</si>
  <si>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</si>
  <si>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</si>
  <si>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</si>
  <si>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</si>
  <si>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</si>
  <si>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</si>
  <si>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</si>
  <si>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</si>
  <si>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</si>
  <si>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</si>
  <si>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</si>
  <si>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</si>
  <si>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</si>
  <si>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</si>
  <si>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</si>
  <si>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</si>
  <si>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</si>
  <si>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</si>
  <si>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</si>
  <si>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</si>
  <si>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</si>
  <si>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</si>
  <si>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</si>
  <si>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</si>
  <si>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</si>
  <si>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</si>
  <si>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</si>
  <si>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</si>
  <si>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</si>
  <si>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</si>
  <si>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</si>
  <si>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</si>
  <si>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</si>
  <si>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</si>
  <si>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</si>
  <si>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</si>
  <si>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</si>
  <si>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</si>
  <si>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</si>
  <si>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</si>
  <si>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</si>
  <si>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</si>
  <si>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</si>
  <si>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</si>
  <si>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</si>
  <si>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</si>
  <si>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</si>
  <si>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</si>
  <si>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</si>
  <si>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</si>
  <si>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</si>
  <si>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</si>
  <si>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</si>
  <si>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</si>
  <si>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</si>
  <si>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</si>
  <si>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</si>
  <si>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</si>
  <si>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</si>
  <si>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</si>
  <si>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</si>
  <si>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</si>
  <si>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</si>
  <si>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</si>
  <si>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</si>
  <si>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</si>
  <si>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</si>
  <si>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</si>
  <si>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</si>
  <si>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</si>
  <si>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</si>
  <si>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</si>
  <si>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</si>
  <si>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</si>
  <si>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</si>
  <si>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</si>
  <si>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</si>
  <si>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</si>
  <si>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</si>
  <si>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</si>
  <si>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</si>
  <si>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</si>
  <si>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</si>
  <si>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</si>
  <si>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</si>
  <si>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</si>
  <si>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</si>
  <si>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</si>
  <si>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</si>
  <si>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</si>
  <si>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</si>
  <si>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</si>
  <si>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</si>
  <si>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</si>
  <si>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</si>
  <si>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</si>
  <si>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</si>
  <si>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</si>
  <si>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</si>
  <si>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</si>
  <si>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</si>
  <si>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</si>
  <si>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</si>
  <si>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</si>
  <si>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</si>
  <si>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</si>
  <si>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</si>
  <si>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</si>
  <si>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</si>
  <si>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</si>
  <si>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</si>
  <si>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</si>
  <si>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</si>
  <si>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</si>
  <si>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</si>
  <si>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</si>
  <si>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</si>
  <si>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</si>
  <si>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</si>
  <si>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</si>
  <si>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</si>
  <si>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</si>
  <si>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</si>
  <si>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</si>
  <si>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</si>
  <si>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</si>
  <si>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</si>
  <si>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</si>
  <si>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</si>
  <si>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</si>
  <si>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</si>
  <si>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</si>
  <si>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</si>
  <si>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</si>
  <si>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</si>
  <si>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</si>
  <si>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</si>
  <si>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</si>
  <si>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</si>
  <si>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</si>
  <si>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</si>
  <si>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</si>
  <si>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</si>
  <si>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</si>
  <si>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</si>
  <si>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</si>
  <si>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</si>
  <si>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</si>
  <si>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</si>
  <si>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</si>
  <si>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</si>
  <si>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</si>
  <si>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</si>
  <si>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</si>
  <si>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</si>
  <si>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</si>
  <si>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</si>
  <si>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</si>
  <si>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</si>
  <si>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</si>
  <si>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</si>
  <si>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</si>
  <si>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</si>
  <si>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</si>
  <si>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</si>
  <si>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</si>
  <si>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</si>
  <si>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</si>
  <si>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</si>
  <si>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</si>
  <si>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</si>
  <si>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</si>
  <si>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</si>
  <si>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</si>
  <si>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</si>
  <si>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</si>
  <si>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</si>
  <si>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</si>
  <si>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</si>
  <si>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</si>
  <si>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</si>
  <si>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</si>
  <si>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</si>
  <si>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</si>
  <si>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</si>
  <si>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</si>
  <si>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</si>
  <si>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</si>
  <si>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</si>
  <si>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</si>
  <si>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</si>
  <si>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</si>
  <si>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</si>
  <si>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</si>
  <si>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</si>
  <si>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</si>
  <si>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</si>
  <si>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</si>
  <si>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</si>
  <si>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</si>
  <si>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</si>
  <si>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</si>
  <si>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</si>
  <si>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</si>
  <si>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</si>
  <si>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</si>
  <si>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</si>
  <si>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</si>
  <si>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</si>
  <si>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</si>
  <si>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</si>
  <si>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</si>
  <si>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</si>
  <si>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</si>
  <si>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</si>
  <si>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</si>
  <si>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</si>
  <si>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</si>
  <si>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</si>
  <si>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</si>
  <si>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</si>
  <si>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</si>
  <si>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</si>
  <si>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</si>
  <si>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</si>
  <si>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</si>
  <si>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</si>
  <si>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</si>
  <si>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</si>
  <si>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</si>
  <si>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</si>
  <si>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</si>
  <si>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</si>
  <si>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</si>
  <si>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</si>
  <si>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</si>
  <si>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</si>
  <si>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</si>
  <si>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</si>
  <si>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</si>
  <si>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</si>
  <si>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</si>
  <si>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</si>
  <si>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</si>
  <si>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</si>
  <si>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</si>
  <si>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</si>
  <si>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</si>
  <si>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</si>
  <si>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</si>
  <si>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</si>
  <si>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</si>
  <si>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</si>
  <si>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</si>
  <si>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</si>
  <si>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</si>
  <si>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</si>
  <si>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</si>
  <si>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</si>
  <si>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</si>
  <si>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</si>
  <si>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</si>
  <si>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</si>
  <si>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</si>
  <si>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</si>
  <si>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</si>
  <si>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</si>
  <si>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</si>
  <si>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</si>
  <si>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</si>
  <si>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</si>
  <si>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</si>
  <si>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</si>
  <si>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</si>
  <si>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</si>
  <si>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</si>
  <si>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</si>
  <si>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</si>
  <si>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</si>
  <si>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</si>
  <si>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</si>
  <si>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</si>
  <si>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</si>
  <si>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</si>
  <si>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</si>
  <si>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</si>
  <si>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</si>
  <si>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</si>
  <si>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</si>
  <si>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</si>
  <si>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</si>
  <si>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</si>
  <si>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</si>
  <si>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</si>
  <si>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</si>
  <si>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</si>
  <si>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</si>
  <si>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</si>
  <si>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</si>
  <si>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</si>
  <si>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</si>
  <si>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</si>
  <si>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</si>
  <si>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</si>
  <si>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</si>
  <si>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</si>
  <si>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</si>
  <si>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</si>
  <si>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</si>
  <si>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</si>
  <si>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</si>
  <si>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</si>
  <si>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</si>
  <si>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</si>
  <si>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</si>
  <si>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</si>
  <si>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</si>
  <si>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</si>
  <si>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</si>
  <si>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</si>
  <si>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</si>
  <si>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</si>
  <si>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</si>
  <si>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</si>
  <si>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</si>
  <si>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</si>
  <si>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</si>
  <si>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</si>
  <si>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</si>
  <si>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</si>
  <si>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</si>
  <si>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</si>
  <si>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</si>
  <si>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</si>
  <si>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</si>
  <si>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</si>
  <si>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</si>
  <si>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</si>
  <si>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</si>
  <si>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</si>
  <si>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</si>
  <si>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</si>
  <si>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</si>
  <si>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</si>
  <si>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</si>
  <si>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</si>
  <si>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</si>
  <si>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</si>
  <si>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</si>
  <si>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</si>
  <si>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</si>
  <si>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</si>
  <si>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</si>
  <si>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</si>
  <si>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</si>
  <si>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</si>
  <si>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</si>
  <si>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</si>
  <si>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</si>
  <si>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</si>
  <si>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</si>
  <si>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</si>
  <si>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</si>
  <si>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</si>
  <si>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</si>
  <si>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</si>
  <si>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</si>
  <si>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</si>
  <si>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</si>
  <si>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</si>
  <si>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</si>
  <si>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</si>
  <si>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</si>
  <si>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</si>
  <si>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</si>
  <si>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</si>
  <si>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</si>
  <si>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</si>
  <si>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</si>
  <si>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</si>
  <si>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</si>
  <si>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</si>
  <si>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</si>
  <si>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</si>
  <si>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</si>
  <si>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</si>
  <si>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</si>
  <si>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</si>
  <si>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</si>
  <si>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</si>
  <si>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</si>
  <si>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</si>
  <si>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</si>
  <si>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</si>
  <si>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</si>
  <si>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</si>
  <si>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</si>
  <si>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</si>
  <si>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</si>
  <si>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</si>
  <si>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</si>
  <si>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</si>
  <si>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</si>
  <si>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</si>
  <si>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</si>
  <si>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</si>
  <si>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</si>
  <si>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</si>
  <si>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</si>
  <si>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</si>
  <si>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</si>
  <si>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</si>
  <si>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</si>
  <si>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</si>
  <si>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</si>
  <si>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</si>
  <si>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</si>
  <si>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</si>
  <si>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</si>
  <si>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</si>
  <si>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</si>
  <si>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</si>
  <si>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</si>
  <si>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</si>
  <si>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</si>
  <si>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</si>
  <si>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</si>
  <si>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</si>
  <si>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</si>
  <si>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</si>
  <si>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</si>
  <si>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</si>
  <si>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</si>
  <si>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</si>
  <si>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</si>
  <si>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</si>
  <si>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</si>
  <si>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</si>
  <si>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</si>
  <si>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</si>
  <si>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</si>
  <si>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</si>
  <si>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</si>
  <si>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</si>
  <si>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</si>
  <si>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</si>
  <si>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</si>
  <si>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</si>
  <si>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</si>
  <si>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</si>
  <si>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</si>
  <si>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</si>
  <si>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</si>
  <si>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</si>
  <si>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</si>
  <si>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</si>
  <si>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</si>
  <si>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</si>
  <si>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</si>
  <si>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</si>
  <si>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</si>
  <si>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</si>
  <si>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</si>
  <si>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</si>
  <si>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</si>
  <si>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</si>
  <si>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</si>
  <si>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</si>
  <si>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</si>
  <si>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</si>
  <si>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</si>
  <si>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</si>
  <si>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</si>
  <si>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</si>
  <si>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</si>
  <si>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</si>
  <si>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</si>
  <si>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</si>
  <si>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</si>
  <si>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</si>
  <si>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</si>
  <si>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</si>
  <si>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</si>
  <si>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</si>
  <si>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</si>
  <si>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</si>
  <si>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</si>
  <si>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</si>
  <si>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</si>
  <si>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</si>
  <si>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</si>
  <si>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</si>
  <si>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</si>
  <si>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</si>
  <si>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</si>
  <si>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</si>
  <si>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</si>
  <si>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</si>
  <si>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</si>
  <si>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</si>
  <si>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</si>
  <si>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</si>
  <si>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</si>
  <si>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</si>
  <si>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</si>
  <si>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</si>
  <si>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</si>
  <si>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</si>
  <si>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</si>
  <si>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</si>
  <si>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</si>
  <si>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</si>
  <si>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</si>
  <si>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</si>
  <si>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</si>
  <si>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</si>
  <si>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</si>
  <si>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</si>
  <si>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</si>
  <si>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</si>
  <si>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</si>
  <si>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</si>
  <si>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</si>
  <si>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</si>
  <si>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</si>
  <si>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</si>
  <si>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</si>
  <si>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</si>
  <si>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</si>
  <si>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</si>
  <si>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</si>
  <si>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</si>
  <si>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</si>
  <si>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</si>
  <si>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</si>
  <si>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</si>
  <si>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</si>
  <si>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</si>
  <si>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</si>
  <si>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</si>
  <si>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</si>
  <si>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</si>
  <si>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</si>
  <si>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</si>
  <si>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</si>
  <si>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</si>
  <si>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</si>
  <si>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</si>
  <si>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</si>
  <si>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</si>
  <si>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</si>
  <si>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</si>
  <si>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</si>
  <si>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</si>
  <si>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</si>
  <si>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</si>
  <si>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</si>
  <si>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</si>
  <si>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</si>
  <si>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</si>
  <si>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</si>
  <si>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</si>
  <si>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</si>
  <si>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</si>
  <si>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</si>
  <si>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</si>
  <si>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</si>
  <si>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</si>
  <si>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</si>
  <si>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</si>
  <si>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</si>
  <si>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</si>
  <si>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</si>
  <si>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</si>
  <si>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</si>
  <si>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</si>
  <si>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</si>
  <si>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</si>
  <si>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</si>
  <si>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</si>
  <si>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</si>
  <si>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</si>
  <si>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</si>
  <si>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</si>
  <si>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</si>
  <si>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</si>
  <si>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</si>
  <si>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</si>
  <si>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</si>
  <si>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</si>
  <si>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</si>
  <si>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</si>
  <si>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</si>
  <si>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</si>
  <si>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</si>
  <si>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</si>
  <si>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</si>
  <si>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</si>
  <si>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</si>
  <si>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</si>
  <si>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</si>
  <si>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</si>
  <si>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</si>
  <si>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</si>
  <si>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</si>
  <si>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</si>
  <si>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</si>
  <si>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</si>
  <si>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</si>
  <si>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</si>
  <si>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</si>
  <si>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</si>
  <si>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</si>
  <si>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</si>
  <si>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</si>
  <si>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</si>
  <si>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</si>
  <si>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</si>
  <si>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</si>
  <si>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</si>
  <si>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</si>
  <si>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</si>
  <si>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</si>
  <si>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</si>
  <si>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</si>
  <si>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</si>
  <si>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</si>
  <si>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</si>
  <si>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</si>
  <si>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</si>
  <si>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</si>
  <si>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</si>
  <si>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</si>
  <si>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</si>
  <si>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</si>
  <si>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</si>
  <si>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</si>
  <si>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</si>
  <si>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</si>
  <si>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</si>
  <si>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</si>
  <si>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</si>
  <si>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</si>
  <si>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</si>
  <si>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</si>
  <si>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</si>
  <si>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</si>
  <si>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</si>
  <si>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</si>
  <si>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</si>
  <si>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</si>
  <si>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</si>
  <si>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</si>
  <si>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</si>
  <si>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</si>
  <si>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</si>
  <si>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</si>
  <si>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</si>
  <si>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</si>
  <si>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</si>
  <si>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</si>
  <si>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</si>
  <si>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</si>
  <si>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</si>
  <si>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</si>
  <si>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</si>
  <si>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</si>
  <si>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</si>
  <si>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</si>
  <si>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</si>
  <si>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</si>
  <si>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</si>
  <si>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</si>
  <si>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</si>
  <si>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</si>
  <si>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</si>
  <si>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</si>
  <si>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</si>
  <si>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</si>
  <si>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</si>
  <si>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</si>
  <si>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</si>
  <si>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</si>
  <si>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</si>
  <si>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</si>
  <si>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</si>
  <si>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</si>
  <si>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</si>
  <si>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</si>
  <si>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</si>
  <si>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</si>
  <si>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</si>
  <si>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</si>
  <si>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</si>
  <si>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</si>
  <si>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</si>
  <si>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</si>
  <si>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</si>
  <si>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</si>
  <si>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</si>
  <si>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</si>
  <si>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</si>
  <si>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</si>
  <si>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</si>
  <si>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</si>
  <si>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</si>
  <si>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</si>
  <si>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</si>
  <si>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</si>
  <si>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</si>
  <si>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</si>
  <si>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</si>
  <si>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</si>
  <si>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</si>
  <si>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</si>
  <si>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</si>
  <si>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</si>
  <si>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</si>
  <si>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</si>
  <si>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</si>
  <si>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</si>
  <si>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</si>
  <si>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</si>
  <si>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</si>
  <si>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</si>
  <si>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</si>
  <si>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</si>
  <si>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</si>
  <si>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</si>
  <si>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</si>
  <si>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</si>
  <si>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</si>
  <si>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</si>
  <si>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</si>
  <si>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</si>
  <si>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</si>
  <si>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</si>
  <si>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</si>
  <si>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</si>
  <si>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</si>
  <si>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</si>
  <si>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</si>
  <si>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</si>
  <si>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</si>
  <si>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</si>
  <si>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</si>
  <si>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</si>
  <si>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</si>
  <si>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</si>
  <si>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</si>
  <si>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</si>
  <si>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</si>
  <si>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</si>
  <si>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</si>
  <si>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</si>
  <si>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</si>
  <si>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</si>
  <si>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</si>
  <si>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</si>
  <si>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</si>
  <si>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</si>
  <si>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</si>
  <si>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</si>
  <si>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</si>
  <si>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</si>
  <si>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</si>
  <si>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</si>
  <si>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</si>
  <si>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</si>
  <si>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</si>
  <si>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</si>
  <si>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</si>
  <si>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</si>
  <si>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</si>
  <si>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</si>
  <si>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</si>
  <si>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</si>
  <si>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</si>
  <si>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</si>
  <si>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</si>
  <si>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</si>
  <si>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</si>
  <si>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</si>
  <si>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</si>
  <si>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</si>
  <si>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</si>
  <si>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</si>
  <si>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</si>
  <si>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</si>
  <si>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</si>
  <si>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</si>
  <si>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</si>
  <si>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</si>
  <si>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</si>
  <si>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</si>
  <si>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</si>
  <si>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</si>
  <si>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</si>
  <si>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</si>
  <si>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</si>
  <si>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</si>
  <si>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</si>
  <si>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</si>
  <si>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</si>
  <si>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</si>
  <si>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</si>
  <si>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</si>
  <si>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</si>
  <si>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</si>
  <si>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</si>
  <si>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</si>
  <si>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</si>
  <si>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</si>
  <si>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</si>
  <si>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</si>
  <si>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</si>
  <si>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</si>
  <si>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</si>
  <si>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</si>
  <si>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</si>
  <si>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</si>
  <si>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</si>
  <si>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</si>
  <si>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</si>
  <si>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</si>
  <si>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</si>
  <si>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</si>
  <si>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</si>
  <si>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</si>
  <si>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</si>
  <si>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</si>
  <si>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</si>
  <si>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</si>
  <si>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</si>
  <si>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</si>
  <si>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</si>
  <si>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</si>
  <si>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</si>
  <si>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</si>
  <si>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</si>
  <si>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</si>
  <si>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</si>
  <si>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</si>
  <si>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</si>
  <si>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</si>
  <si>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</si>
  <si>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</si>
  <si>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</si>
  <si>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</si>
  <si>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</si>
  <si>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</si>
  <si>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</si>
  <si>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</si>
  <si>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</si>
  <si>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</si>
  <si>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</si>
  <si>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</si>
  <si>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</si>
  <si>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</si>
  <si>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</si>
  <si>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</si>
  <si>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</si>
  <si>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</si>
  <si>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</si>
  <si>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</si>
  <si>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</si>
  <si>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</si>
  <si>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</si>
  <si>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</si>
  <si>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</si>
  <si>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</si>
  <si>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</si>
  <si>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</si>
  <si>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</si>
  <si>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</si>
  <si>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</si>
  <si>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</si>
  <si>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</si>
  <si>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</si>
  <si>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</si>
  <si>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</si>
  <si>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</si>
  <si>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</si>
  <si>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</si>
  <si>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</si>
  <si>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</si>
  <si>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</si>
  <si>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</si>
  <si>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</si>
  <si>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</si>
  <si>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</si>
  <si>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</si>
  <si>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</si>
  <si>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</si>
  <si>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</si>
  <si>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</si>
  <si>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</si>
  <si>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</si>
  <si>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</si>
  <si>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</si>
  <si>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</si>
  <si>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</si>
  <si>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</si>
  <si>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</si>
  <si>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</si>
  <si>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</si>
  <si>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</si>
  <si>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</si>
  <si>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</si>
  <si>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</si>
  <si>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</si>
  <si>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</si>
  <si>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</si>
  <si>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</si>
  <si>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</si>
  <si>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</si>
  <si>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</si>
  <si>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</si>
  <si>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</si>
  <si>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</si>
  <si>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</si>
  <si>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</si>
  <si>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</si>
  <si>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</si>
  <si>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</si>
  <si>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</si>
  <si>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</si>
  <si>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</si>
  <si>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</si>
  <si>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</si>
  <si>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</si>
  <si>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</si>
  <si>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</si>
  <si>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</si>
  <si>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</si>
  <si>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</si>
  <si>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</si>
  <si>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</si>
  <si>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</si>
  <si>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</si>
  <si>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</si>
  <si>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</si>
  <si>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</si>
  <si>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</si>
  <si>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</si>
  <si>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</si>
  <si>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</si>
  <si>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</si>
  <si>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</si>
  <si>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</si>
  <si>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</si>
  <si>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</si>
  <si>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</si>
  <si>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</si>
  <si>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</si>
  <si>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</si>
  <si>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</si>
  <si>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</si>
  <si>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</si>
  <si>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</si>
  <si>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</si>
  <si>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</si>
  <si>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</si>
  <si>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</si>
  <si>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</si>
  <si>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</si>
  <si>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</si>
  <si>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</si>
  <si>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</si>
  <si>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</si>
  <si>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</si>
  <si>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</si>
  <si>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</si>
  <si>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</si>
  <si>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</si>
  <si>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</si>
  <si>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</si>
  <si>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</si>
  <si>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</si>
  <si>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</si>
  <si>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</si>
  <si>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</si>
  <si>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</si>
  <si>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</si>
  <si>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</si>
  <si>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</si>
  <si>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</si>
  <si>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</si>
  <si>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</si>
  <si>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</si>
  <si>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</si>
  <si>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</si>
  <si>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</si>
  <si>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</si>
  <si>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</si>
  <si>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</si>
  <si>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</si>
  <si>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</si>
  <si>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</si>
  <si>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</si>
  <si>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</si>
  <si>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</si>
  <si>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</si>
  <si>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</si>
  <si>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</si>
  <si>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</si>
  <si>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</si>
  <si>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</si>
  <si>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</si>
  <si>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</si>
  <si>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</si>
  <si>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</si>
  <si>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</si>
  <si>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</si>
  <si>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</si>
  <si>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</si>
  <si>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</si>
  <si>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</si>
  <si>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</si>
  <si>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</si>
  <si>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</si>
  <si>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</si>
  <si>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</si>
  <si>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</si>
  <si>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</si>
  <si>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</si>
  <si>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</si>
  <si>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</si>
  <si>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</si>
  <si>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</si>
  <si>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</si>
  <si>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</si>
  <si>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</si>
  <si>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</si>
  <si>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</si>
  <si>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</si>
  <si>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</si>
  <si>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</si>
  <si>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</si>
  <si>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</si>
  <si>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</si>
  <si>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</si>
  <si>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</si>
  <si>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</si>
  <si>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</si>
  <si>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</si>
  <si>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</si>
  <si>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</si>
  <si>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</si>
  <si>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</si>
  <si>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</si>
  <si>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</si>
  <si>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</si>
  <si>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</si>
  <si>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</si>
  <si>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</si>
  <si>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</si>
  <si>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</si>
  <si>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</si>
  <si>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</si>
  <si>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</si>
  <si>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</si>
  <si>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</si>
  <si>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</si>
  <si>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</si>
  <si>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</si>
  <si>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</si>
  <si>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</si>
  <si>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</si>
  <si>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</si>
  <si>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</si>
  <si>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</si>
  <si>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</si>
  <si>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</si>
  <si>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</si>
  <si>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</si>
  <si>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</si>
  <si>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</si>
  <si>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</si>
  <si>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</si>
  <si>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</si>
  <si>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</si>
  <si>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</si>
  <si>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</si>
  <si>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</si>
  <si>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</si>
  <si>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</si>
  <si>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</si>
  <si>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</si>
  <si>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</si>
  <si>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</si>
  <si>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</si>
  <si>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</si>
  <si>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</si>
  <si>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</si>
  <si>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</si>
  <si>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</si>
  <si>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</si>
  <si>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</si>
  <si>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</si>
  <si>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</si>
  <si>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</si>
  <si>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</si>
  <si>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</si>
  <si>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</si>
  <si>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</si>
  <si>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</si>
  <si>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</si>
  <si>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</si>
  <si>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</si>
  <si>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</si>
  <si>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</si>
  <si>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</si>
  <si>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</si>
  <si>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</si>
  <si>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</si>
  <si>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</si>
  <si>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</si>
  <si>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</si>
  <si>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</si>
  <si>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</si>
  <si>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</si>
  <si>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</si>
  <si>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</si>
  <si>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</si>
  <si>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</si>
  <si>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</si>
  <si>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</si>
  <si>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</si>
  <si>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</si>
  <si>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</si>
  <si>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</si>
  <si>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</si>
  <si>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</si>
  <si>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</si>
  <si>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</si>
  <si>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</si>
  <si>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</si>
  <si>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</si>
  <si>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</si>
  <si>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</si>
  <si>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</si>
  <si>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</si>
  <si>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</si>
  <si>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</si>
  <si>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</si>
  <si>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</si>
  <si>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</si>
  <si>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</si>
  <si>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</si>
  <si>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</si>
  <si>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</si>
  <si>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</si>
  <si>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</si>
  <si>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</si>
  <si>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</si>
  <si>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</si>
  <si>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</si>
  <si>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</si>
  <si>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</si>
  <si>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</si>
  <si>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</si>
  <si>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</si>
  <si>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</si>
  <si>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</si>
  <si>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</si>
  <si>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</si>
  <si>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</si>
  <si>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</si>
  <si>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</si>
  <si>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</si>
  <si>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</si>
  <si>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</si>
  <si>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</si>
  <si>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</si>
  <si>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</si>
  <si>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</si>
  <si>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</si>
  <si>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</si>
  <si>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</si>
  <si>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</si>
  <si>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</si>
  <si>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</si>
  <si>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</si>
  <si>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</si>
  <si>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</si>
  <si>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</si>
  <si>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</si>
  <si>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</si>
  <si>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</si>
  <si>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</si>
  <si>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</si>
  <si>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</si>
  <si>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</si>
  <si>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</si>
  <si>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</si>
  <si>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</si>
  <si>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</si>
  <si>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</si>
  <si>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</si>
  <si>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</si>
  <si>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</si>
  <si>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</si>
  <si>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</si>
  <si>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</si>
  <si>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</si>
  <si>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</si>
  <si>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</si>
  <si>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</si>
  <si>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</si>
  <si>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</si>
  <si>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</si>
  <si>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</si>
  <si>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</si>
  <si>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</si>
  <si>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</si>
  <si>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</si>
  <si>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</si>
  <si>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</si>
  <si>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</si>
  <si>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</si>
  <si>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</si>
  <si>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</si>
  <si>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</si>
  <si>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</si>
  <si>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</si>
  <si>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</si>
  <si>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</si>
  <si>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</si>
  <si>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</si>
  <si>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</si>
  <si>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</si>
  <si>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</si>
  <si>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</si>
  <si>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</si>
  <si>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</si>
  <si>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</si>
  <si>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</si>
  <si>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</si>
  <si>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</si>
  <si>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</si>
  <si>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</si>
  <si>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</si>
  <si>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</si>
  <si>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</si>
  <si>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</si>
  <si>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</si>
  <si>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</si>
  <si>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</si>
  <si>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</si>
  <si>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</si>
  <si>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</si>
  <si>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</si>
  <si>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</si>
  <si>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</si>
  <si>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</si>
  <si>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</si>
  <si>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</si>
  <si>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</si>
  <si>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</si>
  <si>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</si>
  <si>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</si>
  <si>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</si>
  <si>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</si>
  <si>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</si>
  <si>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</si>
  <si>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</si>
  <si>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</si>
  <si>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</si>
  <si>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</si>
  <si>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</si>
  <si>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</si>
  <si>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</si>
  <si>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</si>
  <si>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</si>
  <si>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</si>
  <si>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</si>
  <si>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</si>
  <si>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</si>
  <si>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</si>
  <si>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</si>
  <si>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</si>
  <si>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</si>
  <si>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</si>
  <si>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</si>
  <si>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</si>
  <si>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</si>
  <si>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</si>
  <si>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</si>
  <si>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</si>
  <si>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</si>
  <si>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</si>
  <si>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</si>
  <si>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</si>
  <si>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</si>
  <si>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</si>
  <si>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</si>
  <si>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</si>
  <si>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</si>
  <si>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</si>
  <si>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</si>
  <si>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</si>
  <si>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</si>
  <si>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</si>
  <si>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</si>
  <si>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</si>
  <si>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</si>
  <si>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</si>
  <si>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</si>
  <si>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</si>
  <si>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</si>
  <si>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</si>
  <si>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</si>
  <si>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</si>
  <si>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</si>
  <si>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</si>
  <si>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</si>
  <si>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</si>
  <si>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</si>
  <si>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</si>
  <si>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</si>
  <si>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</si>
  <si>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</si>
  <si>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</si>
  <si>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</si>
  <si>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</si>
  <si>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</si>
  <si>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</si>
  <si>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</si>
  <si>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</si>
  <si>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</si>
  <si>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</si>
  <si>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</si>
  <si>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</si>
  <si>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</si>
  <si>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</si>
  <si>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</si>
  <si>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</si>
  <si>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</si>
  <si>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</si>
  <si>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</si>
  <si>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</si>
  <si>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</si>
  <si>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</si>
  <si>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</si>
  <si>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</si>
  <si>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</si>
  <si>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</si>
  <si>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</si>
  <si>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</si>
  <si>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</si>
  <si>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</si>
  <si>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</si>
  <si>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</si>
  <si>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</si>
  <si>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</si>
  <si>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</si>
  <si>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</si>
  <si>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</si>
  <si>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</si>
  <si>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</si>
  <si>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</si>
  <si>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</si>
  <si>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</si>
  <si>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</si>
  <si>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</si>
  <si>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</si>
  <si>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</si>
  <si>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</si>
  <si>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</si>
  <si>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</si>
  <si>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</si>
  <si>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</si>
  <si>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</si>
  <si>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</si>
  <si>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</si>
  <si>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</si>
  <si>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</si>
  <si>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</si>
  <si>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</si>
  <si>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</si>
  <si>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</si>
  <si>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</si>
  <si>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</si>
  <si>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</si>
  <si>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</si>
  <si>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</si>
  <si>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</si>
  <si>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</si>
  <si>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</si>
  <si>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</si>
  <si>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</si>
  <si>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</si>
  <si>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</si>
  <si>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</si>
  <si>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</si>
  <si>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</si>
  <si>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</si>
  <si>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</si>
  <si>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</si>
  <si>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</si>
  <si>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</si>
  <si>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</si>
  <si>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Varvarin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</si>
</sst>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128</c:v>
                </c:pt>
                <c:pt idx="1">
                  <c:v>213</c:v>
                </c:pt>
                <c:pt idx="2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159</c:v>
                </c:pt>
                <c:pt idx="1">
                  <c:v>237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0896"/>
        <c:axId val="191682816"/>
      </c:barChart>
      <c:catAx>
        <c:axId val="1916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auto val="1"/>
        <c:lblAlgn val="ctr"/>
        <c:lblOffset val="100"/>
        <c:noMultiLvlLbl val="0"/>
      </c:catAx>
      <c:valAx>
        <c:axId val="19168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377</c:v>
                </c:pt>
                <c:pt idx="1">
                  <c:v>364</c:v>
                </c:pt>
                <c:pt idx="2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384"/>
        <c:axId val="200712192"/>
      </c:barChart>
      <c:catAx>
        <c:axId val="2006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auto val="1"/>
        <c:lblAlgn val="ctr"/>
        <c:lblOffset val="100"/>
        <c:noMultiLvlLbl val="0"/>
      </c:catAx>
      <c:valAx>
        <c:axId val="2007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440"/>
        <c:axId val="200734976"/>
      </c:barChart>
      <c:catAx>
        <c:axId val="200733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auto val="1"/>
        <c:lblAlgn val="ctr"/>
        <c:lblOffset val="100"/>
        <c:noMultiLvlLbl val="0"/>
      </c:catAx>
      <c:valAx>
        <c:axId val="200734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656"/>
        <c:axId val="201089792"/>
      </c:barChart>
      <c:catAx>
        <c:axId val="20103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auto val="1"/>
        <c:lblAlgn val="ctr"/>
        <c:lblOffset val="100"/>
        <c:noMultiLvlLbl val="0"/>
      </c:catAx>
      <c:valAx>
        <c:axId val="2010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4182</c:v>
                </c:pt>
                <c:pt idx="1">
                  <c:v>3999</c:v>
                </c:pt>
                <c:pt idx="2">
                  <c:v>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344"/>
        <c:axId val="201243264"/>
      </c:barChart>
      <c:catAx>
        <c:axId val="2012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34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14.41246332262121</c:v>
                </c:pt>
                <c:pt idx="1">
                  <c:v>57.36342042755345</c:v>
                </c:pt>
                <c:pt idx="2">
                  <c:v>28.22411624982535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032"/>
        <c:axId val="202365952"/>
      </c:barChart>
      <c:catAx>
        <c:axId val="2023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auto val="1"/>
        <c:lblAlgn val="ctr"/>
        <c:lblOffset val="100"/>
        <c:noMultiLvlLbl val="0"/>
      </c:catAx>
      <c:valAx>
        <c:axId val="20236595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03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408"/>
        <c:axId val="285372800"/>
      </c:barChart>
      <c:catAx>
        <c:axId val="2026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2800"/>
        <c:crosses val="autoZero"/>
        <c:auto val="1"/>
        <c:lblAlgn val="ctr"/>
        <c:lblOffset val="100"/>
        <c:noMultiLvlLbl val="0"/>
      </c:catAx>
      <c:valAx>
        <c:axId val="2853728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</c:v>
                </c:pt>
                <c:pt idx="1">
                  <c:v>104.1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105.7</c:v>
                </c:pt>
                <c:pt idx="1">
                  <c:v>112.3</c:v>
                </c:pt>
                <c:pt idx="2">
                  <c:v>135.30000000000001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964864"/>
        <c:axId val="451237760"/>
      </c:barChart>
      <c:catAx>
        <c:axId val="45096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37760"/>
        <c:crosses val="autoZero"/>
        <c:auto val="1"/>
        <c:lblAlgn val="ctr"/>
        <c:lblOffset val="100"/>
        <c:noMultiLvlLbl val="0"/>
      </c:catAx>
      <c:valAx>
        <c:axId val="45123776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96486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351</c:v>
                </c:pt>
                <c:pt idx="1">
                  <c:v>317</c:v>
                </c:pt>
                <c:pt idx="2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790912"/>
        <c:axId val="452797568"/>
      </c:barChart>
      <c:catAx>
        <c:axId val="45279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797568"/>
        <c:crosses val="autoZero"/>
        <c:auto val="1"/>
        <c:lblAlgn val="ctr"/>
        <c:lblOffset val="100"/>
        <c:noMultiLvlLbl val="0"/>
      </c:catAx>
      <c:valAx>
        <c:axId val="45279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79091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3547904"/>
        <c:axId val="454233088"/>
      </c:barChart>
      <c:catAx>
        <c:axId val="4535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233088"/>
        <c:crosses val="autoZero"/>
        <c:auto val="1"/>
        <c:lblAlgn val="ctr"/>
        <c:lblOffset val="100"/>
        <c:noMultiLvlLbl val="0"/>
      </c:catAx>
      <c:valAx>
        <c:axId val="45423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547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50</c:v>
                </c:pt>
                <c:pt idx="1">
                  <c:v>60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120"/>
        <c:axId val="192390656"/>
      </c:barChart>
      <c:catAx>
        <c:axId val="192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104</c:v>
                </c:pt>
                <c:pt idx="1">
                  <c:v>79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92</c:v>
                </c:pt>
                <c:pt idx="1">
                  <c:v>110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240128"/>
        <c:axId val="456397952"/>
      </c:barChart>
      <c:catAx>
        <c:axId val="45624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397952"/>
        <c:crosses val="autoZero"/>
        <c:auto val="1"/>
        <c:lblAlgn val="ctr"/>
        <c:lblOffset val="100"/>
        <c:noMultiLvlLbl val="0"/>
      </c:catAx>
      <c:valAx>
        <c:axId val="45639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240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1.4391504820455499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1.7255833449769455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2.3194075730054489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2.2006427273997486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2.5848819337711335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2.2705044012854549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2.3263937403940198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2.452144753388291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2.9970658096968004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3.3673326812910438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3.3882911834567557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3.458152857342462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3.9192399049881232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5.0020958502165707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4.5479949699594808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2.3543384099483022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1.8792790275254996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1.6766801732569514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0428416"/>
        <c:axId val="460429952"/>
      </c:barChart>
      <c:catAx>
        <c:axId val="4604284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0429952"/>
        <c:crosses val="autoZero"/>
        <c:auto val="1"/>
        <c:lblAlgn val="ctr"/>
        <c:lblOffset val="100"/>
        <c:noMultiLvlLbl val="0"/>
      </c:catAx>
      <c:valAx>
        <c:axId val="4604299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04284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1.7954450188626521</c:v>
                </c:pt>
                <c:pt idx="1">
                  <c:v>2.2146150621768896</c:v>
                </c:pt>
                <c:pt idx="2">
                  <c:v>2.2774905686740254</c:v>
                </c:pt>
                <c:pt idx="3">
                  <c:v>2.403241581668297</c:v>
                </c:pt>
                <c:pt idx="4">
                  <c:v>2.6687159424339808</c:v>
                </c:pt>
                <c:pt idx="5">
                  <c:v>2.9551488053653765</c:v>
                </c:pt>
                <c:pt idx="6">
                  <c:v>2.5150202598854268</c:v>
                </c:pt>
                <c:pt idx="7">
                  <c:v>2.9202179684225236</c:v>
                </c:pt>
                <c:pt idx="8">
                  <c:v>3.1787061617996368</c:v>
                </c:pt>
                <c:pt idx="9">
                  <c:v>3.7026687159424339</c:v>
                </c:pt>
                <c:pt idx="10">
                  <c:v>3.4022635182338967</c:v>
                </c:pt>
                <c:pt idx="11">
                  <c:v>3.5140421964510269</c:v>
                </c:pt>
                <c:pt idx="12">
                  <c:v>3.7795165572167111</c:v>
                </c:pt>
                <c:pt idx="13">
                  <c:v>4.841414000279447</c:v>
                </c:pt>
                <c:pt idx="14">
                  <c:v>4.0240324158166825</c:v>
                </c:pt>
                <c:pt idx="15">
                  <c:v>1.7465418471426575</c:v>
                </c:pt>
                <c:pt idx="16">
                  <c:v>1.2225792929998602</c:v>
                </c:pt>
                <c:pt idx="17">
                  <c:v>0.92916026267989382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1248000"/>
        <c:axId val="461640448"/>
      </c:barChart>
      <c:catAx>
        <c:axId val="461248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61640448"/>
        <c:crosses val="autoZero"/>
        <c:auto val="1"/>
        <c:lblAlgn val="ctr"/>
        <c:lblOffset val="100"/>
        <c:noMultiLvlLbl val="0"/>
      </c:catAx>
      <c:valAx>
        <c:axId val="4616404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248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0.29987373737373735</c:v>
                </c:pt>
                <c:pt idx="1">
                  <c:v>0.30526992287917737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2.2095959595959598</c:v>
                </c:pt>
                <c:pt idx="1">
                  <c:v>0.72300771208226222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16.824494949494952</c:v>
                </c:pt>
                <c:pt idx="1">
                  <c:v>10.395244215938302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33.396464646464644</c:v>
                </c:pt>
                <c:pt idx="1">
                  <c:v>34.029562982005139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37.200126262626263</c:v>
                </c:pt>
                <c:pt idx="1">
                  <c:v>45.437017994858614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3.6616161616161618</c:v>
                </c:pt>
                <c:pt idx="1">
                  <c:v>3.7435732647814914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6.4078282828282829</c:v>
                </c:pt>
                <c:pt idx="1">
                  <c:v>5.3663239074550129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4677120"/>
        <c:axId val="465133952"/>
      </c:barChart>
      <c:catAx>
        <c:axId val="464677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133952"/>
        <c:crosses val="autoZero"/>
        <c:auto val="1"/>
        <c:lblAlgn val="ctr"/>
        <c:lblOffset val="100"/>
        <c:noMultiLvlLbl val="0"/>
      </c:catAx>
      <c:valAx>
        <c:axId val="465133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6771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40.498737373737377</c:v>
                </c:pt>
                <c:pt idx="1">
                  <c:v>33.483290488431876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31.849747474747474</c:v>
                </c:pt>
                <c:pt idx="1">
                  <c:v>39.556555269922875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27.3989898989899</c:v>
                </c:pt>
                <c:pt idx="1">
                  <c:v>26.558483290488432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0.25252525252525254</c:v>
                </c:pt>
                <c:pt idx="1">
                  <c:v>0.40167095115681234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7072512"/>
        <c:axId val="467285504"/>
      </c:barChart>
      <c:catAx>
        <c:axId val="46707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285504"/>
        <c:crosses val="autoZero"/>
        <c:auto val="1"/>
        <c:lblAlgn val="ctr"/>
        <c:lblOffset val="100"/>
        <c:noMultiLvlLbl val="0"/>
      </c:catAx>
      <c:valAx>
        <c:axId val="467285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0725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8</c:v>
                </c:pt>
                <c:pt idx="5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8225408"/>
        <c:axId val="468474880"/>
      </c:barChart>
      <c:catAx>
        <c:axId val="468225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474880"/>
        <c:crosses val="autoZero"/>
        <c:auto val="1"/>
        <c:lblAlgn val="ctr"/>
        <c:lblOffset val="100"/>
        <c:noMultiLvlLbl val="0"/>
      </c:catAx>
      <c:valAx>
        <c:axId val="468474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2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1.41</c:v>
                </c:pt>
                <c:pt idx="1">
                  <c:v>0.55000000000000004</c:v>
                </c:pt>
                <c:pt idx="3">
                  <c:v>0</c:v>
                </c:pt>
                <c:pt idx="4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8760832"/>
        <c:axId val="468808832"/>
      </c:barChart>
      <c:catAx>
        <c:axId val="46876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808832"/>
        <c:crosses val="autoZero"/>
        <c:auto val="1"/>
        <c:lblAlgn val="ctr"/>
        <c:lblOffset val="100"/>
        <c:noMultiLvlLbl val="0"/>
      </c:catAx>
      <c:valAx>
        <c:axId val="4688088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7608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65.577837502584245</c:v>
                </c:pt>
                <c:pt idx="2">
                  <c:v>16.634375864932188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34.422162497415755</c:v>
                </c:pt>
                <c:pt idx="2">
                  <c:v>83.365624135067804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9312640"/>
        <c:axId val="471155456"/>
      </c:barChart>
      <c:catAx>
        <c:axId val="469312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1155456"/>
        <c:crosses val="autoZero"/>
        <c:auto val="1"/>
        <c:lblAlgn val="ctr"/>
        <c:lblOffset val="100"/>
        <c:noMultiLvlLbl val="0"/>
      </c:catAx>
      <c:valAx>
        <c:axId val="471155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9312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24.1</c:v>
                </c:pt>
                <c:pt idx="1">
                  <c:v>13.7</c:v>
                </c:pt>
                <c:pt idx="2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1336448"/>
        <c:axId val="471337984"/>
      </c:barChart>
      <c:catAx>
        <c:axId val="4713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337984"/>
        <c:crosses val="autoZero"/>
        <c:auto val="1"/>
        <c:lblAlgn val="ctr"/>
        <c:lblOffset val="100"/>
        <c:noMultiLvlLbl val="0"/>
      </c:catAx>
      <c:valAx>
        <c:axId val="47133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133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38</c:v>
                </c:pt>
                <c:pt idx="1">
                  <c:v>33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53</c:v>
                </c:pt>
                <c:pt idx="1">
                  <c:v>43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1448960"/>
        <c:axId val="471455616"/>
      </c:barChart>
      <c:catAx>
        <c:axId val="4714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455616"/>
        <c:crosses val="autoZero"/>
        <c:auto val="1"/>
        <c:lblAlgn val="ctr"/>
        <c:lblOffset val="100"/>
        <c:noMultiLvlLbl val="0"/>
      </c:catAx>
      <c:valAx>
        <c:axId val="471455616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144896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677</c:v>
                </c:pt>
                <c:pt idx="1">
                  <c:v>591</c:v>
                </c:pt>
                <c:pt idx="2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506</c:v>
                </c:pt>
                <c:pt idx="1">
                  <c:v>409</c:v>
                </c:pt>
                <c:pt idx="2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174</c:v>
                </c:pt>
                <c:pt idx="1">
                  <c:v>203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180</c:v>
                </c:pt>
                <c:pt idx="1">
                  <c:v>204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2090880"/>
        <c:axId val="472413696"/>
      </c:barChart>
      <c:catAx>
        <c:axId val="4720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413696"/>
        <c:crosses val="autoZero"/>
        <c:auto val="1"/>
        <c:lblAlgn val="ctr"/>
        <c:lblOffset val="100"/>
        <c:noMultiLvlLbl val="0"/>
      </c:catAx>
      <c:valAx>
        <c:axId val="47241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2090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25.640007938082952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26.9696368327049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16.769200238142489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14.447310974399683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8.1365350267910301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8.0373089898789445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73209856"/>
        <c:axId val="473212416"/>
      </c:barChart>
      <c:catAx>
        <c:axId val="473209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212416"/>
        <c:crosses val="autoZero"/>
        <c:auto val="1"/>
        <c:lblAlgn val="ctr"/>
        <c:lblOffset val="100"/>
        <c:noMultiLvlLbl val="0"/>
      </c:catAx>
      <c:valAx>
        <c:axId val="4732124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2098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52.12</c:v>
                </c:pt>
                <c:pt idx="1">
                  <c:v>40.159999999999997</c:v>
                </c:pt>
                <c:pt idx="2">
                  <c:v>6.24</c:v>
                </c:pt>
                <c:pt idx="3">
                  <c:v>1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53.62</c:v>
                </c:pt>
                <c:pt idx="1">
                  <c:v>37.799999999999997</c:v>
                </c:pt>
                <c:pt idx="2">
                  <c:v>7.2</c:v>
                </c:pt>
                <c:pt idx="3">
                  <c:v>0.92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73266432"/>
        <c:axId val="473268224"/>
      </c:barChart>
      <c:catAx>
        <c:axId val="473266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268224"/>
        <c:crosses val="autoZero"/>
        <c:auto val="1"/>
        <c:lblAlgn val="ctr"/>
        <c:lblOffset val="100"/>
        <c:noMultiLvlLbl val="0"/>
      </c:catAx>
      <c:valAx>
        <c:axId val="473268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266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48398</c:v>
                </c:pt>
                <c:pt idx="1">
                  <c:v>54928</c:v>
                </c:pt>
                <c:pt idx="2">
                  <c:v>63586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282432"/>
        <c:axId val="473283968"/>
      </c:barChart>
      <c:catAx>
        <c:axId val="4732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283968"/>
        <c:crosses val="autoZero"/>
        <c:auto val="1"/>
        <c:lblAlgn val="ctr"/>
        <c:lblOffset val="100"/>
        <c:noMultiLvlLbl val="0"/>
      </c:catAx>
      <c:valAx>
        <c:axId val="4732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28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1311</c:v>
                </c:pt>
                <c:pt idx="1">
                  <c:v>1405</c:v>
                </c:pt>
                <c:pt idx="2">
                  <c:v>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2230</c:v>
                </c:pt>
                <c:pt idx="1">
                  <c:v>2291</c:v>
                </c:pt>
                <c:pt idx="2">
                  <c:v>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3361792"/>
        <c:axId val="473466368"/>
      </c:barChart>
      <c:catAx>
        <c:axId val="4733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466368"/>
        <c:crosses val="autoZero"/>
        <c:auto val="1"/>
        <c:lblAlgn val="ctr"/>
        <c:lblOffset val="100"/>
        <c:noMultiLvlLbl val="0"/>
      </c:catAx>
      <c:valAx>
        <c:axId val="47346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361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</c:v>
                </c:pt>
                <c:pt idx="1">
                  <c:v>37.5</c:v>
                </c:pt>
                <c:pt idx="2">
                  <c:v>0</c:v>
                </c:pt>
                <c:pt idx="3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72.466960352422902</c:v>
                </c:pt>
                <c:pt idx="1">
                  <c:v>93.194706994328925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27.533039647577091</c:v>
                </c:pt>
                <c:pt idx="1">
                  <c:v>6.8052930056710776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73512960"/>
        <c:axId val="473532672"/>
      </c:barChart>
      <c:catAx>
        <c:axId val="473512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532672"/>
        <c:crosses val="autoZero"/>
        <c:auto val="1"/>
        <c:lblAlgn val="ctr"/>
        <c:lblOffset val="100"/>
        <c:noMultiLvlLbl val="0"/>
      </c:catAx>
      <c:valAx>
        <c:axId val="4735326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5129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25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649152"/>
        <c:axId val="473664512"/>
      </c:barChart>
      <c:catAx>
        <c:axId val="4736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664512"/>
        <c:crosses val="autoZero"/>
        <c:auto val="1"/>
        <c:lblAlgn val="ctr"/>
        <c:lblOffset val="100"/>
        <c:noMultiLvlLbl val="0"/>
      </c:catAx>
      <c:valAx>
        <c:axId val="47366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64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7.3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903872"/>
        <c:axId val="473906560"/>
      </c:barChart>
      <c:catAx>
        <c:axId val="47390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906560"/>
        <c:crosses val="autoZero"/>
        <c:auto val="1"/>
        <c:lblAlgn val="ctr"/>
        <c:lblOffset val="100"/>
        <c:noMultiLvlLbl val="0"/>
      </c:catAx>
      <c:valAx>
        <c:axId val="47390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90387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12.6</c:v>
                </c:pt>
                <c:pt idx="1">
                  <c:v>12.9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220416"/>
        <c:axId val="474221952"/>
      </c:barChart>
      <c:catAx>
        <c:axId val="4742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221952"/>
        <c:crosses val="autoZero"/>
        <c:auto val="1"/>
        <c:lblAlgn val="ctr"/>
        <c:lblOffset val="100"/>
        <c:noMultiLvlLbl val="0"/>
      </c:catAx>
      <c:valAx>
        <c:axId val="47422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22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17.7</c:v>
                </c:pt>
                <c:pt idx="1">
                  <c:v>59.1</c:v>
                </c:pt>
                <c:pt idx="2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4958464"/>
        <c:axId val="475046272"/>
      </c:barChart>
      <c:catAx>
        <c:axId val="47495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046272"/>
        <c:crosses val="autoZero"/>
        <c:auto val="1"/>
        <c:lblAlgn val="ctr"/>
        <c:lblOffset val="100"/>
        <c:noMultiLvlLbl val="0"/>
      </c:catAx>
      <c:valAx>
        <c:axId val="47504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495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273088"/>
        <c:axId val="475275264"/>
      </c:barChart>
      <c:catAx>
        <c:axId val="4752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275264"/>
        <c:crosses val="autoZero"/>
        <c:auto val="1"/>
        <c:lblAlgn val="ctr"/>
        <c:lblOffset val="100"/>
        <c:noMultiLvlLbl val="0"/>
      </c:catAx>
      <c:valAx>
        <c:axId val="47527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2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44.9</c:v>
                </c:pt>
                <c:pt idx="1">
                  <c:v>42.1</c:v>
                </c:pt>
                <c:pt idx="2">
                  <c:v>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55.1</c:v>
                </c:pt>
                <c:pt idx="1">
                  <c:v>57.9</c:v>
                </c:pt>
                <c:pt idx="2">
                  <c:v>59.6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75563904"/>
        <c:axId val="476512256"/>
      </c:barChart>
      <c:catAx>
        <c:axId val="47556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512256"/>
        <c:crosses val="autoZero"/>
        <c:auto val="1"/>
        <c:lblAlgn val="ctr"/>
        <c:lblOffset val="100"/>
        <c:noMultiLvlLbl val="0"/>
      </c:catAx>
      <c:valAx>
        <c:axId val="476512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75563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7114368"/>
        <c:axId val="477115904"/>
      </c:barChart>
      <c:catAx>
        <c:axId val="47711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115904"/>
        <c:crosses val="autoZero"/>
        <c:auto val="1"/>
        <c:lblAlgn val="ctr"/>
        <c:lblOffset val="100"/>
        <c:noMultiLvlLbl val="0"/>
      </c:catAx>
      <c:valAx>
        <c:axId val="477115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7114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1822336"/>
        <c:axId val="451823872"/>
      </c:barChart>
      <c:catAx>
        <c:axId val="45182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823872"/>
        <c:crosses val="autoZero"/>
        <c:auto val="1"/>
        <c:lblAlgn val="ctr"/>
        <c:lblOffset val="100"/>
        <c:noMultiLvlLbl val="0"/>
      </c:catAx>
      <c:valAx>
        <c:axId val="451823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182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1867008"/>
        <c:axId val="451868544"/>
      </c:barChart>
      <c:catAx>
        <c:axId val="45186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868544"/>
        <c:crosses val="autoZero"/>
        <c:auto val="1"/>
        <c:lblAlgn val="ctr"/>
        <c:lblOffset val="100"/>
        <c:noMultiLvlLbl val="0"/>
      </c:catAx>
      <c:valAx>
        <c:axId val="451868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1867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16.5</c:v>
                </c:pt>
                <c:pt idx="1">
                  <c:v>18.100000000000001</c:v>
                </c:pt>
                <c:pt idx="2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28.3</c:v>
                </c:pt>
                <c:pt idx="1">
                  <c:v>29.6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2210688"/>
        <c:axId val="452212224"/>
      </c:barChart>
      <c:catAx>
        <c:axId val="4522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212224"/>
        <c:crosses val="autoZero"/>
        <c:auto val="1"/>
        <c:lblAlgn val="ctr"/>
        <c:lblOffset val="100"/>
        <c:noMultiLvlLbl val="0"/>
      </c:catAx>
      <c:valAx>
        <c:axId val="452212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2106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115.979</c:v>
                </c:pt>
                <c:pt idx="1">
                  <c:v>155.779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464000"/>
        <c:axId val="452465792"/>
      </c:barChart>
      <c:catAx>
        <c:axId val="452464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65792"/>
        <c:crosses val="autoZero"/>
        <c:auto val="1"/>
        <c:lblAlgn val="ctr"/>
        <c:lblOffset val="100"/>
        <c:noMultiLvlLbl val="0"/>
      </c:catAx>
      <c:valAx>
        <c:axId val="45246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6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1424.67</c:v>
                </c:pt>
                <c:pt idx="1">
                  <c:v>6382.5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491904"/>
        <c:axId val="452497792"/>
      </c:barChart>
      <c:catAx>
        <c:axId val="45249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97792"/>
        <c:crosses val="autoZero"/>
        <c:auto val="1"/>
        <c:lblAlgn val="ctr"/>
        <c:lblOffset val="100"/>
        <c:noMultiLvlLbl val="0"/>
      </c:catAx>
      <c:valAx>
        <c:axId val="452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9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83</c:v>
                </c:pt>
                <c:pt idx="1">
                  <c:v>88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63</c:v>
                </c:pt>
                <c:pt idx="1">
                  <c:v>66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683648"/>
        <c:axId val="452685184"/>
      </c:barChart>
      <c:catAx>
        <c:axId val="45268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685184"/>
        <c:crosses val="autoZero"/>
        <c:auto val="1"/>
        <c:lblAlgn val="ctr"/>
        <c:lblOffset val="100"/>
        <c:noMultiLvlLbl val="0"/>
      </c:catAx>
      <c:valAx>
        <c:axId val="45268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683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15.4</c:v>
                </c:pt>
                <c:pt idx="1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63.9</c:v>
                </c:pt>
                <c:pt idx="1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20.7</c:v>
                </c:pt>
                <c:pt idx="1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432"/>
        <c:axId val="193712512"/>
      </c:barChart>
      <c:catAx>
        <c:axId val="1936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auto val="1"/>
        <c:lblAlgn val="ctr"/>
        <c:lblOffset val="100"/>
        <c:noMultiLvlLbl val="0"/>
      </c:catAx>
      <c:valAx>
        <c:axId val="19371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4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128</c:v>
                </c:pt>
                <c:pt idx="1">
                  <c:v>213</c:v>
                </c:pt>
                <c:pt idx="2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159</c:v>
                </c:pt>
                <c:pt idx="1">
                  <c:v>237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8928"/>
        <c:axId val="58750464"/>
      </c:barChart>
      <c:catAx>
        <c:axId val="587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auto val="1"/>
        <c:lblAlgn val="ctr"/>
        <c:lblOffset val="100"/>
        <c:noMultiLvlLbl val="0"/>
      </c:catAx>
      <c:valAx>
        <c:axId val="5875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50</c:v>
                </c:pt>
                <c:pt idx="1">
                  <c:v>60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0720"/>
        <c:axId val="59613184"/>
      </c:barChart>
      <c:catAx>
        <c:axId val="595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auto val="1"/>
        <c:lblAlgn val="ctr"/>
        <c:lblOffset val="100"/>
        <c:noMultiLvlLbl val="0"/>
      </c:catAx>
      <c:valAx>
        <c:axId val="5961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677</c:v>
                </c:pt>
                <c:pt idx="1">
                  <c:v>591</c:v>
                </c:pt>
                <c:pt idx="2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506</c:v>
                </c:pt>
                <c:pt idx="1">
                  <c:v>409</c:v>
                </c:pt>
                <c:pt idx="2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17.7</c:v>
                </c:pt>
                <c:pt idx="1">
                  <c:v>59.1</c:v>
                </c:pt>
                <c:pt idx="2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15.4</c:v>
                </c:pt>
                <c:pt idx="1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63.9</c:v>
                </c:pt>
                <c:pt idx="1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20.7</c:v>
                </c:pt>
                <c:pt idx="1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008"/>
        <c:axId val="147215104"/>
      </c:barChart>
      <c:catAx>
        <c:axId val="1471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auto val="1"/>
        <c:lblAlgn val="ctr"/>
        <c:lblOffset val="100"/>
        <c:noMultiLvlLbl val="0"/>
      </c:catAx>
      <c:valAx>
        <c:axId val="14721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44.9</c:v>
                </c:pt>
                <c:pt idx="1">
                  <c:v>42.1</c:v>
                </c:pt>
                <c:pt idx="2">
                  <c:v>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55.1</c:v>
                </c:pt>
                <c:pt idx="1">
                  <c:v>57.9</c:v>
                </c:pt>
                <c:pt idx="2">
                  <c:v>59.6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280"/>
        <c:axId val="148312064"/>
      </c:barChart>
      <c:catAx>
        <c:axId val="1475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064"/>
        <c:crosses val="autoZero"/>
        <c:auto val="1"/>
        <c:lblAlgn val="ctr"/>
        <c:lblOffset val="100"/>
        <c:noMultiLvlLbl val="0"/>
      </c:catAx>
      <c:valAx>
        <c:axId val="14831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608"/>
        <c:axId val="150168320"/>
      </c:barChart>
      <c:catAx>
        <c:axId val="15016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auto val="1"/>
        <c:lblAlgn val="ctr"/>
        <c:lblOffset val="100"/>
        <c:noMultiLvlLbl val="0"/>
      </c:catAx>
      <c:valAx>
        <c:axId val="1501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50</c:v>
                </c:pt>
                <c:pt idx="1">
                  <c:v>79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23</c:v>
                </c:pt>
                <c:pt idx="1">
                  <c:v>99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16</c:v>
                </c:pt>
                <c:pt idx="1">
                  <c:v>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</c:v>
                </c:pt>
                <c:pt idx="1">
                  <c:v>24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504"/>
        <c:axId val="150395520"/>
      </c:barChart>
      <c:catAx>
        <c:axId val="1503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auto val="1"/>
        <c:lblAlgn val="ctr"/>
        <c:lblOffset val="100"/>
        <c:noMultiLvlLbl val="0"/>
      </c:catAx>
      <c:valAx>
        <c:axId val="150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454</c:v>
                </c:pt>
                <c:pt idx="1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160"/>
        <c:axId val="193855488"/>
      </c:barChart>
      <c:catAx>
        <c:axId val="19378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auto val="1"/>
        <c:lblAlgn val="ctr"/>
        <c:lblOffset val="100"/>
        <c:noMultiLvlLbl val="0"/>
      </c:catAx>
      <c:valAx>
        <c:axId val="1938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377</c:v>
                </c:pt>
                <c:pt idx="1">
                  <c:v>364</c:v>
                </c:pt>
                <c:pt idx="2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896"/>
        <c:axId val="151186432"/>
      </c:barChart>
      <c:catAx>
        <c:axId val="1511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auto val="1"/>
        <c:lblAlgn val="ctr"/>
        <c:lblOffset val="100"/>
        <c:noMultiLvlLbl val="0"/>
      </c:catAx>
      <c:valAx>
        <c:axId val="1511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5312"/>
        <c:axId val="151344256"/>
      </c:barChart>
      <c:catAx>
        <c:axId val="151325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auto val="1"/>
        <c:lblAlgn val="ctr"/>
        <c:lblOffset val="100"/>
        <c:noMultiLvlLbl val="0"/>
      </c:catAx>
      <c:valAx>
        <c:axId val="151344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25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384"/>
        <c:axId val="151462272"/>
      </c:barChart>
      <c:catAx>
        <c:axId val="1514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auto val="1"/>
        <c:lblAlgn val="ctr"/>
        <c:lblOffset val="100"/>
        <c:noMultiLvlLbl val="0"/>
      </c:catAx>
      <c:valAx>
        <c:axId val="151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115.979</c:v>
                </c:pt>
                <c:pt idx="1">
                  <c:v>155.779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776"/>
        <c:axId val="153317760"/>
      </c:barChart>
      <c:catAx>
        <c:axId val="15330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4182</c:v>
                </c:pt>
                <c:pt idx="1">
                  <c:v>3999</c:v>
                </c:pt>
                <c:pt idx="2">
                  <c:v>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728"/>
        <c:axId val="153753088"/>
      </c:barChart>
      <c:catAx>
        <c:axId val="153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auto val="1"/>
        <c:lblAlgn val="ctr"/>
        <c:lblOffset val="100"/>
        <c:noMultiLvlLbl val="0"/>
      </c:catAx>
      <c:valAx>
        <c:axId val="1537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24.1</c:v>
                </c:pt>
                <c:pt idx="1">
                  <c:v>13.7</c:v>
                </c:pt>
                <c:pt idx="2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624"/>
        <c:axId val="153836160"/>
      </c:barChart>
      <c:catAx>
        <c:axId val="153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auto val="1"/>
        <c:lblAlgn val="ctr"/>
        <c:lblOffset val="100"/>
        <c:noMultiLvlLbl val="0"/>
      </c:catAx>
      <c:valAx>
        <c:axId val="1538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14.41246332262121</c:v>
                </c:pt>
                <c:pt idx="1">
                  <c:v>57.36342042755345</c:v>
                </c:pt>
                <c:pt idx="2">
                  <c:v>28.22411624982535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344"/>
        <c:axId val="154083712"/>
      </c:barChart>
      <c:catAx>
        <c:axId val="1540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auto val="1"/>
        <c:lblAlgn val="ctr"/>
        <c:lblOffset val="100"/>
        <c:noMultiLvlLbl val="0"/>
      </c:catAx>
      <c:valAx>
        <c:axId val="1540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50</c:v>
                </c:pt>
                <c:pt idx="1">
                  <c:v>79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23</c:v>
                </c:pt>
                <c:pt idx="1">
                  <c:v>99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</c:v>
                </c:pt>
                <c:pt idx="1">
                  <c:v>104.1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105.7</c:v>
                </c:pt>
                <c:pt idx="1">
                  <c:v>112.3</c:v>
                </c:pt>
                <c:pt idx="2">
                  <c:v>135.30000000000001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720"/>
        <c:axId val="154837376"/>
      </c:barChart>
      <c:catAx>
        <c:axId val="1547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auto val="1"/>
        <c:lblAlgn val="ctr"/>
        <c:lblOffset val="100"/>
        <c:noMultiLvlLbl val="0"/>
      </c:catAx>
      <c:valAx>
        <c:axId val="15483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351</c:v>
                </c:pt>
                <c:pt idx="1">
                  <c:v>317</c:v>
                </c:pt>
                <c:pt idx="2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240"/>
        <c:axId val="155461504"/>
      </c:barChart>
      <c:catAx>
        <c:axId val="155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auto val="1"/>
        <c:lblAlgn val="ctr"/>
        <c:lblOffset val="100"/>
        <c:noMultiLvlLbl val="0"/>
      </c:catAx>
      <c:valAx>
        <c:axId val="1554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104</c:v>
                </c:pt>
                <c:pt idx="1">
                  <c:v>79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92</c:v>
                </c:pt>
                <c:pt idx="1">
                  <c:v>110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768"/>
        <c:axId val="155721728"/>
      </c:barChart>
      <c:catAx>
        <c:axId val="1556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1.4391504820455499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1.7255833449769455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2.3194075730054489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2.2006427273997486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2.5848819337711335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2.2705044012854549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2.3263937403940198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2.452144753388291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2.9970658096968004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3.3673326812910438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3.3882911834567557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3.458152857342462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3.9192399049881232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5.0020958502165707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4.5479949699594808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2.3543384099483022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1.8792790275254996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1.6766801732569514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744"/>
        <c:axId val="157328128"/>
      </c:barChart>
      <c:catAx>
        <c:axId val="157199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128"/>
        <c:crosses val="autoZero"/>
        <c:auto val="1"/>
        <c:lblAlgn val="ctr"/>
        <c:lblOffset val="100"/>
        <c:noMultiLvlLbl val="0"/>
      </c:catAx>
      <c:valAx>
        <c:axId val="157328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1.7954450188626521</c:v>
                </c:pt>
                <c:pt idx="1">
                  <c:v>2.2146150621768896</c:v>
                </c:pt>
                <c:pt idx="2">
                  <c:v>2.2774905686740254</c:v>
                </c:pt>
                <c:pt idx="3">
                  <c:v>2.403241581668297</c:v>
                </c:pt>
                <c:pt idx="4">
                  <c:v>2.6687159424339808</c:v>
                </c:pt>
                <c:pt idx="5">
                  <c:v>2.9551488053653765</c:v>
                </c:pt>
                <c:pt idx="6">
                  <c:v>2.5150202598854268</c:v>
                </c:pt>
                <c:pt idx="7">
                  <c:v>2.9202179684225236</c:v>
                </c:pt>
                <c:pt idx="8">
                  <c:v>3.1787061617996368</c:v>
                </c:pt>
                <c:pt idx="9">
                  <c:v>3.7026687159424339</c:v>
                </c:pt>
                <c:pt idx="10">
                  <c:v>3.4022635182338967</c:v>
                </c:pt>
                <c:pt idx="11">
                  <c:v>3.5140421964510269</c:v>
                </c:pt>
                <c:pt idx="12">
                  <c:v>3.7795165572167111</c:v>
                </c:pt>
                <c:pt idx="13">
                  <c:v>4.841414000279447</c:v>
                </c:pt>
                <c:pt idx="14">
                  <c:v>4.0240324158166825</c:v>
                </c:pt>
                <c:pt idx="15">
                  <c:v>1.7465418471426575</c:v>
                </c:pt>
                <c:pt idx="16">
                  <c:v>1.2225792929998602</c:v>
                </c:pt>
                <c:pt idx="17">
                  <c:v>0.92916026267989382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0.29987373737373735</c:v>
                </c:pt>
                <c:pt idx="1">
                  <c:v>0.30526992287917737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2.2095959595959598</c:v>
                </c:pt>
                <c:pt idx="1">
                  <c:v>0.72300771208226222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16.824494949494952</c:v>
                </c:pt>
                <c:pt idx="1">
                  <c:v>10.395244215938302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33.396464646464644</c:v>
                </c:pt>
                <c:pt idx="1">
                  <c:v>34.029562982005139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37.200126262626263</c:v>
                </c:pt>
                <c:pt idx="1">
                  <c:v>45.437017994858614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3.6616161616161618</c:v>
                </c:pt>
                <c:pt idx="1">
                  <c:v>3.7435732647814914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6.4078282828282829</c:v>
                </c:pt>
                <c:pt idx="1">
                  <c:v>5.3663239074550129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40.498737373737377</c:v>
                </c:pt>
                <c:pt idx="1">
                  <c:v>33.483290488431876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31.849747474747474</c:v>
                </c:pt>
                <c:pt idx="1">
                  <c:v>39.556555269922875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27.3989898989899</c:v>
                </c:pt>
                <c:pt idx="1">
                  <c:v>26.558483290488432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0.25252525252525254</c:v>
                </c:pt>
                <c:pt idx="1">
                  <c:v>0.40167095115681234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4912"/>
        <c:axId val="159547776"/>
      </c:barChart>
      <c:catAx>
        <c:axId val="15941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auto val="1"/>
        <c:lblAlgn val="ctr"/>
        <c:lblOffset val="100"/>
        <c:noMultiLvlLbl val="0"/>
      </c:catAx>
      <c:valAx>
        <c:axId val="15954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8</c:v>
                </c:pt>
                <c:pt idx="5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6672"/>
        <c:axId val="159710208"/>
      </c:barChart>
      <c:catAx>
        <c:axId val="15967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16</c:v>
                </c:pt>
                <c:pt idx="1">
                  <c:v>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</c:v>
                </c:pt>
                <c:pt idx="1">
                  <c:v>24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240"/>
        <c:axId val="199355776"/>
      </c:barChart>
      <c:catAx>
        <c:axId val="1993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776"/>
        <c:crosses val="autoZero"/>
        <c:auto val="1"/>
        <c:lblAlgn val="ctr"/>
        <c:lblOffset val="100"/>
        <c:noMultiLvlLbl val="0"/>
      </c:catAx>
      <c:valAx>
        <c:axId val="199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1.41</c:v>
                </c:pt>
                <c:pt idx="1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544"/>
        <c:axId val="160185344"/>
      </c:barChart>
      <c:catAx>
        <c:axId val="16002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auto val="1"/>
        <c:lblAlgn val="ctr"/>
        <c:lblOffset val="100"/>
        <c:noMultiLvlLbl val="0"/>
      </c:catAx>
      <c:valAx>
        <c:axId val="16018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65.577837502584245</c:v>
                </c:pt>
                <c:pt idx="2">
                  <c:v>16.634375864932188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34.422162497415755</c:v>
                </c:pt>
                <c:pt idx="2">
                  <c:v>83.365624135067804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0848"/>
        <c:axId val="160609408"/>
      </c:barChart>
      <c:catAx>
        <c:axId val="16059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auto val="1"/>
        <c:lblAlgn val="ctr"/>
        <c:lblOffset val="100"/>
        <c:noMultiLvlLbl val="0"/>
      </c:catAx>
      <c:valAx>
        <c:axId val="160609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38</c:v>
                </c:pt>
                <c:pt idx="1">
                  <c:v>33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53</c:v>
                </c:pt>
                <c:pt idx="1">
                  <c:v>43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22016"/>
        <c:axId val="160884224"/>
      </c:barChart>
      <c:catAx>
        <c:axId val="1608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22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174</c:v>
                </c:pt>
                <c:pt idx="1">
                  <c:v>203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180</c:v>
                </c:pt>
                <c:pt idx="1">
                  <c:v>204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352"/>
        <c:axId val="161079680"/>
      </c:barChart>
      <c:catAx>
        <c:axId val="160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25.640007938082952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26.9696368327049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16.769200238142489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14.447310974399683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8.1365350267910301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8.0373089898789445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5840"/>
        <c:axId val="161878784"/>
      </c:barChart>
      <c:catAx>
        <c:axId val="161875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8784"/>
        <c:crosses val="autoZero"/>
        <c:auto val="1"/>
        <c:lblAlgn val="ctr"/>
        <c:lblOffset val="100"/>
        <c:noMultiLvlLbl val="0"/>
      </c:catAx>
      <c:valAx>
        <c:axId val="161878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5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52.12</c:v>
                </c:pt>
                <c:pt idx="1">
                  <c:v>40.159999999999997</c:v>
                </c:pt>
                <c:pt idx="2">
                  <c:v>6.24</c:v>
                </c:pt>
                <c:pt idx="3">
                  <c:v>1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53.62</c:v>
                </c:pt>
                <c:pt idx="1">
                  <c:v>37.799999999999997</c:v>
                </c:pt>
                <c:pt idx="2">
                  <c:v>7.2</c:v>
                </c:pt>
                <c:pt idx="3">
                  <c:v>0.92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930624"/>
        <c:axId val="162138752"/>
      </c:barChart>
      <c:catAx>
        <c:axId val="161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auto val="1"/>
        <c:lblAlgn val="ctr"/>
        <c:lblOffset val="100"/>
        <c:noMultiLvlLbl val="0"/>
      </c:catAx>
      <c:valAx>
        <c:axId val="16213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30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48398</c:v>
                </c:pt>
                <c:pt idx="1">
                  <c:v>54928</c:v>
                </c:pt>
                <c:pt idx="2">
                  <c:v>63586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1311</c:v>
                </c:pt>
                <c:pt idx="1">
                  <c:v>1405</c:v>
                </c:pt>
                <c:pt idx="2">
                  <c:v>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2230</c:v>
                </c:pt>
                <c:pt idx="1">
                  <c:v>2291</c:v>
                </c:pt>
                <c:pt idx="2">
                  <c:v>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416"/>
        <c:axId val="162430336"/>
      </c:barChart>
      <c:catAx>
        <c:axId val="162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</c:v>
                </c:pt>
                <c:pt idx="1">
                  <c:v>37.5</c:v>
                </c:pt>
                <c:pt idx="2">
                  <c:v>0</c:v>
                </c:pt>
                <c:pt idx="3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72.466960352422902</c:v>
                </c:pt>
                <c:pt idx="1">
                  <c:v>93.194706994328925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27.533039647577091</c:v>
                </c:pt>
                <c:pt idx="1">
                  <c:v>6.8052930056710776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496"/>
        <c:axId val="166009472"/>
      </c:barChart>
      <c:catAx>
        <c:axId val="16591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auto val="1"/>
        <c:lblAlgn val="ctr"/>
        <c:lblOffset val="100"/>
        <c:noMultiLvlLbl val="0"/>
      </c:catAx>
      <c:valAx>
        <c:axId val="1660094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4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454</c:v>
                </c:pt>
                <c:pt idx="1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6720"/>
        <c:axId val="199968640"/>
      </c:barChart>
      <c:catAx>
        <c:axId val="1999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auto val="1"/>
        <c:lblAlgn val="ctr"/>
        <c:lblOffset val="100"/>
        <c:noMultiLvlLbl val="0"/>
      </c:catAx>
      <c:valAx>
        <c:axId val="19996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7.3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960"/>
        <c:axId val="167575552"/>
      </c:barChart>
      <c:catAx>
        <c:axId val="16629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12.6</c:v>
                </c:pt>
                <c:pt idx="1">
                  <c:v>12.9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456"/>
        <c:axId val="168213120"/>
      </c:barChart>
      <c:catAx>
        <c:axId val="168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auto val="1"/>
        <c:lblAlgn val="ctr"/>
        <c:lblOffset val="100"/>
        <c:noMultiLvlLbl val="0"/>
      </c:catAx>
      <c:valAx>
        <c:axId val="16821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7680"/>
        <c:axId val="186737024"/>
      </c:barChart>
      <c:catAx>
        <c:axId val="18656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024"/>
        <c:crosses val="autoZero"/>
        <c:auto val="1"/>
        <c:lblAlgn val="ctr"/>
        <c:lblOffset val="100"/>
        <c:noMultiLvlLbl val="0"/>
      </c:catAx>
      <c:valAx>
        <c:axId val="186737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728"/>
        <c:axId val="186893056"/>
      </c:barChart>
      <c:catAx>
        <c:axId val="1868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056"/>
        <c:crosses val="autoZero"/>
        <c:auto val="1"/>
        <c:lblAlgn val="ctr"/>
        <c:lblOffset val="100"/>
        <c:noMultiLvlLbl val="0"/>
      </c:catAx>
      <c:valAx>
        <c:axId val="186893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3616"/>
        <c:axId val="189350272"/>
      </c:barChart>
      <c:catAx>
        <c:axId val="18934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272"/>
        <c:crosses val="autoZero"/>
        <c:auto val="1"/>
        <c:lblAlgn val="ctr"/>
        <c:lblOffset val="100"/>
        <c:noMultiLvlLbl val="0"/>
      </c:catAx>
      <c:valAx>
        <c:axId val="189350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16.5</c:v>
                </c:pt>
                <c:pt idx="1">
                  <c:v>18.100000000000001</c:v>
                </c:pt>
                <c:pt idx="2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28.3</c:v>
                </c:pt>
                <c:pt idx="1">
                  <c:v>29.6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864"/>
        <c:axId val="189462400"/>
      </c:barChart>
      <c:catAx>
        <c:axId val="1894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auto val="1"/>
        <c:lblAlgn val="ctr"/>
        <c:lblOffset val="100"/>
        <c:noMultiLvlLbl val="0"/>
      </c:catAx>
      <c:valAx>
        <c:axId val="18946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1424.67</c:v>
                </c:pt>
                <c:pt idx="1">
                  <c:v>6382.5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5664"/>
        <c:axId val="189707776"/>
      </c:barChart>
      <c:catAx>
        <c:axId val="18958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83</c:v>
                </c:pt>
                <c:pt idx="1">
                  <c:v>88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63</c:v>
                </c:pt>
                <c:pt idx="1">
                  <c:v>66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480"/>
        <c:axId val="189958016"/>
      </c:barChart>
      <c:catAx>
        <c:axId val="1899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7144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7170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13879</v>
      </c>
      <c r="C4" s="35">
        <v>6871</v>
      </c>
      <c r="D4" s="63">
        <v>7008</v>
      </c>
      <c r="E4" s="211"/>
    </row>
    <row r="5" spans="1:5" ht="30" x14ac:dyDescent="0.25">
      <c r="A5" s="201" t="s">
        <v>716</v>
      </c>
      <c r="B5" s="72">
        <v>14185</v>
      </c>
      <c r="C5" s="61">
        <v>6962</v>
      </c>
      <c r="D5" s="111">
        <v>7223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1995</v>
      </c>
      <c r="C4" s="71">
        <v>3825</v>
      </c>
    </row>
    <row r="5" spans="1:6" x14ac:dyDescent="0.25">
      <c r="A5" s="286" t="s">
        <v>719</v>
      </c>
      <c r="B5" s="214">
        <v>326</v>
      </c>
      <c r="C5" s="214">
        <v>499</v>
      </c>
    </row>
    <row r="6" spans="1:6" x14ac:dyDescent="0.25">
      <c r="A6" s="286" t="s">
        <v>720</v>
      </c>
      <c r="B6" s="214">
        <v>1194</v>
      </c>
      <c r="C6" s="214">
        <v>1215</v>
      </c>
    </row>
    <row r="7" spans="1:6" x14ac:dyDescent="0.25">
      <c r="A7" s="286" t="s">
        <v>721</v>
      </c>
      <c r="B7" s="214">
        <v>2580</v>
      </c>
      <c r="C7" s="214">
        <v>1716</v>
      </c>
    </row>
    <row r="8" spans="1:6" x14ac:dyDescent="0.25">
      <c r="A8" s="286" t="s">
        <v>722</v>
      </c>
      <c r="B8" s="214">
        <v>32</v>
      </c>
      <c r="C8" s="214">
        <v>122</v>
      </c>
    </row>
    <row r="9" spans="1:6" x14ac:dyDescent="0.25">
      <c r="A9" s="286" t="s">
        <v>723</v>
      </c>
      <c r="B9" s="214">
        <v>566</v>
      </c>
      <c r="C9" s="214">
        <v>542</v>
      </c>
    </row>
    <row r="10" spans="1:6" ht="30" x14ac:dyDescent="0.25">
      <c r="A10" s="293" t="s">
        <v>724</v>
      </c>
      <c r="B10" s="214">
        <v>1947</v>
      </c>
      <c r="C10" s="214">
        <v>299</v>
      </c>
    </row>
    <row r="11" spans="1:6" x14ac:dyDescent="0.25">
      <c r="A11" s="286" t="s">
        <v>887</v>
      </c>
      <c r="B11" s="214">
        <v>496</v>
      </c>
      <c r="C11" s="214">
        <v>612</v>
      </c>
    </row>
    <row r="12" spans="1:6" x14ac:dyDescent="0.25">
      <c r="A12" s="294" t="s">
        <v>16</v>
      </c>
      <c r="B12" s="1">
        <f>SUM(B4:B11)</f>
        <v>9136</v>
      </c>
      <c r="C12" s="1">
        <f>SUM(C4:C11)</f>
        <v>8830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1378</v>
      </c>
      <c r="C19" s="71">
        <v>2034</v>
      </c>
    </row>
    <row r="20" spans="1:3" x14ac:dyDescent="0.25">
      <c r="A20" s="286" t="s">
        <v>719</v>
      </c>
      <c r="B20" s="214">
        <v>512</v>
      </c>
      <c r="C20" s="214">
        <v>657</v>
      </c>
    </row>
    <row r="21" spans="1:3" x14ac:dyDescent="0.25">
      <c r="A21" s="286" t="s">
        <v>720</v>
      </c>
      <c r="B21" s="214">
        <v>765</v>
      </c>
      <c r="C21" s="214">
        <v>892</v>
      </c>
    </row>
    <row r="22" spans="1:3" x14ac:dyDescent="0.25">
      <c r="A22" s="286" t="s">
        <v>721</v>
      </c>
      <c r="B22" s="214">
        <v>2267</v>
      </c>
      <c r="C22" s="214">
        <v>1778</v>
      </c>
    </row>
    <row r="23" spans="1:3" x14ac:dyDescent="0.25">
      <c r="A23" s="286" t="s">
        <v>722</v>
      </c>
      <c r="B23" s="214">
        <v>10</v>
      </c>
      <c r="C23" s="214">
        <v>26</v>
      </c>
    </row>
    <row r="24" spans="1:3" x14ac:dyDescent="0.25">
      <c r="A24" s="286" t="s">
        <v>723</v>
      </c>
      <c r="B24" s="214">
        <v>459</v>
      </c>
      <c r="C24" s="214">
        <v>361</v>
      </c>
    </row>
    <row r="25" spans="1:3" ht="30" x14ac:dyDescent="0.25">
      <c r="A25" s="293" t="s">
        <v>724</v>
      </c>
      <c r="B25" s="214">
        <v>1397</v>
      </c>
      <c r="C25" s="214">
        <v>274</v>
      </c>
    </row>
    <row r="26" spans="1:3" x14ac:dyDescent="0.25">
      <c r="A26" s="286" t="s">
        <v>887</v>
      </c>
      <c r="B26" s="214">
        <v>313</v>
      </c>
      <c r="C26" s="214">
        <v>1094</v>
      </c>
    </row>
    <row r="27" spans="1:3" x14ac:dyDescent="0.25">
      <c r="A27" s="294" t="s">
        <v>16</v>
      </c>
      <c r="B27" s="1">
        <f>SUM(B19:B26)</f>
        <v>7101</v>
      </c>
      <c r="C27" s="1">
        <f>SUM(C19:C26)</f>
        <v>7116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74.67</v>
      </c>
      <c r="C4" s="1018">
        <v>72.11</v>
      </c>
      <c r="D4" s="1018">
        <v>77.53</v>
      </c>
      <c r="E4" s="1019">
        <v>64</v>
      </c>
      <c r="F4" s="1019">
        <v>197.2</v>
      </c>
      <c r="G4" s="1020">
        <v>46.3</v>
      </c>
      <c r="H4" s="1021">
        <v>44.9</v>
      </c>
      <c r="I4" s="1022">
        <v>47.7</v>
      </c>
      <c r="J4" s="1019">
        <v>12.6</v>
      </c>
    </row>
    <row r="5" spans="1:12" x14ac:dyDescent="0.25">
      <c r="A5" s="498">
        <v>2021</v>
      </c>
      <c r="B5" s="757">
        <v>73.88</v>
      </c>
      <c r="C5" s="758">
        <v>71.5</v>
      </c>
      <c r="D5" s="758">
        <v>76.569999999999993</v>
      </c>
      <c r="E5" s="1023">
        <v>62</v>
      </c>
      <c r="F5" s="1023">
        <v>199.7</v>
      </c>
      <c r="G5" s="1024">
        <v>46.3</v>
      </c>
      <c r="H5" s="1025">
        <v>44.9</v>
      </c>
      <c r="I5" s="1026">
        <v>47.8</v>
      </c>
      <c r="J5" s="1023">
        <v>12.9</v>
      </c>
    </row>
    <row r="6" spans="1:12" x14ac:dyDescent="0.25">
      <c r="A6" s="499">
        <v>2022</v>
      </c>
      <c r="B6" s="1011">
        <v>73.819999999999993</v>
      </c>
      <c r="C6" s="1012">
        <v>71.739999999999995</v>
      </c>
      <c r="D6" s="1012">
        <v>76.13</v>
      </c>
      <c r="E6" s="1013">
        <v>57</v>
      </c>
      <c r="F6" s="1013">
        <v>219.4</v>
      </c>
      <c r="G6" s="1014">
        <v>47.2</v>
      </c>
      <c r="H6" s="1015">
        <v>45.7</v>
      </c>
      <c r="I6" s="1016">
        <v>48.8</v>
      </c>
      <c r="J6" s="1013">
        <v>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12.6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12.9</v>
      </c>
    </row>
    <row r="13" spans="1:12" x14ac:dyDescent="0.25">
      <c r="A13" s="633">
        <f t="shared" si="0"/>
        <v>2022</v>
      </c>
      <c r="B13" s="627">
        <f t="shared" si="1"/>
        <v>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2954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3733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26.1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63586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924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3117</v>
      </c>
      <c r="C5" s="70">
        <v>3542</v>
      </c>
      <c r="D5" s="55">
        <v>2230</v>
      </c>
      <c r="E5" s="110">
        <v>1311</v>
      </c>
      <c r="F5" s="55">
        <v>22.4</v>
      </c>
      <c r="G5" s="55">
        <v>28.3</v>
      </c>
      <c r="H5" s="110">
        <v>16.5</v>
      </c>
      <c r="I5" s="55"/>
      <c r="J5" s="70"/>
      <c r="K5" s="55"/>
      <c r="L5" s="55"/>
      <c r="M5" s="71">
        <v>73</v>
      </c>
      <c r="N5" s="71">
        <v>63</v>
      </c>
      <c r="O5" s="71">
        <v>83</v>
      </c>
    </row>
    <row r="6" spans="1:16" x14ac:dyDescent="0.25">
      <c r="A6" s="215">
        <v>2021</v>
      </c>
      <c r="B6" s="212">
        <v>3028</v>
      </c>
      <c r="C6" s="212">
        <v>3695</v>
      </c>
      <c r="D6" s="58">
        <v>2291</v>
      </c>
      <c r="E6" s="160">
        <v>1405</v>
      </c>
      <c r="F6" s="58">
        <v>23.8</v>
      </c>
      <c r="G6" s="58">
        <v>29.6</v>
      </c>
      <c r="H6" s="160">
        <v>18.100000000000001</v>
      </c>
      <c r="I6" s="58">
        <v>48398</v>
      </c>
      <c r="J6" s="212">
        <v>1183</v>
      </c>
      <c r="K6" s="58">
        <v>506</v>
      </c>
      <c r="L6" s="58">
        <v>677</v>
      </c>
      <c r="M6" s="214">
        <v>77</v>
      </c>
      <c r="N6" s="214">
        <v>66</v>
      </c>
      <c r="O6" s="214">
        <v>88</v>
      </c>
    </row>
    <row r="7" spans="1:16" x14ac:dyDescent="0.25">
      <c r="A7" s="229">
        <v>2022</v>
      </c>
      <c r="B7" s="167">
        <v>2954</v>
      </c>
      <c r="C7" s="167">
        <v>3733</v>
      </c>
      <c r="D7" s="94">
        <v>2292</v>
      </c>
      <c r="E7" s="169">
        <v>1442</v>
      </c>
      <c r="F7" s="94">
        <v>26.1</v>
      </c>
      <c r="G7" s="58">
        <v>32</v>
      </c>
      <c r="H7" s="160">
        <v>20.2</v>
      </c>
      <c r="I7" s="94">
        <v>54928</v>
      </c>
      <c r="J7" s="167">
        <v>1000</v>
      </c>
      <c r="K7" s="94">
        <v>409</v>
      </c>
      <c r="L7" s="94">
        <v>591</v>
      </c>
      <c r="M7" s="214">
        <v>71</v>
      </c>
      <c r="N7" s="214">
        <v>58</v>
      </c>
      <c r="O7" s="214">
        <v>84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63586</v>
      </c>
      <c r="J8" s="1072">
        <v>924</v>
      </c>
      <c r="K8" s="1073">
        <v>384</v>
      </c>
      <c r="L8" s="1073">
        <v>540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48398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54928</v>
      </c>
      <c r="F14" s="514">
        <f>A5</f>
        <v>2020</v>
      </c>
      <c r="G14" s="310">
        <f>IF(ISBLANK(E5),"",E5)</f>
        <v>1311</v>
      </c>
      <c r="H14" s="310">
        <f>IF(ISBLANK(D5),"",D5)</f>
        <v>2230</v>
      </c>
      <c r="K14" s="514">
        <f>A6</f>
        <v>2021</v>
      </c>
      <c r="L14" s="310">
        <f>IF(ISBLANK(L6),"",L6)</f>
        <v>677</v>
      </c>
      <c r="M14" s="310">
        <f>IF(ISBLANK(K6),"",K6)</f>
        <v>506</v>
      </c>
    </row>
    <row r="15" spans="1:16" x14ac:dyDescent="0.25">
      <c r="A15" s="481">
        <f>A8</f>
        <v>2023</v>
      </c>
      <c r="B15" s="311">
        <f t="shared" si="0"/>
        <v>63586</v>
      </c>
      <c r="F15" s="486">
        <f t="shared" ref="F15:F16" si="1">A6</f>
        <v>2021</v>
      </c>
      <c r="G15" s="479">
        <f t="shared" ref="G15:G16" si="2">IF(ISBLANK(E6),"",E6)</f>
        <v>1405</v>
      </c>
      <c r="H15" s="479">
        <f t="shared" ref="H15:H16" si="3">IF(ISBLANK(D6),"",D6)</f>
        <v>2291</v>
      </c>
      <c r="K15" s="486">
        <f>A7</f>
        <v>2022</v>
      </c>
      <c r="L15" s="479">
        <f t="shared" ref="L15:L16" si="4">IF(ISBLANK(L7),"",L7)</f>
        <v>591</v>
      </c>
      <c r="M15" s="479">
        <f t="shared" ref="M15:M16" si="5">IF(ISBLANK(K7),"",K7)</f>
        <v>409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1442</v>
      </c>
      <c r="H16" s="311">
        <f t="shared" si="3"/>
        <v>2292</v>
      </c>
      <c r="K16" s="481">
        <f>A8</f>
        <v>2023</v>
      </c>
      <c r="L16" s="311">
        <f t="shared" si="4"/>
        <v>540</v>
      </c>
      <c r="M16" s="311">
        <f t="shared" si="5"/>
        <v>384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3117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3028</v>
      </c>
      <c r="C21" s="373"/>
      <c r="D21" s="197"/>
      <c r="F21" s="514">
        <f>A5</f>
        <v>2020</v>
      </c>
      <c r="G21" s="310">
        <f>IF(ISBLANK(E5),"",E5)</f>
        <v>1311</v>
      </c>
      <c r="H21" s="310">
        <f>IF(ISBLANK(D5),"",D5)</f>
        <v>2230</v>
      </c>
      <c r="K21" s="514">
        <f>A6</f>
        <v>2021</v>
      </c>
      <c r="L21" s="310">
        <f>IF(ISBLANK(L6),"",L6)</f>
        <v>677</v>
      </c>
      <c r="M21" s="310">
        <f>IF(ISBLANK(K6),"",K6)</f>
        <v>506</v>
      </c>
    </row>
    <row r="22" spans="1:15" x14ac:dyDescent="0.25">
      <c r="A22" s="481">
        <f t="shared" si="6"/>
        <v>2022</v>
      </c>
      <c r="B22" s="311">
        <f t="shared" si="7"/>
        <v>2954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1405</v>
      </c>
      <c r="H22" s="479">
        <f t="shared" ref="H22:H23" si="10">IF(ISBLANK(D6),"",D6)</f>
        <v>2291</v>
      </c>
      <c r="K22" s="486">
        <f>A7</f>
        <v>2022</v>
      </c>
      <c r="L22" s="479">
        <f>IF(ISBLANK(L7),"",L7)</f>
        <v>591</v>
      </c>
      <c r="M22" s="479">
        <f>IF(ISBLANK(K7),"",K7)</f>
        <v>409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1442</v>
      </c>
      <c r="H23" s="311">
        <f t="shared" si="10"/>
        <v>2292</v>
      </c>
      <c r="K23" s="481">
        <f>A8</f>
        <v>2023</v>
      </c>
      <c r="L23" s="311">
        <f>IF(ISBLANK(L8),"",L8)</f>
        <v>540</v>
      </c>
      <c r="M23" s="311">
        <f>IF(ISBLANK(K8),"",K8)</f>
        <v>384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3117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3028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2954</v>
      </c>
      <c r="C28" s="373"/>
      <c r="D28" s="197"/>
      <c r="F28" s="514">
        <f>A5</f>
        <v>2020</v>
      </c>
      <c r="G28" s="310">
        <f>IF(ISBLANK(H5),"",H5)</f>
        <v>16.5</v>
      </c>
      <c r="H28" s="310">
        <f>IF(ISBLANK(G5),"",G5)</f>
        <v>28.3</v>
      </c>
      <c r="K28" s="514">
        <f>A5</f>
        <v>2020</v>
      </c>
      <c r="L28" s="310">
        <f>IF(ISBLANK(O5),"",O5)</f>
        <v>83</v>
      </c>
      <c r="M28" s="310">
        <f>IF(ISBLANK(N5),"",N5)</f>
        <v>63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18.100000000000001</v>
      </c>
      <c r="H29" s="479">
        <f t="shared" ref="H29:H30" si="15">IF(ISBLANK(G6),"",G6)</f>
        <v>29.6</v>
      </c>
      <c r="K29" s="486">
        <f t="shared" ref="K29:K30" si="16">A6</f>
        <v>2021</v>
      </c>
      <c r="L29" s="479">
        <f t="shared" ref="L29:L30" si="17">IF(ISBLANK(O6),"",O6)</f>
        <v>88</v>
      </c>
      <c r="M29" s="479">
        <f t="shared" ref="M29:M30" si="18">IF(ISBLANK(N6),"",N6)</f>
        <v>66</v>
      </c>
    </row>
    <row r="30" spans="1:15" x14ac:dyDescent="0.25">
      <c r="F30" s="481">
        <f t="shared" si="13"/>
        <v>2022</v>
      </c>
      <c r="G30" s="311">
        <f t="shared" si="14"/>
        <v>20.2</v>
      </c>
      <c r="H30" s="311">
        <f t="shared" si="15"/>
        <v>32</v>
      </c>
      <c r="K30" s="481">
        <f t="shared" si="16"/>
        <v>2022</v>
      </c>
      <c r="L30" s="311">
        <f t="shared" si="17"/>
        <v>84</v>
      </c>
      <c r="M30" s="311">
        <f t="shared" si="18"/>
        <v>58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16.5</v>
      </c>
      <c r="H35" s="310">
        <f>IF(ISBLANK(G5),"",G5)</f>
        <v>28.3</v>
      </c>
      <c r="K35" s="514">
        <f>A5</f>
        <v>2020</v>
      </c>
      <c r="L35" s="310">
        <f>IF(ISBLANK(O5),"",O5)</f>
        <v>83</v>
      </c>
      <c r="M35" s="310">
        <f>IF(ISBLANK(N5),"",N5)</f>
        <v>63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18.100000000000001</v>
      </c>
      <c r="H36" s="479">
        <f t="shared" ref="H36:H37" si="21">IF(ISBLANK(G6),"",G6)</f>
        <v>29.6</v>
      </c>
      <c r="K36" s="486">
        <f t="shared" ref="K36:K37" si="22">A6</f>
        <v>2021</v>
      </c>
      <c r="L36" s="479">
        <f t="shared" ref="L36:L37" si="23">IF(ISBLANK(O6),"",O6)</f>
        <v>88</v>
      </c>
      <c r="M36" s="479">
        <f t="shared" ref="M36:M37" si="24">IF(ISBLANK(N6),"",N6)</f>
        <v>66</v>
      </c>
    </row>
    <row r="37" spans="6:15" x14ac:dyDescent="0.25">
      <c r="F37" s="481">
        <f t="shared" si="19"/>
        <v>2022</v>
      </c>
      <c r="G37" s="311">
        <f t="shared" si="20"/>
        <v>20.2</v>
      </c>
      <c r="H37" s="311">
        <f t="shared" si="21"/>
        <v>32</v>
      </c>
      <c r="K37" s="481">
        <f t="shared" si="22"/>
        <v>2022</v>
      </c>
      <c r="L37" s="311">
        <f t="shared" si="23"/>
        <v>84</v>
      </c>
      <c r="M37" s="311">
        <f t="shared" si="24"/>
        <v>58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20.5</v>
      </c>
      <c r="C6" s="35">
        <v>20.6</v>
      </c>
      <c r="D6" s="63">
        <v>20.399999999999999</v>
      </c>
      <c r="E6" s="35">
        <v>56.5</v>
      </c>
      <c r="F6" s="35">
        <v>50.6</v>
      </c>
      <c r="G6" s="35">
        <v>60.9</v>
      </c>
      <c r="H6" s="292">
        <v>23.1</v>
      </c>
      <c r="I6" s="35">
        <v>28.9</v>
      </c>
      <c r="J6" s="63">
        <v>18.8</v>
      </c>
      <c r="M6" s="127" t="s">
        <v>16</v>
      </c>
      <c r="N6" s="935">
        <f>IF(ISBLANK(B8),"",B8)</f>
        <v>17.7</v>
      </c>
      <c r="O6" s="935">
        <f>IF(ISBLANK(E8),"",E8)</f>
        <v>59.1</v>
      </c>
      <c r="P6" s="128">
        <f>IF(ISBLANK(H8),"",H8)</f>
        <v>23.2</v>
      </c>
    </row>
    <row r="7" spans="1:19" x14ac:dyDescent="0.25">
      <c r="A7" s="286">
        <v>2022</v>
      </c>
      <c r="B7" s="167">
        <v>20.2</v>
      </c>
      <c r="C7" s="94">
        <v>19.8</v>
      </c>
      <c r="D7" s="169">
        <v>20.5</v>
      </c>
      <c r="E7" s="94">
        <v>56.6</v>
      </c>
      <c r="F7" s="94">
        <v>50.4</v>
      </c>
      <c r="G7" s="94">
        <v>60.9</v>
      </c>
      <c r="H7" s="167">
        <v>23.2</v>
      </c>
      <c r="I7" s="94">
        <v>29.8</v>
      </c>
      <c r="J7" s="169">
        <v>18.600000000000001</v>
      </c>
    </row>
    <row r="8" spans="1:19" x14ac:dyDescent="0.25">
      <c r="A8" s="218">
        <v>2023</v>
      </c>
      <c r="B8" s="167">
        <v>17.7</v>
      </c>
      <c r="C8" s="94">
        <v>21.1</v>
      </c>
      <c r="D8" s="169">
        <v>15.4</v>
      </c>
      <c r="E8" s="94">
        <v>59.1</v>
      </c>
      <c r="F8" s="94">
        <v>52.3</v>
      </c>
      <c r="G8" s="94">
        <v>63.9</v>
      </c>
      <c r="H8" s="167">
        <v>23.2</v>
      </c>
      <c r="I8" s="94">
        <v>26.6</v>
      </c>
      <c r="J8" s="169">
        <v>20.7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15.4</v>
      </c>
      <c r="O12" s="936">
        <f>IF(ISBLANK(G8),"",G8)</f>
        <v>63.9</v>
      </c>
      <c r="P12" s="938">
        <f>IF(ISBLANK(J8),"",J8)</f>
        <v>20.7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21.1</v>
      </c>
      <c r="O13" s="937">
        <f>IF(ISBLANK(F8),"",F8)</f>
        <v>52.3</v>
      </c>
      <c r="P13" s="939">
        <f>IF(ISBLANK(I8),"",I8)</f>
        <v>26.6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17.7</v>
      </c>
      <c r="O20" s="935">
        <f>IF(ISBLANK(E8),"",E8)</f>
        <v>59.1</v>
      </c>
      <c r="P20" s="940">
        <f>IF(ISBLANK(H8),"",H8)</f>
        <v>23.2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15.4</v>
      </c>
      <c r="O24" s="936">
        <f>IF(ISBLANK(G8),"",G8)</f>
        <v>63.9</v>
      </c>
      <c r="P24" s="938">
        <f>IF(ISBLANK(J8),"",J8)</f>
        <v>20.7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21.1</v>
      </c>
      <c r="O25" s="937">
        <f>IF(ISBLANK(F8),"",F8)</f>
        <v>52.3</v>
      </c>
      <c r="P25" s="939">
        <f>IF(ISBLANK(I8),"",I8)</f>
        <v>26.6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563707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39382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551897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38556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1012328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70723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128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779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150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149828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17.100000000000001</v>
      </c>
      <c r="E20" s="600">
        <v>16.899999999999999</v>
      </c>
      <c r="F20" s="600">
        <v>17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30.8</v>
      </c>
      <c r="E21" s="751">
        <v>36.799999999999997</v>
      </c>
      <c r="F21" s="751">
        <v>37.5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6.2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37.5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</v>
      </c>
      <c r="C30" s="204" t="s">
        <v>493</v>
      </c>
    </row>
    <row r="31" spans="1:11" x14ac:dyDescent="0.25">
      <c r="A31" s="698" t="s">
        <v>1430</v>
      </c>
      <c r="B31" s="734">
        <f>F21</f>
        <v>37.5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45.5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130</v>
      </c>
      <c r="C4" s="71">
        <v>11</v>
      </c>
      <c r="D4" s="71">
        <v>8</v>
      </c>
      <c r="G4" s="217">
        <f>A4</f>
        <v>2021</v>
      </c>
      <c r="H4" s="289">
        <f>IF(ISBLANK(C4),"",C4)</f>
        <v>11</v>
      </c>
      <c r="I4" s="289">
        <f>IF(ISBLANK(D4),"",D4)</f>
        <v>8</v>
      </c>
    </row>
    <row r="5" spans="1:9" x14ac:dyDescent="0.25">
      <c r="A5" s="286">
        <v>2022</v>
      </c>
      <c r="B5" s="214">
        <v>128</v>
      </c>
      <c r="C5" s="214">
        <v>5</v>
      </c>
      <c r="D5" s="214">
        <v>6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6</v>
      </c>
    </row>
    <row r="6" spans="1:9" x14ac:dyDescent="0.25">
      <c r="A6" s="218">
        <v>2023</v>
      </c>
      <c r="B6" s="168">
        <v>128</v>
      </c>
      <c r="C6" s="168">
        <v>4</v>
      </c>
      <c r="D6" s="168">
        <v>5</v>
      </c>
      <c r="G6" s="219">
        <f t="shared" si="0"/>
        <v>2023</v>
      </c>
      <c r="H6" s="291">
        <f t="shared" si="1"/>
        <v>4</v>
      </c>
      <c r="I6" s="291">
        <f t="shared" si="2"/>
        <v>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11</v>
      </c>
      <c r="I12" s="289">
        <f>IF(ISBLANK(D4),"",D4)</f>
        <v>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6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670</v>
      </c>
      <c r="C23" s="71">
        <v>104</v>
      </c>
      <c r="D23" s="71">
        <v>92</v>
      </c>
      <c r="G23" s="217">
        <f>A23</f>
        <v>2021</v>
      </c>
      <c r="H23" s="289">
        <f>IF(ISBLANK(C23),"",C23)</f>
        <v>104</v>
      </c>
      <c r="I23" s="289">
        <f>IF(ISBLANK(D23),"",D23)</f>
        <v>92</v>
      </c>
    </row>
    <row r="24" spans="1:13" x14ac:dyDescent="0.25">
      <c r="A24" s="286">
        <v>2022</v>
      </c>
      <c r="B24" s="214">
        <v>700</v>
      </c>
      <c r="C24" s="214">
        <v>79</v>
      </c>
      <c r="D24" s="214">
        <v>110</v>
      </c>
      <c r="G24" s="286">
        <f t="shared" ref="G24:G25" si="6">A24</f>
        <v>2022</v>
      </c>
      <c r="H24" s="290">
        <f t="shared" ref="H24:H25" si="7">IF(ISBLANK(C24),"",C24)</f>
        <v>79</v>
      </c>
      <c r="I24" s="290">
        <f t="shared" ref="I24:I25" si="8">IF(ISBLANK(D24),"",D24)</f>
        <v>110</v>
      </c>
    </row>
    <row r="25" spans="1:13" x14ac:dyDescent="0.25">
      <c r="A25" s="218">
        <v>2023</v>
      </c>
      <c r="B25" s="168">
        <v>779</v>
      </c>
      <c r="C25" s="168">
        <v>71</v>
      </c>
      <c r="D25" s="168">
        <v>150</v>
      </c>
      <c r="G25" s="219">
        <f t="shared" si="6"/>
        <v>2023</v>
      </c>
      <c r="H25" s="291">
        <f t="shared" si="7"/>
        <v>71</v>
      </c>
      <c r="I25" s="291">
        <f t="shared" si="8"/>
        <v>150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104</v>
      </c>
      <c r="I31" s="289">
        <f>IF(ISBLANK(D23),"",D23)</f>
        <v>92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79</v>
      </c>
      <c r="I32" s="290">
        <f t="shared" si="10"/>
        <v>110</v>
      </c>
    </row>
    <row r="33" spans="7:9" x14ac:dyDescent="0.25">
      <c r="G33" s="219">
        <f t="shared" si="9"/>
        <v>2023</v>
      </c>
      <c r="H33" s="291">
        <f t="shared" ref="H33:I33" si="11">IF(ISBLANK(C25),"",C25)</f>
        <v>71</v>
      </c>
      <c r="I33" s="291">
        <f t="shared" si="11"/>
        <v>150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150746</v>
      </c>
      <c r="C4" s="1077">
        <v>9529</v>
      </c>
      <c r="D4" s="110">
        <v>272323</v>
      </c>
      <c r="E4" s="70">
        <v>17214</v>
      </c>
      <c r="F4" s="1076">
        <v>54459</v>
      </c>
      <c r="G4" s="70">
        <v>3442</v>
      </c>
      <c r="H4" s="1078">
        <v>883988</v>
      </c>
      <c r="I4" s="1077">
        <v>55878</v>
      </c>
    </row>
    <row r="5" spans="1:9" x14ac:dyDescent="0.25">
      <c r="A5" s="587">
        <v>2021</v>
      </c>
      <c r="B5" s="1079">
        <v>158438</v>
      </c>
      <c r="C5" s="1080">
        <v>10225</v>
      </c>
      <c r="D5" s="160">
        <v>344842</v>
      </c>
      <c r="E5" s="212">
        <v>22255</v>
      </c>
      <c r="F5" s="1079">
        <v>0</v>
      </c>
      <c r="G5" s="212">
        <v>0</v>
      </c>
      <c r="H5" s="1081">
        <v>936583</v>
      </c>
      <c r="I5" s="1080">
        <v>60444</v>
      </c>
    </row>
    <row r="6" spans="1:9" x14ac:dyDescent="0.25">
      <c r="A6" s="588">
        <v>2022</v>
      </c>
      <c r="B6" s="1082">
        <v>172196</v>
      </c>
      <c r="C6" s="1083">
        <v>12030</v>
      </c>
      <c r="D6" s="169">
        <v>379190</v>
      </c>
      <c r="E6" s="167">
        <v>26491</v>
      </c>
      <c r="F6" s="1082">
        <v>0</v>
      </c>
      <c r="G6" s="167">
        <v>0</v>
      </c>
      <c r="H6" s="1084">
        <v>1012328</v>
      </c>
      <c r="I6" s="1083">
        <v>70723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89614</v>
      </c>
      <c r="C4" s="1076">
        <v>477854</v>
      </c>
      <c r="D4" s="1077">
        <v>30206</v>
      </c>
      <c r="E4" s="1076">
        <v>468566</v>
      </c>
      <c r="F4" s="1077">
        <v>29619</v>
      </c>
    </row>
    <row r="5" spans="1:6" x14ac:dyDescent="0.25">
      <c r="A5" s="480">
        <v>2021</v>
      </c>
      <c r="B5" s="1081">
        <v>87662</v>
      </c>
      <c r="C5" s="1079">
        <v>533007</v>
      </c>
      <c r="D5" s="1080">
        <v>34399</v>
      </c>
      <c r="E5" s="1079">
        <v>524814</v>
      </c>
      <c r="F5" s="1080">
        <v>33870</v>
      </c>
    </row>
    <row r="6" spans="1:6" ht="15.75" thickBot="1" x14ac:dyDescent="0.3">
      <c r="A6" s="960">
        <v>2022</v>
      </c>
      <c r="B6" s="1085">
        <v>149828</v>
      </c>
      <c r="C6" s="1086">
        <v>563707</v>
      </c>
      <c r="D6" s="1087">
        <v>39382</v>
      </c>
      <c r="E6" s="1086">
        <v>551897</v>
      </c>
      <c r="F6" s="1087">
        <v>38556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Varvarin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249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14314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6.2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-15.9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73.819999999999993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219.4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13879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14185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324</v>
      </c>
      <c r="C63" s="548">
        <f>IF(ISBLANK('DEM2'!C7),"-",'DEM2'!C7)</f>
        <v>394</v>
      </c>
      <c r="D63" s="548"/>
      <c r="E63" s="548">
        <f>IF(ISBLANK('DEM2'!D8),"-",'DEM2'!D8)</f>
        <v>305</v>
      </c>
      <c r="F63" s="548">
        <f>IF(ISBLANK('DEM2'!C8),"-",'DEM2'!C8)</f>
        <v>373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528</v>
      </c>
      <c r="C64" s="317">
        <f>IF(ISBLANK('DEM2'!F7),"-",'DEM2'!F7)</f>
        <v>548</v>
      </c>
      <c r="D64" s="789"/>
      <c r="E64" s="317">
        <f>IF(ISBLANK('DEM2'!G8),"-",'DEM2'!G8)</f>
        <v>480</v>
      </c>
      <c r="F64" s="317">
        <f>IF(ISBLANK('DEM2'!F8),"-",'DEM2'!F8)</f>
        <v>527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303</v>
      </c>
      <c r="C65" s="345">
        <f>IF(ISBLANK('DEM2'!I7),"-",'DEM2'!I7)</f>
        <v>318</v>
      </c>
      <c r="D65" s="393"/>
      <c r="E65" s="345">
        <f>IF(ISBLANK('DEM2'!J8),"-",'DEM2'!J8)</f>
        <v>253</v>
      </c>
      <c r="F65" s="345">
        <f>IF(ISBLANK('DEM2'!I8),"-",'DEM2'!I8)</f>
        <v>274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1079</v>
      </c>
      <c r="C66" s="348">
        <f>IF(ISBLANK('DEM2'!L7),"-",'DEM2'!L7)</f>
        <v>1180</v>
      </c>
      <c r="D66" s="394"/>
      <c r="E66" s="348">
        <f>IF(ISBLANK('DEM2'!M8),"-",'DEM2'!M8)</f>
        <v>966</v>
      </c>
      <c r="F66" s="348">
        <f>IF(ISBLANK('DEM2'!L8),"-",'DEM2'!L8)</f>
        <v>1097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1230</v>
      </c>
      <c r="C67" s="345">
        <f>IF(ISBLANK('DEM2'!O7),"-",'DEM2'!O7)</f>
        <v>1353</v>
      </c>
      <c r="D67" s="393"/>
      <c r="E67" s="345">
        <f>IF(ISBLANK('DEM2'!P8),"-",'DEM2'!P8)</f>
        <v>1010</v>
      </c>
      <c r="F67" s="345">
        <f>IF(ISBLANK('DEM2'!O8),"-",'DEM2'!O8)</f>
        <v>1149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4664</v>
      </c>
      <c r="C68" s="317">
        <f>IF(ISBLANK('DEM2'!R7),"-",'DEM2'!R7)</f>
        <v>4982</v>
      </c>
      <c r="D68" s="395"/>
      <c r="E68" s="317">
        <f>IF(ISBLANK('DEM2'!S8),"-",'DEM2'!S8)</f>
        <v>4146</v>
      </c>
      <c r="F68" s="317">
        <f>IF(ISBLANK('DEM2'!R8),"-",'DEM2'!R8)</f>
        <v>4443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7753</v>
      </c>
      <c r="C69" s="463">
        <f>IF(ISBLANK('DEM2'!U7),"-",'DEM2'!U7)</f>
        <v>7742</v>
      </c>
      <c r="D69" s="799"/>
      <c r="E69" s="463">
        <f>IF(ISBLANK('DEM2'!V8),"-",'DEM2'!V8)</f>
        <v>7144</v>
      </c>
      <c r="F69" s="463">
        <f>IF(ISBLANK('DEM2'!U8),"-",'DEM2'!U8)</f>
        <v>7170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25.6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2954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3733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26.1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63586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924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38.299999999999997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121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13.6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1012328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70723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379190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236799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26491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172196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12030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563707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39382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551897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38556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128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779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149828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3658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4147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2962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11580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3613</v>
      </c>
      <c r="C300" s="808">
        <f>IF(ISBLANK(POLJ3!C4),"-",POLJ3!C4)</f>
        <v>601</v>
      </c>
      <c r="D300" s="1160">
        <f>IF(ISBLANK(POLJ3!D4),"-",POLJ3!D4)</f>
        <v>3012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4837</v>
      </c>
      <c r="C301" s="789">
        <f>IF(ISBLANK(POLJ3!C5),"-",POLJ3!C5)</f>
        <v>3172</v>
      </c>
      <c r="D301" s="1161">
        <f>IF(ISBLANK(POLJ3!D5),"-",POLJ3!D5)</f>
        <v>1665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6</v>
      </c>
      <c r="C302" s="790">
        <f>IF(ISBLANK(POLJ3!C6),"-",POLJ3!C6)</f>
        <v>0</v>
      </c>
      <c r="D302" s="1162">
        <f>IF(ISBLANK(POLJ3!D6),"-",POLJ3!D6)</f>
        <v>6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50</v>
      </c>
      <c r="C303" s="791">
        <f>IF(ISBLANK(POLJ3!C7),"-",POLJ3!C7)</f>
        <v>17</v>
      </c>
      <c r="D303" s="1163">
        <f>IF(ISBLANK(POLJ3!D7),"-",POLJ3!D7)</f>
        <v>33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3658</v>
      </c>
      <c r="C304" s="807">
        <f>IF(ISBLANK(POLJ3!C8),"-",POLJ3!C8)</f>
        <v>565</v>
      </c>
      <c r="D304" s="1164">
        <f>IF(ISBLANK(POLJ3!D8),"-",POLJ3!D8)</f>
        <v>3093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148.69999999999999</v>
      </c>
      <c r="C310" s="1165"/>
      <c r="D310" s="3"/>
      <c r="E310" s="5"/>
      <c r="F310" s="5"/>
      <c r="G310" s="815" t="s">
        <v>854</v>
      </c>
      <c r="H310" s="816">
        <f>IF(ISBLANK(POLJ2!H3),"-",POLJ2!H3)</f>
        <v>2621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8851.75</v>
      </c>
      <c r="C311" s="1154"/>
      <c r="D311" s="3"/>
      <c r="E311" s="5"/>
      <c r="F311" s="5"/>
      <c r="G311" s="810" t="s">
        <v>855</v>
      </c>
      <c r="H311" s="248">
        <f>IF(ISBLANK(POLJ2!H4),"-",POLJ2!H4)</f>
        <v>29678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503.56</v>
      </c>
      <c r="C312" s="1154"/>
      <c r="D312" s="3"/>
      <c r="E312" s="5"/>
      <c r="F312" s="5"/>
      <c r="G312" s="810" t="s">
        <v>856</v>
      </c>
      <c r="H312" s="248">
        <f>IF(ISBLANK(POLJ2!H5),"-",POLJ2!H5)</f>
        <v>4474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354</v>
      </c>
      <c r="C313" s="1154"/>
      <c r="D313" s="3"/>
      <c r="E313" s="5"/>
      <c r="F313" s="5"/>
      <c r="G313" s="812" t="s">
        <v>857</v>
      </c>
      <c r="H313" s="249">
        <f>IF(ISBLANK(POLJ2!H6),"-",POLJ2!H6)</f>
        <v>345509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48.93</v>
      </c>
      <c r="C314" s="1154"/>
      <c r="D314" s="3"/>
      <c r="E314" s="5"/>
      <c r="F314" s="5"/>
      <c r="G314" s="814" t="s">
        <v>847</v>
      </c>
      <c r="H314" s="817">
        <f>IF(ISBLANK(POLJ2!H7),"-",POLJ2!H7)</f>
        <v>382282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477.17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10384.11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26.2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270</v>
      </c>
      <c r="I364" s="808">
        <f>IF(ISBLANK(OBRAZ2!I6),"-",OBRAZ2!I6)</f>
        <v>0</v>
      </c>
      <c r="J364" s="808">
        <f>IF(ISBLANK(OBRAZ2!J6),"-",OBRAZ2!J6)</f>
        <v>270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157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15</v>
      </c>
      <c r="I365" s="416">
        <f>IF(ISBLANK(OBRAZ2!I7),"-",OBRAZ2!I7)</f>
        <v>0</v>
      </c>
      <c r="J365" s="416">
        <f>IF(ISBLANK(OBRAZ2!J7),"-",OBRAZ2!J7)</f>
        <v>15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61.3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18</v>
      </c>
      <c r="I366" s="807">
        <f>IF(ISBLANK(OBRAZ2!I8),"-",OBRAZ2!I8)</f>
        <v>0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126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2.5925925925925926</v>
      </c>
      <c r="J375" s="850">
        <f>IF(ISBLANK(OBRAZ2!D12),"-",OBRAZ2!D21)</f>
        <v>12.352941176470589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51.428571428571423</v>
      </c>
      <c r="I377" s="851">
        <f>IF(ISBLANK(OBRAZ2!C14),"-",OBRAZ2!C23)</f>
        <v>54.814814814814817</v>
      </c>
      <c r="J377" s="851">
        <f>IF(ISBLANK(OBRAZ2!D14),"-",OBRAZ2!D23)</f>
        <v>50.588235294117645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31.836734693877549</v>
      </c>
      <c r="I379" s="851">
        <f>IF(ISBLANK(OBRAZ2!C16),"-",OBRAZ2!C25)</f>
        <v>25.925925925925924</v>
      </c>
      <c r="J379" s="851">
        <f>IF(ISBLANK(OBRAZ2!D16),"-",OBRAZ2!D25)</f>
        <v>18.235294117647058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16.73469387755102</v>
      </c>
      <c r="I380" s="852">
        <f>IF(ISBLANK(OBRAZ2!C17),"-",OBRAZ2!C26)</f>
        <v>16.666666666666664</v>
      </c>
      <c r="J380" s="852">
        <f>IF(ISBLANK(OBRAZ2!D17),"-",OBRAZ2!D26)</f>
        <v>18.823529411764707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329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493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125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136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297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92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47.6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91.6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786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786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14170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292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309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15.7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87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60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155.779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79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1640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1370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7807.17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15.81377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35</v>
      </c>
      <c r="D696" s="3"/>
      <c r="E696" s="5"/>
      <c r="F696" s="5"/>
      <c r="G696" s="837">
        <v>2012</v>
      </c>
      <c r="H696" s="835">
        <f>IF(ISBLANK(INDEKSI2!B5),"-",INDEKSI2!B5)</f>
        <v>26.52</v>
      </c>
      <c r="I696" s="835">
        <f>IF(ISBLANK(INDEKSI2!C5),"-",INDEKSI2!C5)</f>
        <v>108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49.75</v>
      </c>
      <c r="D697" s="3"/>
      <c r="E697" s="5"/>
      <c r="F697" s="5"/>
      <c r="G697" s="838">
        <v>2013</v>
      </c>
      <c r="H697" s="559">
        <f>IF(ISBLANK(INDEKSI2!B6),"-",INDEKSI2!B6)</f>
        <v>23.05</v>
      </c>
      <c r="I697" s="559">
        <f>IF(ISBLANK(INDEKSI2!C6),"-",INDEKSI2!C6)</f>
        <v>134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24.95</v>
      </c>
      <c r="I698" s="836">
        <f>IF(ISBLANK(INDEKSI2!C7),"-",INDEKSI2!C7)</f>
        <v>127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38.299999999999997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121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24.95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15.81377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49.75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25.42</v>
      </c>
      <c r="C4" s="721">
        <v>116</v>
      </c>
      <c r="D4" s="710"/>
      <c r="E4" s="711"/>
      <c r="F4" s="712"/>
    </row>
    <row r="5" spans="1:6" x14ac:dyDescent="0.25">
      <c r="A5" s="286">
        <v>2012</v>
      </c>
      <c r="B5" s="614">
        <v>26.52</v>
      </c>
      <c r="C5" s="722">
        <v>108</v>
      </c>
      <c r="D5" s="713"/>
      <c r="E5" s="641"/>
      <c r="F5" s="714"/>
    </row>
    <row r="6" spans="1:6" x14ac:dyDescent="0.25">
      <c r="A6" s="286">
        <v>2013</v>
      </c>
      <c r="B6" s="614">
        <v>23.05</v>
      </c>
      <c r="C6" s="722">
        <v>134</v>
      </c>
      <c r="D6" s="715">
        <v>15.81377</v>
      </c>
      <c r="E6" s="609">
        <v>35</v>
      </c>
      <c r="F6" s="716">
        <v>49.75</v>
      </c>
    </row>
    <row r="7" spans="1:6" x14ac:dyDescent="0.25">
      <c r="A7" s="219">
        <v>2014</v>
      </c>
      <c r="B7" s="615">
        <v>24.95</v>
      </c>
      <c r="C7" s="723">
        <v>127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3658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2962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4147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148.69999999999999</v>
      </c>
      <c r="G3" s="217" t="s">
        <v>765</v>
      </c>
      <c r="H3" s="71">
        <v>2621</v>
      </c>
    </row>
    <row r="4" spans="1:9" x14ac:dyDescent="0.25">
      <c r="A4" s="286" t="s">
        <v>760</v>
      </c>
      <c r="B4" s="214">
        <v>8851.75</v>
      </c>
      <c r="G4" s="286" t="s">
        <v>766</v>
      </c>
      <c r="H4" s="214">
        <v>29678</v>
      </c>
    </row>
    <row r="5" spans="1:9" x14ac:dyDescent="0.25">
      <c r="A5" s="286" t="s">
        <v>761</v>
      </c>
      <c r="B5" s="214">
        <v>503.56</v>
      </c>
      <c r="G5" s="286" t="s">
        <v>767</v>
      </c>
      <c r="H5" s="214">
        <v>4474</v>
      </c>
    </row>
    <row r="6" spans="1:9" x14ac:dyDescent="0.25">
      <c r="A6" s="286" t="s">
        <v>762</v>
      </c>
      <c r="B6" s="214">
        <v>354</v>
      </c>
      <c r="G6" s="286" t="s">
        <v>768</v>
      </c>
      <c r="H6" s="214">
        <v>345509</v>
      </c>
    </row>
    <row r="7" spans="1:9" x14ac:dyDescent="0.25">
      <c r="A7" s="286" t="s">
        <v>763</v>
      </c>
      <c r="B7" s="214">
        <v>48.93</v>
      </c>
      <c r="G7" s="1" t="s">
        <v>24</v>
      </c>
      <c r="H7" s="288">
        <v>382282</v>
      </c>
    </row>
    <row r="8" spans="1:9" x14ac:dyDescent="0.25">
      <c r="A8" s="287" t="s">
        <v>764</v>
      </c>
      <c r="B8" s="73">
        <v>477.17</v>
      </c>
    </row>
    <row r="9" spans="1:9" x14ac:dyDescent="0.25">
      <c r="A9" s="1" t="s">
        <v>24</v>
      </c>
      <c r="B9" s="288">
        <v>10384.11</v>
      </c>
      <c r="I9" s="41" t="s">
        <v>876</v>
      </c>
    </row>
    <row r="10" spans="1:9" x14ac:dyDescent="0.25">
      <c r="G10" s="29" t="s">
        <v>775</v>
      </c>
      <c r="H10" s="58">
        <v>11580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3613</v>
      </c>
      <c r="C4" s="55">
        <v>601</v>
      </c>
      <c r="D4" s="110">
        <v>3012</v>
      </c>
    </row>
    <row r="5" spans="1:4" ht="30" customHeight="1" x14ac:dyDescent="0.25">
      <c r="A5" s="274" t="s">
        <v>884</v>
      </c>
      <c r="B5" s="212">
        <v>4837</v>
      </c>
      <c r="C5" s="58">
        <v>3172</v>
      </c>
      <c r="D5" s="160">
        <v>1665</v>
      </c>
    </row>
    <row r="6" spans="1:4" x14ac:dyDescent="0.25">
      <c r="A6" s="274" t="s">
        <v>772</v>
      </c>
      <c r="B6" s="212">
        <v>6</v>
      </c>
      <c r="C6" s="58">
        <v>0</v>
      </c>
      <c r="D6" s="160">
        <v>6</v>
      </c>
    </row>
    <row r="7" spans="1:4" ht="30" x14ac:dyDescent="0.25">
      <c r="A7" s="274" t="s">
        <v>773</v>
      </c>
      <c r="B7" s="212">
        <v>50</v>
      </c>
      <c r="C7" s="58">
        <v>17</v>
      </c>
      <c r="D7" s="160">
        <v>33</v>
      </c>
    </row>
    <row r="8" spans="1:4" x14ac:dyDescent="0.25">
      <c r="A8" s="201" t="s">
        <v>774</v>
      </c>
      <c r="B8" s="72">
        <v>3658</v>
      </c>
      <c r="C8" s="61">
        <v>565</v>
      </c>
      <c r="D8" s="111">
        <v>3093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65.577837502584245</v>
      </c>
      <c r="C15" s="278">
        <f>D5/B5*100</f>
        <v>34.422162497415755</v>
      </c>
    </row>
    <row r="16" spans="1:4" ht="30" x14ac:dyDescent="0.25">
      <c r="A16" s="279" t="s">
        <v>821</v>
      </c>
      <c r="B16" s="283">
        <f>C4/B4*100</f>
        <v>16.634375864932188</v>
      </c>
      <c r="C16" s="280">
        <f>D4/B4*100</f>
        <v>83.365624135067804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65.577837502584245</v>
      </c>
      <c r="C22" s="278">
        <f t="shared" si="0"/>
        <v>34.422162497415755</v>
      </c>
    </row>
    <row r="23" spans="1:3" ht="30" x14ac:dyDescent="0.25">
      <c r="A23" s="279" t="s">
        <v>858</v>
      </c>
      <c r="B23" s="285">
        <f t="shared" si="0"/>
        <v>16.634375864932188</v>
      </c>
      <c r="C23" s="284">
        <f t="shared" si="0"/>
        <v>83.365624135067804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26.2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157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61.3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280</v>
      </c>
      <c r="C6" s="973">
        <v>0</v>
      </c>
      <c r="D6" s="945">
        <v>280</v>
      </c>
      <c r="E6" s="973">
        <v>245</v>
      </c>
      <c r="F6" s="973">
        <v>0</v>
      </c>
      <c r="G6" s="945">
        <v>245</v>
      </c>
      <c r="H6" s="599">
        <v>270</v>
      </c>
      <c r="I6" s="616">
        <v>0</v>
      </c>
      <c r="J6" s="945">
        <v>270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23</v>
      </c>
      <c r="F7" s="975">
        <v>0</v>
      </c>
      <c r="G7" s="976">
        <v>23</v>
      </c>
      <c r="H7" s="753">
        <v>15</v>
      </c>
      <c r="I7" s="690">
        <v>0</v>
      </c>
      <c r="J7" s="976">
        <v>15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20</v>
      </c>
      <c r="F8" s="978">
        <v>0</v>
      </c>
      <c r="G8" s="979">
        <v>20</v>
      </c>
      <c r="H8" s="754">
        <v>18</v>
      </c>
      <c r="I8" s="691">
        <v>0</v>
      </c>
      <c r="J8" s="979">
        <v>18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7</v>
      </c>
      <c r="D12" s="600">
        <v>42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126</v>
      </c>
      <c r="C14" s="751">
        <v>148</v>
      </c>
      <c r="D14" s="751">
        <v>172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78</v>
      </c>
      <c r="C16" s="1029">
        <v>70</v>
      </c>
      <c r="D16" s="751">
        <v>62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41</v>
      </c>
      <c r="C17" s="752">
        <v>45</v>
      </c>
      <c r="D17" s="752">
        <v>64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2.5925925925925926</v>
      </c>
      <c r="D21" s="289">
        <f>D12/SUM(D12:D17)*100</f>
        <v>12.352941176470589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51.428571428571423</v>
      </c>
      <c r="C23" s="290">
        <f>C14/SUM(C12:C17)*100</f>
        <v>54.814814814814817</v>
      </c>
      <c r="D23" s="290">
        <f>D14/SUM(D12:D17)*100</f>
        <v>50.588235294117645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31.836734693877549</v>
      </c>
      <c r="C25" s="290">
        <f>C16/SUM(C12:C17)*100</f>
        <v>25.925925925925924</v>
      </c>
      <c r="D25" s="290">
        <f>D16/SUM(D12:D17)*100</f>
        <v>18.235294117647058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16.73469387755102</v>
      </c>
      <c r="C26" s="291">
        <f>C17/SUM(C12:C17)*100</f>
        <v>16.666666666666664</v>
      </c>
      <c r="D26" s="291">
        <f>D17/SUM(D12:D17)*100</f>
        <v>18.823529411764707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44.9</v>
      </c>
      <c r="C7" s="600">
        <v>42.1</v>
      </c>
      <c r="D7" s="600">
        <v>40.4</v>
      </c>
    </row>
    <row r="8" spans="1:6" x14ac:dyDescent="0.25">
      <c r="A8" s="695" t="s">
        <v>944</v>
      </c>
      <c r="B8" s="751">
        <v>55.1</v>
      </c>
      <c r="C8" s="751">
        <v>57.9</v>
      </c>
      <c r="D8" s="751">
        <v>59.6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44.9</v>
      </c>
      <c r="C13" s="697">
        <f t="shared" ref="C13:D13" si="1">IF(ISBLANK(C7),"",C7)</f>
        <v>42.1</v>
      </c>
      <c r="D13" s="697">
        <f t="shared" si="1"/>
        <v>40.4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55.1</v>
      </c>
      <c r="C14" s="698">
        <f t="shared" si="2"/>
        <v>57.9</v>
      </c>
      <c r="D14" s="698">
        <f t="shared" si="2"/>
        <v>59.6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44.9</v>
      </c>
      <c r="C18" s="697">
        <f t="shared" ref="C18:D18" si="4">IF(ISBLANK(C7),"",C7)</f>
        <v>42.1</v>
      </c>
      <c r="D18" s="697">
        <f t="shared" si="4"/>
        <v>40.4</v>
      </c>
    </row>
    <row r="19" spans="1:5" x14ac:dyDescent="0.25">
      <c r="A19" s="701" t="s">
        <v>1632</v>
      </c>
      <c r="B19" s="698">
        <f t="shared" ref="B19:D20" si="5">IF(ISBLANK(B8),"",B8)</f>
        <v>55.1</v>
      </c>
      <c r="C19" s="698">
        <f t="shared" si="5"/>
        <v>57.9</v>
      </c>
      <c r="D19" s="698">
        <f t="shared" si="5"/>
        <v>59.6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100</v>
      </c>
      <c r="C5" s="611">
        <v>105.7</v>
      </c>
      <c r="D5" s="1030">
        <v>103.5</v>
      </c>
      <c r="F5" s="28"/>
      <c r="G5" s="693">
        <f>A5</f>
        <v>2020</v>
      </c>
      <c r="H5" s="669">
        <f>IF(ISBLANK(B5),"",B5)</f>
        <v>100</v>
      </c>
      <c r="I5" s="618">
        <f t="shared" ref="H5:I7" si="0">IF(ISBLANK(C5),"",C5)</f>
        <v>105.7</v>
      </c>
    </row>
    <row r="6" spans="1:10" x14ac:dyDescent="0.25">
      <c r="A6" s="749">
        <v>2021</v>
      </c>
      <c r="B6" s="601">
        <v>104.1</v>
      </c>
      <c r="C6" s="612">
        <v>112.3</v>
      </c>
      <c r="D6" s="946">
        <v>108.5</v>
      </c>
      <c r="F6" s="44"/>
      <c r="G6" s="693">
        <f t="shared" ref="G6:G7" si="1">A6</f>
        <v>2021</v>
      </c>
      <c r="H6" s="670">
        <f t="shared" si="0"/>
        <v>104.1</v>
      </c>
      <c r="I6" s="619">
        <f t="shared" si="0"/>
        <v>112.3</v>
      </c>
    </row>
    <row r="7" spans="1:10" x14ac:dyDescent="0.25">
      <c r="A7" s="750">
        <v>2022</v>
      </c>
      <c r="B7" s="601">
        <v>114</v>
      </c>
      <c r="C7" s="612">
        <v>135.30000000000001</v>
      </c>
      <c r="D7" s="946">
        <v>124.8</v>
      </c>
      <c r="F7" s="44"/>
      <c r="G7" s="693">
        <f t="shared" si="1"/>
        <v>2022</v>
      </c>
      <c r="H7" s="671">
        <f t="shared" si="0"/>
        <v>114</v>
      </c>
      <c r="I7" s="620">
        <f t="shared" si="0"/>
        <v>135.30000000000001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100</v>
      </c>
      <c r="I13" s="618">
        <f>IF(ISBLANK(C5),"",C5)</f>
        <v>105.7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104.1</v>
      </c>
      <c r="I14" s="619">
        <f t="shared" si="3"/>
        <v>112.3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114</v>
      </c>
      <c r="I15" s="620">
        <f t="shared" si="4"/>
        <v>135.30000000000001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Varvarin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249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14314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6.2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-15.9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73.819999999999993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219.4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13879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14185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324</v>
      </c>
      <c r="C63" s="548">
        <f>IF(ISBLANK('DEM2'!C7),"-",'DEM2'!C7)</f>
        <v>394</v>
      </c>
      <c r="D63" s="548"/>
      <c r="E63" s="548">
        <f>IF(ISBLANK('DEM2'!D8),"-",'DEM2'!D8)</f>
        <v>305</v>
      </c>
      <c r="F63" s="548">
        <f>IF(ISBLANK('DEM2'!C8),"-",'DEM2'!C8)</f>
        <v>373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528</v>
      </c>
      <c r="C64" s="317">
        <f>IF(ISBLANK('DEM2'!F7),"-",'DEM2'!F7)</f>
        <v>548</v>
      </c>
      <c r="D64" s="789"/>
      <c r="E64" s="317">
        <f>IF(ISBLANK('DEM2'!G8),"-",'DEM2'!G8)</f>
        <v>480</v>
      </c>
      <c r="F64" s="317">
        <f>IF(ISBLANK('DEM2'!F8),"-",'DEM2'!F8)</f>
        <v>527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303</v>
      </c>
      <c r="C65" s="345">
        <f>IF(ISBLANK('DEM2'!I7),"-",'DEM2'!I7)</f>
        <v>318</v>
      </c>
      <c r="D65" s="393"/>
      <c r="E65" s="345">
        <f>IF(ISBLANK('DEM2'!J8),"-",'DEM2'!J8)</f>
        <v>253</v>
      </c>
      <c r="F65" s="345">
        <f>IF(ISBLANK('DEM2'!I8),"-",'DEM2'!I8)</f>
        <v>274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1079</v>
      </c>
      <c r="C66" s="317">
        <f>IF(ISBLANK('DEM2'!L7),"-",'DEM2'!L7)</f>
        <v>1180</v>
      </c>
      <c r="D66" s="395"/>
      <c r="E66" s="317">
        <f>IF(ISBLANK('DEM2'!M8),"-",'DEM2'!M8)</f>
        <v>966</v>
      </c>
      <c r="F66" s="317">
        <f>IF(ISBLANK('DEM2'!L8),"-",'DEM2'!L8)</f>
        <v>1097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1230</v>
      </c>
      <c r="C67" s="317">
        <f>IF(ISBLANK('DEM2'!O7),"-",'DEM2'!O7)</f>
        <v>1353</v>
      </c>
      <c r="D67" s="395"/>
      <c r="E67" s="317">
        <f>IF(ISBLANK('DEM2'!P8),"-",'DEM2'!P8)</f>
        <v>1010</v>
      </c>
      <c r="F67" s="317">
        <f>IF(ISBLANK('DEM2'!O8),"-",'DEM2'!O8)</f>
        <v>1149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4664</v>
      </c>
      <c r="C68" s="414">
        <f>IF(ISBLANK('DEM2'!R7),"-",'DEM2'!R7)</f>
        <v>4982</v>
      </c>
      <c r="D68" s="420"/>
      <c r="E68" s="414">
        <f>IF(ISBLANK('DEM2'!S8),"-",'DEM2'!S8)</f>
        <v>4146</v>
      </c>
      <c r="F68" s="414">
        <f>IF(ISBLANK('DEM2'!R8),"-",'DEM2'!R8)</f>
        <v>4443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7753</v>
      </c>
      <c r="C69" s="463">
        <f>IF(ISBLANK('DEM2'!U7),"-",'DEM2'!U7)</f>
        <v>7742</v>
      </c>
      <c r="D69" s="799"/>
      <c r="E69" s="463">
        <f>IF(ISBLANK('DEM2'!V8),"-",'DEM2'!V8)</f>
        <v>7144</v>
      </c>
      <c r="F69" s="463">
        <f>IF(ISBLANK('DEM2'!U8),"-",'DEM2'!U8)</f>
        <v>7170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25.6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2954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3733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26.1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63586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924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38.299999999999997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121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13.6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1012328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70723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379190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236799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26491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172196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12030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563707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39382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551897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38556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128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779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149828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3658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4147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2962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11580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3613</v>
      </c>
      <c r="C300" s="808">
        <f>IF(ISBLANK(POLJ3!C4),"-",POLJ3!C4)</f>
        <v>601</v>
      </c>
      <c r="D300" s="1160">
        <f>IF(ISBLANK(POLJ3!D4),"-",POLJ3!D4)</f>
        <v>3012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4837</v>
      </c>
      <c r="C301" s="789">
        <f>IF(ISBLANK(POLJ3!C5),"-",POLJ3!C5)</f>
        <v>3172</v>
      </c>
      <c r="D301" s="1161">
        <f>IF(ISBLANK(POLJ3!D5),"-",POLJ3!D5)</f>
        <v>1665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6</v>
      </c>
      <c r="C302" s="790">
        <f>IF(ISBLANK(POLJ3!C6),"-",POLJ3!C6)</f>
        <v>0</v>
      </c>
      <c r="D302" s="1162">
        <f>IF(ISBLANK(POLJ3!D6),"-",POLJ3!D6)</f>
        <v>6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50</v>
      </c>
      <c r="C303" s="791">
        <f>IF(ISBLANK(POLJ3!C7),"-",POLJ3!C7)</f>
        <v>17</v>
      </c>
      <c r="D303" s="1163">
        <f>IF(ISBLANK(POLJ3!D7),"-",POLJ3!D7)</f>
        <v>33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3658</v>
      </c>
      <c r="C304" s="807">
        <f>IF(ISBLANK(POLJ3!C8),"-",POLJ3!C8)</f>
        <v>565</v>
      </c>
      <c r="D304" s="1164">
        <f>IF(ISBLANK(POLJ3!D8),"-",POLJ3!D8)</f>
        <v>3093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148.69999999999999</v>
      </c>
      <c r="C310" s="1165"/>
      <c r="D310" s="3"/>
      <c r="E310" s="5"/>
      <c r="F310" s="5"/>
      <c r="G310" s="815" t="s">
        <v>765</v>
      </c>
      <c r="H310" s="816">
        <f>IF(ISBLANK(POLJ2!H3),"-",POLJ2!H3)</f>
        <v>2621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8851.75</v>
      </c>
      <c r="C311" s="1154"/>
      <c r="D311" s="3"/>
      <c r="E311" s="5"/>
      <c r="F311" s="5"/>
      <c r="G311" s="810" t="s">
        <v>766</v>
      </c>
      <c r="H311" s="248">
        <f>IF(ISBLANK(POLJ2!H4),"-",POLJ2!H4)</f>
        <v>29678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503.56</v>
      </c>
      <c r="C312" s="1154"/>
      <c r="D312" s="3"/>
      <c r="E312" s="5"/>
      <c r="F312" s="5"/>
      <c r="G312" s="810" t="s">
        <v>767</v>
      </c>
      <c r="H312" s="248">
        <f>IF(ISBLANK(POLJ2!H5),"-",POLJ2!H5)</f>
        <v>4474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354</v>
      </c>
      <c r="C313" s="1154"/>
      <c r="D313" s="3"/>
      <c r="E313" s="5"/>
      <c r="F313" s="5"/>
      <c r="G313" s="812" t="s">
        <v>768</v>
      </c>
      <c r="H313" s="249">
        <f>IF(ISBLANK(POLJ2!H6),"-",POLJ2!H6)</f>
        <v>345509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48.93</v>
      </c>
      <c r="C314" s="1154"/>
      <c r="D314" s="3"/>
      <c r="E314" s="5"/>
      <c r="F314" s="5"/>
      <c r="G314" s="814" t="s">
        <v>16</v>
      </c>
      <c r="H314" s="817">
        <f>IF(ISBLANK(POLJ2!H7),"-",POLJ2!H7)</f>
        <v>382282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477.17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10384.11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26.2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270</v>
      </c>
      <c r="I364" s="808">
        <f>IF(ISBLANK(OBRAZ2!I6),"-",OBRAZ2!I6)</f>
        <v>0</v>
      </c>
      <c r="J364" s="808">
        <f>IF(ISBLANK(OBRAZ2!J6),"-",OBRAZ2!J6)</f>
        <v>270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157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15</v>
      </c>
      <c r="I365" s="789">
        <f>IF(ISBLANK(OBRAZ2!I7),"-",OBRAZ2!I7)</f>
        <v>0</v>
      </c>
      <c r="J365" s="789">
        <f>IF(ISBLANK(OBRAZ2!J7),"-",OBRAZ2!J7)</f>
        <v>15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61.3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18</v>
      </c>
      <c r="I366" s="807">
        <f>IF(ISBLANK(OBRAZ2!I8),"-",OBRAZ2!I8)</f>
        <v>0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126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2.5925925925925926</v>
      </c>
      <c r="J375" s="850">
        <f>IF(ISBLANK(OBRAZ2!D12),"-",OBRAZ2!D21)</f>
        <v>12.352941176470589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51.428571428571423</v>
      </c>
      <c r="I377" s="851">
        <f>IF(ISBLANK(OBRAZ2!C14),"-",OBRAZ2!C23)</f>
        <v>54.814814814814817</v>
      </c>
      <c r="J377" s="851">
        <f>IF(ISBLANK(OBRAZ2!D14),"-",OBRAZ2!D23)</f>
        <v>50.588235294117645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31.836734693877549</v>
      </c>
      <c r="I379" s="851">
        <f>IF(ISBLANK(OBRAZ2!C16),"-",OBRAZ2!C25)</f>
        <v>25.925925925925924</v>
      </c>
      <c r="J379" s="851">
        <f>IF(ISBLANK(OBRAZ2!D16),"-",OBRAZ2!D25)</f>
        <v>18.235294117647058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16.73469387755102</v>
      </c>
      <c r="I380" s="852">
        <f>IF(ISBLANK(OBRAZ2!C17),"-",OBRAZ2!C26)</f>
        <v>16.666666666666664</v>
      </c>
      <c r="J380" s="852">
        <f>IF(ISBLANK(OBRAZ2!D17),"-",OBRAZ2!D26)</f>
        <v>18.823529411764707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329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493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125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136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297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92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47.6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91.6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786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5.5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786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14170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292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309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15.7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87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60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155.779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79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1640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1370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7807.17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15.81377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35</v>
      </c>
      <c r="D696" s="315"/>
      <c r="E696" s="314"/>
      <c r="F696" s="5"/>
      <c r="G696" s="837">
        <v>2012</v>
      </c>
      <c r="H696" s="835">
        <f>IF(ISBLANK(INDEKSI2!B5),"-",INDEKSI2!B5)</f>
        <v>26.52</v>
      </c>
      <c r="I696" s="835">
        <f>IF(ISBLANK(INDEKSI2!C5),"-",INDEKSI2!C5)</f>
        <v>108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49.75</v>
      </c>
      <c r="D697" s="315"/>
      <c r="E697" s="314"/>
      <c r="F697" s="5"/>
      <c r="G697" s="838">
        <v>2013</v>
      </c>
      <c r="H697" s="559">
        <f>IF(ISBLANK(INDEKSI2!B6),"-",INDEKSI2!B6)</f>
        <v>23.05</v>
      </c>
      <c r="I697" s="559">
        <f>IF(ISBLANK(INDEKSI2!C6),"-",INDEKSI2!C6)</f>
        <v>134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24.95</v>
      </c>
      <c r="I698" s="836">
        <f>IF(ISBLANK(INDEKSI2!C7),"-",INDEKSI2!C7)</f>
        <v>127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0</v>
      </c>
      <c r="E6" s="612">
        <v>7</v>
      </c>
      <c r="F6" s="1033">
        <v>35</v>
      </c>
      <c r="G6" s="612">
        <v>22</v>
      </c>
      <c r="H6" s="980">
        <v>13</v>
      </c>
      <c r="I6" s="1034">
        <v>13.1</v>
      </c>
      <c r="J6" s="612">
        <v>15</v>
      </c>
      <c r="K6" s="1035">
        <v>10.7</v>
      </c>
      <c r="L6" s="1033">
        <v>91</v>
      </c>
      <c r="M6" s="612">
        <v>52</v>
      </c>
      <c r="N6" s="1028">
        <v>39</v>
      </c>
      <c r="O6" s="1034">
        <v>34.6</v>
      </c>
      <c r="P6" s="612">
        <v>37.299999999999997</v>
      </c>
      <c r="Q6" s="1028">
        <v>31.6</v>
      </c>
      <c r="R6" s="1033">
        <v>119</v>
      </c>
      <c r="S6" s="612">
        <v>74</v>
      </c>
      <c r="T6" s="1035">
        <v>45</v>
      </c>
    </row>
    <row r="7" spans="1:20" x14ac:dyDescent="0.25">
      <c r="A7" s="286">
        <v>2021</v>
      </c>
      <c r="B7" s="602">
        <v>1</v>
      </c>
      <c r="C7" s="601">
        <v>11</v>
      </c>
      <c r="D7" s="612">
        <v>0</v>
      </c>
      <c r="E7" s="612">
        <v>11</v>
      </c>
      <c r="F7" s="1033">
        <v>34</v>
      </c>
      <c r="G7" s="612">
        <v>21</v>
      </c>
      <c r="H7" s="980">
        <v>13</v>
      </c>
      <c r="I7" s="1034">
        <v>13.7</v>
      </c>
      <c r="J7" s="612">
        <v>14.9</v>
      </c>
      <c r="K7" s="1035">
        <v>12.2</v>
      </c>
      <c r="L7" s="1033">
        <v>121</v>
      </c>
      <c r="M7" s="612">
        <v>65</v>
      </c>
      <c r="N7" s="1028">
        <v>56</v>
      </c>
      <c r="O7" s="1034">
        <v>45.2</v>
      </c>
      <c r="P7" s="612">
        <v>47.3</v>
      </c>
      <c r="Q7" s="1028">
        <v>42.9</v>
      </c>
      <c r="R7" s="1033">
        <v>115</v>
      </c>
      <c r="S7" s="612">
        <v>64</v>
      </c>
      <c r="T7" s="1035">
        <v>51</v>
      </c>
    </row>
    <row r="8" spans="1:20" x14ac:dyDescent="0.25">
      <c r="A8" s="219">
        <v>2022</v>
      </c>
      <c r="B8" s="617">
        <v>1</v>
      </c>
      <c r="C8" s="947">
        <v>11</v>
      </c>
      <c r="D8" s="981">
        <v>0</v>
      </c>
      <c r="E8" s="981">
        <v>11</v>
      </c>
      <c r="F8" s="1036">
        <v>57</v>
      </c>
      <c r="G8" s="981">
        <v>35</v>
      </c>
      <c r="H8" s="979">
        <v>22</v>
      </c>
      <c r="I8" s="754">
        <v>26.2</v>
      </c>
      <c r="J8" s="981">
        <v>28.7</v>
      </c>
      <c r="K8" s="1037">
        <v>22.9</v>
      </c>
      <c r="L8" s="1036">
        <v>157</v>
      </c>
      <c r="M8" s="981">
        <v>79</v>
      </c>
      <c r="N8" s="691">
        <v>78</v>
      </c>
      <c r="O8" s="754">
        <v>61.3</v>
      </c>
      <c r="P8" s="981">
        <v>56.2</v>
      </c>
      <c r="Q8" s="691">
        <v>67.5</v>
      </c>
      <c r="R8" s="1036">
        <v>126</v>
      </c>
      <c r="S8" s="981">
        <v>69</v>
      </c>
      <c r="T8" s="1037">
        <v>57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329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493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125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72.466960352422902</v>
      </c>
      <c r="C21" s="739">
        <f>B10/(B7+B10)*100</f>
        <v>27.533039647577091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93.194706994328925</v>
      </c>
      <c r="C22" s="739">
        <f>B11/(B8+B11)*100</f>
        <v>6.8052930056710776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72.466960352422902</v>
      </c>
      <c r="C26" s="739">
        <f>C21</f>
        <v>27.533039647577091</v>
      </c>
    </row>
    <row r="27" spans="1:10" ht="24.75" x14ac:dyDescent="0.25">
      <c r="A27" s="742" t="s">
        <v>1407</v>
      </c>
      <c r="B27" s="739">
        <f>B22</f>
        <v>93.194706994328925</v>
      </c>
      <c r="C27" s="739">
        <f>C22</f>
        <v>6.8052930056710776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5</v>
      </c>
      <c r="D5" s="914" t="s">
        <v>5</v>
      </c>
      <c r="E5" s="211"/>
      <c r="F5" s="125">
        <v>2021</v>
      </c>
      <c r="G5" s="70">
        <v>5</v>
      </c>
      <c r="H5" s="55">
        <v>0</v>
      </c>
      <c r="I5" s="110">
        <v>5</v>
      </c>
      <c r="J5" s="70">
        <v>12</v>
      </c>
      <c r="K5" s="55">
        <v>0</v>
      </c>
      <c r="L5" s="110">
        <v>12</v>
      </c>
      <c r="M5" s="70">
        <v>345</v>
      </c>
      <c r="N5" s="55">
        <v>509</v>
      </c>
      <c r="O5" s="70">
        <v>128</v>
      </c>
      <c r="P5" s="110">
        <v>35</v>
      </c>
    </row>
    <row r="6" spans="1:16" x14ac:dyDescent="0.25">
      <c r="A6" s="923" t="s">
        <v>259</v>
      </c>
      <c r="B6" s="1096">
        <v>0</v>
      </c>
      <c r="C6" s="1097">
        <v>12</v>
      </c>
      <c r="D6" s="915" t="s">
        <v>5</v>
      </c>
      <c r="E6" s="254"/>
      <c r="F6" s="125">
        <v>2022</v>
      </c>
      <c r="G6" s="212">
        <v>5</v>
      </c>
      <c r="H6" s="58">
        <v>0</v>
      </c>
      <c r="I6" s="160">
        <v>5</v>
      </c>
      <c r="J6" s="212">
        <v>12</v>
      </c>
      <c r="K6" s="58">
        <v>0</v>
      </c>
      <c r="L6" s="160">
        <v>12</v>
      </c>
      <c r="M6" s="212">
        <v>329</v>
      </c>
      <c r="N6" s="58">
        <v>493</v>
      </c>
      <c r="O6" s="212">
        <v>125</v>
      </c>
      <c r="P6" s="160">
        <v>36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0</v>
      </c>
      <c r="I7" s="169">
        <v>5</v>
      </c>
      <c r="J7" s="167"/>
      <c r="K7" s="94"/>
      <c r="L7" s="169"/>
      <c r="M7" s="167">
        <v>434</v>
      </c>
      <c r="N7" s="94">
        <v>513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91.4</v>
      </c>
      <c r="C5" s="611">
        <v>91.9</v>
      </c>
      <c r="D5" s="945">
        <v>90.8</v>
      </c>
      <c r="E5" s="610"/>
      <c r="F5" s="611"/>
      <c r="G5" s="945"/>
      <c r="H5" s="610"/>
      <c r="I5" s="611"/>
      <c r="J5" s="945"/>
      <c r="K5" s="610">
        <v>123</v>
      </c>
      <c r="L5" s="611">
        <v>65</v>
      </c>
      <c r="M5" s="945">
        <v>58</v>
      </c>
      <c r="N5" s="610">
        <v>98.4</v>
      </c>
      <c r="O5" s="611">
        <v>101.6</v>
      </c>
      <c r="P5" s="945">
        <v>95.1</v>
      </c>
      <c r="Q5" s="610">
        <v>0.4</v>
      </c>
      <c r="R5" s="611">
        <v>0</v>
      </c>
      <c r="S5" s="945">
        <v>0.8</v>
      </c>
    </row>
    <row r="6" spans="1:19" x14ac:dyDescent="0.25">
      <c r="A6" s="286">
        <v>2021</v>
      </c>
      <c r="B6" s="457">
        <v>91.8</v>
      </c>
      <c r="C6" s="458">
        <v>94.2</v>
      </c>
      <c r="D6" s="976">
        <v>89.4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109</v>
      </c>
      <c r="L6" s="458">
        <v>51</v>
      </c>
      <c r="M6" s="976">
        <v>58</v>
      </c>
      <c r="N6" s="457">
        <v>76.2</v>
      </c>
      <c r="O6" s="458">
        <v>76.099999999999994</v>
      </c>
      <c r="P6" s="976">
        <v>76.3</v>
      </c>
      <c r="Q6" s="457">
        <v>0.2</v>
      </c>
      <c r="R6" s="458">
        <v>0</v>
      </c>
      <c r="S6" s="976">
        <v>0.4</v>
      </c>
    </row>
    <row r="7" spans="1:19" x14ac:dyDescent="0.25">
      <c r="A7" s="286">
        <v>2022</v>
      </c>
      <c r="B7" s="601">
        <v>94.8</v>
      </c>
      <c r="C7" s="612">
        <v>100</v>
      </c>
      <c r="D7" s="980">
        <v>89.2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136</v>
      </c>
      <c r="L7" s="612">
        <v>60</v>
      </c>
      <c r="M7" s="980">
        <v>76</v>
      </c>
      <c r="N7" s="601">
        <v>97.1</v>
      </c>
      <c r="O7" s="612">
        <v>90.9</v>
      </c>
      <c r="P7" s="980">
        <v>102.7</v>
      </c>
      <c r="Q7" s="601">
        <v>0.8</v>
      </c>
      <c r="R7" s="612">
        <v>2.1</v>
      </c>
      <c r="S7" s="980">
        <v>-0.6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1.1000000000000001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379190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26491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46</v>
      </c>
      <c r="C5" s="616">
        <v>44</v>
      </c>
      <c r="D5" s="616">
        <v>2</v>
      </c>
      <c r="E5" s="599">
        <v>222</v>
      </c>
      <c r="F5" s="616">
        <v>116</v>
      </c>
      <c r="G5" s="945">
        <v>106</v>
      </c>
      <c r="H5" s="616">
        <v>80</v>
      </c>
      <c r="I5" s="616">
        <v>32</v>
      </c>
      <c r="J5" s="616">
        <v>48</v>
      </c>
      <c r="K5" s="217">
        <f>SUM(B5,E5,H5)</f>
        <v>348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42</v>
      </c>
      <c r="C6" s="612">
        <v>39</v>
      </c>
      <c r="D6" s="946">
        <v>3</v>
      </c>
      <c r="E6" s="601">
        <v>204</v>
      </c>
      <c r="F6" s="612">
        <v>114</v>
      </c>
      <c r="G6" s="946">
        <v>90</v>
      </c>
      <c r="H6" s="601">
        <v>74</v>
      </c>
      <c r="I6" s="612">
        <v>29</v>
      </c>
      <c r="J6" s="612">
        <v>45</v>
      </c>
      <c r="K6" s="218">
        <f>SUM(B6,E6,H6)</f>
        <v>320</v>
      </c>
      <c r="M6" s="105" t="s">
        <v>284</v>
      </c>
      <c r="N6" s="171">
        <f>IF(ISBLANK(J7),"",J7)</f>
        <v>50</v>
      </c>
      <c r="O6" s="80">
        <f>IF(ISBLANK(I7),"",I7)</f>
        <v>23</v>
      </c>
      <c r="P6" s="211"/>
    </row>
    <row r="7" spans="1:17" ht="24.75" x14ac:dyDescent="0.25">
      <c r="A7" s="218">
        <v>2023</v>
      </c>
      <c r="B7" s="601">
        <v>46</v>
      </c>
      <c r="C7" s="612">
        <v>38</v>
      </c>
      <c r="D7" s="946">
        <v>8</v>
      </c>
      <c r="E7" s="601">
        <v>178</v>
      </c>
      <c r="F7" s="612">
        <v>99</v>
      </c>
      <c r="G7" s="946">
        <v>79</v>
      </c>
      <c r="H7" s="601">
        <v>73</v>
      </c>
      <c r="I7" s="612">
        <v>23</v>
      </c>
      <c r="J7" s="612">
        <v>50</v>
      </c>
      <c r="K7" s="218">
        <f>SUM(B7,E7,H7)</f>
        <v>297</v>
      </c>
      <c r="M7" s="106" t="s">
        <v>285</v>
      </c>
      <c r="N7" s="220">
        <f>IF(ISBLANK(G7),"",G7)</f>
        <v>79</v>
      </c>
      <c r="O7" s="107">
        <f>IF(ISBLANK(F7),"",F7)</f>
        <v>99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8</v>
      </c>
      <c r="O8" s="83">
        <f>IF(ISBLANK(C7),"",C7)</f>
        <v>38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50</v>
      </c>
      <c r="O13" s="80">
        <f>IF(ISBLANK(I7),"",I7)</f>
        <v>23</v>
      </c>
      <c r="P13" s="211"/>
    </row>
    <row r="14" spans="1:17" ht="27.75" customHeight="1" x14ac:dyDescent="0.25">
      <c r="M14" s="106" t="s">
        <v>515</v>
      </c>
      <c r="N14" s="220">
        <f>IF(ISBLANK(G7),"",G7)</f>
        <v>79</v>
      </c>
      <c r="O14" s="107">
        <f>IF(ISBLANK(F7),"",F7)</f>
        <v>99</v>
      </c>
      <c r="P14" s="211"/>
    </row>
    <row r="15" spans="1:17" ht="26.25" customHeight="1" x14ac:dyDescent="0.25">
      <c r="M15" s="108" t="s">
        <v>516</v>
      </c>
      <c r="N15" s="170">
        <f>IF(ISBLANK(D7),"",D7)</f>
        <v>8</v>
      </c>
      <c r="O15" s="83">
        <f>IF(ISBLANK(C7),"",C7)</f>
        <v>38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</v>
      </c>
      <c r="C21" s="616">
        <v>19</v>
      </c>
      <c r="D21" s="616">
        <v>0</v>
      </c>
      <c r="E21" s="599">
        <v>64</v>
      </c>
      <c r="F21" s="616">
        <v>33</v>
      </c>
      <c r="G21" s="945">
        <v>31</v>
      </c>
      <c r="H21" s="616">
        <v>23</v>
      </c>
      <c r="I21" s="616">
        <v>10</v>
      </c>
      <c r="J21" s="616">
        <v>13</v>
      </c>
      <c r="K21" s="217">
        <f>SUM(B21,E21,H21)</f>
        <v>106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</v>
      </c>
      <c r="C22" s="1028">
        <v>9</v>
      </c>
      <c r="D22" s="980">
        <v>0</v>
      </c>
      <c r="E22" s="1034">
        <v>56</v>
      </c>
      <c r="F22" s="1028">
        <v>31</v>
      </c>
      <c r="G22" s="980">
        <v>25</v>
      </c>
      <c r="H22" s="1034">
        <v>19</v>
      </c>
      <c r="I22" s="1028">
        <v>10</v>
      </c>
      <c r="J22" s="1028">
        <v>9</v>
      </c>
      <c r="K22" s="218">
        <f>SUM(B22,E22,H22)</f>
        <v>84</v>
      </c>
      <c r="M22" s="105" t="s">
        <v>284</v>
      </c>
      <c r="N22" s="171">
        <f>IF(ISBLANK(J23),"",J23)</f>
        <v>16</v>
      </c>
      <c r="O22" s="80">
        <f>IF(ISBLANK(I23),"",I23)</f>
        <v>5</v>
      </c>
      <c r="P22" s="211"/>
    </row>
    <row r="23" spans="1:17" ht="24.75" x14ac:dyDescent="0.25">
      <c r="A23" s="218">
        <v>2022</v>
      </c>
      <c r="B23" s="1034">
        <v>13</v>
      </c>
      <c r="C23" s="1028">
        <v>13</v>
      </c>
      <c r="D23" s="980">
        <v>0</v>
      </c>
      <c r="E23" s="1034">
        <v>58</v>
      </c>
      <c r="F23" s="1028">
        <v>24</v>
      </c>
      <c r="G23" s="980">
        <v>34</v>
      </c>
      <c r="H23" s="1034">
        <v>21</v>
      </c>
      <c r="I23" s="1028">
        <v>5</v>
      </c>
      <c r="J23" s="1028">
        <v>16</v>
      </c>
      <c r="K23" s="218">
        <f>SUM(B23,E23,H23)</f>
        <v>92</v>
      </c>
      <c r="M23" s="106" t="s">
        <v>285</v>
      </c>
      <c r="N23" s="220">
        <f>IF(ISBLANK(G23),"",G23)</f>
        <v>34</v>
      </c>
      <c r="O23" s="107">
        <f>IF(ISBLANK(F23),"",F23)</f>
        <v>24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13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16</v>
      </c>
      <c r="O29" s="80">
        <f>IF(ISBLANK(I23),"",I23)</f>
        <v>5</v>
      </c>
      <c r="P29" s="211"/>
    </row>
    <row r="30" spans="1:17" ht="27.75" customHeight="1" x14ac:dyDescent="0.25">
      <c r="M30" s="106" t="s">
        <v>515</v>
      </c>
      <c r="N30" s="220">
        <f>IF(ISBLANK(G23),"",G23)</f>
        <v>34</v>
      </c>
      <c r="O30" s="107">
        <f>IF(ISBLANK(F23),"",F23)</f>
        <v>24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13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236799</v>
      </c>
      <c r="D5" s="253"/>
    </row>
    <row r="6" spans="1:4" ht="30" x14ac:dyDescent="0.25">
      <c r="A6" s="686" t="s">
        <v>474</v>
      </c>
      <c r="B6" s="617">
        <v>142391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4.3</v>
      </c>
      <c r="J5" s="611">
        <v>5.0999999999999996</v>
      </c>
      <c r="K5" s="945">
        <v>3.3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1.8</v>
      </c>
      <c r="J6" s="458">
        <v>2.7</v>
      </c>
      <c r="K6" s="976">
        <v>0.6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1.1000000000000001</v>
      </c>
      <c r="J7" s="612">
        <v>0.5</v>
      </c>
      <c r="K7" s="980">
        <v>1.9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54</v>
      </c>
      <c r="C5" s="207">
        <v>48</v>
      </c>
      <c r="G5" s="113"/>
      <c r="H5" s="174" t="s">
        <v>586</v>
      </c>
      <c r="I5" s="207">
        <v>19</v>
      </c>
      <c r="J5" s="207">
        <v>19</v>
      </c>
    </row>
    <row r="6" spans="1:13" ht="15" customHeight="1" x14ac:dyDescent="0.25">
      <c r="A6" s="175" t="s">
        <v>587</v>
      </c>
      <c r="B6" s="208">
        <v>595</v>
      </c>
      <c r="C6" s="208">
        <v>128</v>
      </c>
      <c r="G6" s="113"/>
      <c r="H6" s="175" t="s">
        <v>587</v>
      </c>
      <c r="I6" s="208">
        <v>140</v>
      </c>
      <c r="J6" s="208">
        <v>45</v>
      </c>
    </row>
    <row r="7" spans="1:13" ht="15" customHeight="1" x14ac:dyDescent="0.25">
      <c r="A7" s="175" t="s">
        <v>588</v>
      </c>
      <c r="B7" s="208">
        <v>2128</v>
      </c>
      <c r="C7" s="208">
        <v>1590</v>
      </c>
      <c r="G7" s="113"/>
      <c r="H7" s="175" t="s">
        <v>588</v>
      </c>
      <c r="I7" s="208">
        <v>1066</v>
      </c>
      <c r="J7" s="208">
        <v>647</v>
      </c>
    </row>
    <row r="8" spans="1:13" ht="15" customHeight="1" x14ac:dyDescent="0.25">
      <c r="A8" s="175" t="s">
        <v>589</v>
      </c>
      <c r="B8" s="208">
        <v>2528</v>
      </c>
      <c r="C8" s="208">
        <v>2694</v>
      </c>
      <c r="G8" s="113"/>
      <c r="H8" s="175" t="s">
        <v>589</v>
      </c>
      <c r="I8" s="208">
        <v>2116</v>
      </c>
      <c r="J8" s="208">
        <v>2118</v>
      </c>
    </row>
    <row r="9" spans="1:13" ht="15" customHeight="1" x14ac:dyDescent="0.25">
      <c r="A9" s="175" t="s">
        <v>590</v>
      </c>
      <c r="B9" s="208">
        <v>2208</v>
      </c>
      <c r="C9" s="208">
        <v>2654</v>
      </c>
      <c r="G9" s="113"/>
      <c r="H9" s="175" t="s">
        <v>590</v>
      </c>
      <c r="I9" s="208">
        <v>2357</v>
      </c>
      <c r="J9" s="208">
        <v>2828</v>
      </c>
    </row>
    <row r="10" spans="1:13" ht="15" customHeight="1" x14ac:dyDescent="0.25">
      <c r="A10" s="175" t="s">
        <v>591</v>
      </c>
      <c r="B10" s="208">
        <v>210</v>
      </c>
      <c r="C10" s="208">
        <v>253</v>
      </c>
      <c r="G10" s="113"/>
      <c r="H10" s="175" t="s">
        <v>591</v>
      </c>
      <c r="I10" s="208">
        <v>232</v>
      </c>
      <c r="J10" s="208">
        <v>233</v>
      </c>
    </row>
    <row r="11" spans="1:13" ht="15" customHeight="1" x14ac:dyDescent="0.25">
      <c r="A11" s="176" t="s">
        <v>592</v>
      </c>
      <c r="B11" s="209">
        <v>219</v>
      </c>
      <c r="C11" s="209">
        <v>248</v>
      </c>
      <c r="G11" s="113"/>
      <c r="H11" s="176" t="s">
        <v>592</v>
      </c>
      <c r="I11" s="209">
        <v>406</v>
      </c>
      <c r="J11" s="209">
        <v>334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54</v>
      </c>
      <c r="C17" s="178">
        <f>IF(ISBLANK(C5),"0",C5)</f>
        <v>48</v>
      </c>
      <c r="G17" s="113"/>
      <c r="H17" s="174" t="s">
        <v>586</v>
      </c>
      <c r="I17" s="177">
        <f>IF(ISBLANK(I5),"0",I5)</f>
        <v>19</v>
      </c>
      <c r="J17" s="178">
        <f>IF(ISBLANK(J5),"0",J5)</f>
        <v>19</v>
      </c>
    </row>
    <row r="18" spans="1:13" ht="15" customHeight="1" x14ac:dyDescent="0.25">
      <c r="A18" s="175" t="s">
        <v>587</v>
      </c>
      <c r="B18" s="179">
        <f t="shared" ref="B18:C18" si="0">IF(ISBLANK(B6),"0",B6)</f>
        <v>595</v>
      </c>
      <c r="C18" s="180">
        <f t="shared" si="0"/>
        <v>128</v>
      </c>
      <c r="G18" s="113"/>
      <c r="H18" s="175" t="s">
        <v>587</v>
      </c>
      <c r="I18" s="179">
        <f t="shared" ref="I18:J18" si="1">IF(ISBLANK(I6),"0",I6)</f>
        <v>140</v>
      </c>
      <c r="J18" s="180">
        <f t="shared" si="1"/>
        <v>45</v>
      </c>
    </row>
    <row r="19" spans="1:13" ht="15" customHeight="1" x14ac:dyDescent="0.25">
      <c r="A19" s="175" t="s">
        <v>588</v>
      </c>
      <c r="B19" s="179">
        <f t="shared" ref="B19:C19" si="2">IF(ISBLANK(B7),"0",B7)</f>
        <v>2128</v>
      </c>
      <c r="C19" s="180">
        <f t="shared" si="2"/>
        <v>1590</v>
      </c>
      <c r="G19" s="113"/>
      <c r="H19" s="175" t="s">
        <v>588</v>
      </c>
      <c r="I19" s="179">
        <f t="shared" ref="I19:J19" si="3">IF(ISBLANK(I7),"0",I7)</f>
        <v>1066</v>
      </c>
      <c r="J19" s="180">
        <f t="shared" si="3"/>
        <v>647</v>
      </c>
    </row>
    <row r="20" spans="1:13" ht="15" customHeight="1" x14ac:dyDescent="0.25">
      <c r="A20" s="175" t="s">
        <v>589</v>
      </c>
      <c r="B20" s="179">
        <f t="shared" ref="B20:C20" si="4">IF(ISBLANK(B8),"0",B8)</f>
        <v>2528</v>
      </c>
      <c r="C20" s="180">
        <f t="shared" si="4"/>
        <v>2694</v>
      </c>
      <c r="G20" s="113"/>
      <c r="H20" s="175" t="s">
        <v>589</v>
      </c>
      <c r="I20" s="179">
        <f t="shared" ref="I20:J20" si="5">IF(ISBLANK(I8),"0",I8)</f>
        <v>2116</v>
      </c>
      <c r="J20" s="180">
        <f t="shared" si="5"/>
        <v>2118</v>
      </c>
    </row>
    <row r="21" spans="1:13" ht="15" customHeight="1" x14ac:dyDescent="0.25">
      <c r="A21" s="175" t="s">
        <v>590</v>
      </c>
      <c r="B21" s="179">
        <f t="shared" ref="B21:C21" si="6">IF(ISBLANK(B9),"0",B9)</f>
        <v>2208</v>
      </c>
      <c r="C21" s="180">
        <f t="shared" si="6"/>
        <v>2654</v>
      </c>
      <c r="G21" s="113"/>
      <c r="H21" s="175" t="s">
        <v>590</v>
      </c>
      <c r="I21" s="179">
        <f t="shared" ref="I21:J21" si="7">IF(ISBLANK(I9),"0",I9)</f>
        <v>2357</v>
      </c>
      <c r="J21" s="180">
        <f t="shared" si="7"/>
        <v>2828</v>
      </c>
    </row>
    <row r="22" spans="1:13" ht="15" customHeight="1" x14ac:dyDescent="0.25">
      <c r="A22" s="175" t="s">
        <v>591</v>
      </c>
      <c r="B22" s="179">
        <f t="shared" ref="B22:C22" si="8">IF(ISBLANK(B10),"0",B10)</f>
        <v>210</v>
      </c>
      <c r="C22" s="180">
        <f t="shared" si="8"/>
        <v>253</v>
      </c>
      <c r="G22" s="113"/>
      <c r="H22" s="175" t="s">
        <v>591</v>
      </c>
      <c r="I22" s="179">
        <f t="shared" ref="I22:J22" si="9">IF(ISBLANK(I10),"0",I10)</f>
        <v>232</v>
      </c>
      <c r="J22" s="180">
        <f t="shared" si="9"/>
        <v>233</v>
      </c>
    </row>
    <row r="23" spans="1:13" ht="15" customHeight="1" x14ac:dyDescent="0.25">
      <c r="A23" s="176" t="s">
        <v>592</v>
      </c>
      <c r="B23" s="181">
        <f t="shared" ref="B23:C23" si="10">IF(ISBLANK(B11),"0",B11)</f>
        <v>219</v>
      </c>
      <c r="C23" s="182">
        <f t="shared" si="10"/>
        <v>248</v>
      </c>
      <c r="G23" s="113"/>
      <c r="H23" s="176" t="s">
        <v>592</v>
      </c>
      <c r="I23" s="181">
        <f t="shared" ref="I23:J23" si="11">IF(ISBLANK(I11),"0",I11)</f>
        <v>406</v>
      </c>
      <c r="J23" s="182">
        <f t="shared" si="11"/>
        <v>334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0.6799294887937547</v>
      </c>
      <c r="C29" s="184">
        <f>C17/SUM(C17:C23)*100</f>
        <v>0.63033486539724226</v>
      </c>
      <c r="D29" s="253"/>
      <c r="E29" s="253"/>
      <c r="G29" s="113"/>
      <c r="H29" s="174" t="s">
        <v>593</v>
      </c>
      <c r="I29" s="184">
        <f>I17/SUM(I17:I23)*100</f>
        <v>0.29987373737373735</v>
      </c>
      <c r="J29" s="184">
        <f>J17/SUM(J17:J23)*100</f>
        <v>0.30526992287917737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7.491815663560816</v>
      </c>
      <c r="C30" s="185">
        <f>C18/SUM(C17:C23)*100</f>
        <v>1.6808929743926462</v>
      </c>
      <c r="D30" s="253"/>
      <c r="E30" s="253"/>
      <c r="G30" s="113"/>
      <c r="H30" s="175" t="s">
        <v>594</v>
      </c>
      <c r="I30" s="185">
        <f>I18/SUM(I17:I23)*100</f>
        <v>2.2095959595959598</v>
      </c>
      <c r="J30" s="185">
        <f>J18/SUM(J17:J23)*100</f>
        <v>0.72300771208226222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26.794258373205743</v>
      </c>
      <c r="C31" s="185">
        <f>C19/SUM(C17:C23)*100</f>
        <v>20.879842416283651</v>
      </c>
      <c r="D31" s="253"/>
      <c r="E31" s="253"/>
      <c r="G31" s="113"/>
      <c r="H31" s="175" t="s">
        <v>595</v>
      </c>
      <c r="I31" s="185">
        <f>I19/SUM(I17:I23)*100</f>
        <v>16.824494949494952</v>
      </c>
      <c r="J31" s="185">
        <f>J19/SUM(J17:J23)*100</f>
        <v>10.395244215938302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31.830773105011335</v>
      </c>
      <c r="C32" s="185">
        <f>C20/SUM(C17:C23)*100</f>
        <v>35.37754432042022</v>
      </c>
      <c r="D32" s="253"/>
      <c r="E32" s="253"/>
      <c r="G32" s="113"/>
      <c r="H32" s="175" t="s">
        <v>596</v>
      </c>
      <c r="I32" s="185">
        <f>I20/SUM(I17:I23)*100</f>
        <v>33.396464646464644</v>
      </c>
      <c r="J32" s="185">
        <f>J20/SUM(J17:J23)*100</f>
        <v>34.029562982005139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27.801561319566858</v>
      </c>
      <c r="C33" s="185">
        <f>C21/SUM(C17:C23)*100</f>
        <v>34.852265265922519</v>
      </c>
      <c r="D33" s="253"/>
      <c r="E33" s="253"/>
      <c r="G33" s="113"/>
      <c r="H33" s="175" t="s">
        <v>597</v>
      </c>
      <c r="I33" s="185">
        <f>I21/SUM(I17:I23)*100</f>
        <v>37.200126262626263</v>
      </c>
      <c r="J33" s="185">
        <f>J21/SUM(J17:J23)*100</f>
        <v>45.437017994858614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2.6441702341979347</v>
      </c>
      <c r="C34" s="185">
        <f>C22/SUM(C17:C23)*100</f>
        <v>3.322390019697965</v>
      </c>
      <c r="D34" s="253"/>
      <c r="E34" s="253"/>
      <c r="G34" s="113"/>
      <c r="H34" s="175" t="s">
        <v>598</v>
      </c>
      <c r="I34" s="185">
        <f>I22/SUM(I17:I23)*100</f>
        <v>3.6616161616161618</v>
      </c>
      <c r="J34" s="185">
        <f>J22/SUM(J17:J23)*100</f>
        <v>3.7435732647814914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2.7574918156635606</v>
      </c>
      <c r="C35" s="186">
        <f>C23/SUM(C17:C23)*100</f>
        <v>3.2567301378857514</v>
      </c>
      <c r="D35" s="253"/>
      <c r="E35" s="253"/>
      <c r="G35" s="113"/>
      <c r="H35" s="176" t="s">
        <v>599</v>
      </c>
      <c r="I35" s="186">
        <f>I23/SUM(I17:I23)*100</f>
        <v>6.4078282828282829</v>
      </c>
      <c r="J35" s="186">
        <f>J23/SUM(J17:J23)*100</f>
        <v>5.3663239074550129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0.6799294887937547</v>
      </c>
      <c r="C41" s="184">
        <f t="shared" si="12"/>
        <v>0.63033486539724226</v>
      </c>
      <c r="G41" s="113"/>
      <c r="H41" s="174" t="s">
        <v>601</v>
      </c>
      <c r="I41" s="184">
        <f t="shared" ref="I41:J41" si="13">I29</f>
        <v>0.29987373737373735</v>
      </c>
      <c r="J41" s="184">
        <f t="shared" si="13"/>
        <v>0.30526992287917737</v>
      </c>
    </row>
    <row r="42" spans="1:12" x14ac:dyDescent="0.25">
      <c r="A42" s="175" t="s">
        <v>602</v>
      </c>
      <c r="B42" s="185">
        <f t="shared" si="12"/>
        <v>7.491815663560816</v>
      </c>
      <c r="C42" s="185">
        <f t="shared" si="12"/>
        <v>1.6808929743926462</v>
      </c>
      <c r="G42" s="113"/>
      <c r="H42" s="175" t="s">
        <v>602</v>
      </c>
      <c r="I42" s="185">
        <f t="shared" ref="I42:J42" si="14">I30</f>
        <v>2.2095959595959598</v>
      </c>
      <c r="J42" s="185">
        <f t="shared" si="14"/>
        <v>0.72300771208226222</v>
      </c>
    </row>
    <row r="43" spans="1:12" x14ac:dyDescent="0.25">
      <c r="A43" s="175" t="s">
        <v>603</v>
      </c>
      <c r="B43" s="185">
        <f t="shared" si="12"/>
        <v>26.794258373205743</v>
      </c>
      <c r="C43" s="185">
        <f t="shared" si="12"/>
        <v>20.879842416283651</v>
      </c>
      <c r="G43" s="113"/>
      <c r="H43" s="175" t="s">
        <v>603</v>
      </c>
      <c r="I43" s="185">
        <f t="shared" ref="I43:J43" si="15">I31</f>
        <v>16.824494949494952</v>
      </c>
      <c r="J43" s="185">
        <f t="shared" si="15"/>
        <v>10.395244215938302</v>
      </c>
    </row>
    <row r="44" spans="1:12" x14ac:dyDescent="0.25">
      <c r="A44" s="175" t="s">
        <v>604</v>
      </c>
      <c r="B44" s="185">
        <f t="shared" si="12"/>
        <v>31.830773105011335</v>
      </c>
      <c r="C44" s="185">
        <f t="shared" si="12"/>
        <v>35.37754432042022</v>
      </c>
      <c r="G44" s="113"/>
      <c r="H44" s="175" t="s">
        <v>604</v>
      </c>
      <c r="I44" s="185">
        <f t="shared" ref="I44:J44" si="16">I32</f>
        <v>33.396464646464644</v>
      </c>
      <c r="J44" s="185">
        <f t="shared" si="16"/>
        <v>34.029562982005139</v>
      </c>
    </row>
    <row r="45" spans="1:12" x14ac:dyDescent="0.25">
      <c r="A45" s="175" t="s">
        <v>605</v>
      </c>
      <c r="B45" s="185">
        <f t="shared" si="12"/>
        <v>27.801561319566858</v>
      </c>
      <c r="C45" s="185">
        <f t="shared" si="12"/>
        <v>34.852265265922519</v>
      </c>
      <c r="G45" s="113"/>
      <c r="H45" s="175" t="s">
        <v>605</v>
      </c>
      <c r="I45" s="185">
        <f t="shared" ref="I45:J45" si="17">I33</f>
        <v>37.200126262626263</v>
      </c>
      <c r="J45" s="185">
        <f t="shared" si="17"/>
        <v>45.437017994858614</v>
      </c>
    </row>
    <row r="46" spans="1:12" x14ac:dyDescent="0.25">
      <c r="A46" s="175" t="s">
        <v>606</v>
      </c>
      <c r="B46" s="185">
        <f t="shared" si="12"/>
        <v>2.6441702341979347</v>
      </c>
      <c r="C46" s="185">
        <f t="shared" si="12"/>
        <v>3.322390019697965</v>
      </c>
      <c r="G46" s="113"/>
      <c r="H46" s="175" t="s">
        <v>606</v>
      </c>
      <c r="I46" s="185">
        <f t="shared" ref="I46:J46" si="18">I34</f>
        <v>3.6616161616161618</v>
      </c>
      <c r="J46" s="185">
        <f t="shared" si="18"/>
        <v>3.7435732647814914</v>
      </c>
    </row>
    <row r="47" spans="1:12" x14ac:dyDescent="0.25">
      <c r="A47" s="176" t="s">
        <v>607</v>
      </c>
      <c r="B47" s="186">
        <f t="shared" si="12"/>
        <v>2.7574918156635606</v>
      </c>
      <c r="C47" s="186">
        <f t="shared" si="12"/>
        <v>3.2567301378857514</v>
      </c>
      <c r="G47" s="113"/>
      <c r="H47" s="176" t="s">
        <v>607</v>
      </c>
      <c r="I47" s="186">
        <f t="shared" ref="I47:J47" si="19">I35</f>
        <v>6.4078282828282829</v>
      </c>
      <c r="J47" s="186">
        <f t="shared" si="19"/>
        <v>5.3663239074550129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5547</v>
      </c>
      <c r="C5" s="207">
        <v>4804</v>
      </c>
      <c r="D5" s="253"/>
      <c r="E5" s="253"/>
      <c r="F5" s="1003"/>
      <c r="H5" s="174" t="s">
        <v>624</v>
      </c>
      <c r="I5" s="207">
        <v>2566</v>
      </c>
      <c r="J5" s="207">
        <v>2084</v>
      </c>
    </row>
    <row r="6" spans="1:10" ht="15" customHeight="1" x14ac:dyDescent="0.25">
      <c r="A6" s="175" t="s">
        <v>625</v>
      </c>
      <c r="B6" s="208">
        <v>1146</v>
      </c>
      <c r="C6" s="208">
        <v>1414</v>
      </c>
      <c r="D6" s="253"/>
      <c r="E6" s="253"/>
      <c r="F6" s="1003"/>
      <c r="H6" s="175" t="s">
        <v>625</v>
      </c>
      <c r="I6" s="208">
        <v>2018</v>
      </c>
      <c r="J6" s="208">
        <v>2462</v>
      </c>
    </row>
    <row r="7" spans="1:10" ht="15" customHeight="1" x14ac:dyDescent="0.25">
      <c r="A7" s="176" t="s">
        <v>626</v>
      </c>
      <c r="B7" s="209">
        <v>1249</v>
      </c>
      <c r="C7" s="209">
        <v>1397</v>
      </c>
      <c r="D7" s="253"/>
      <c r="E7" s="253"/>
      <c r="F7" s="1003"/>
      <c r="H7" s="175" t="s">
        <v>626</v>
      </c>
      <c r="I7" s="208">
        <v>1736</v>
      </c>
      <c r="J7" s="208">
        <v>1653</v>
      </c>
    </row>
    <row r="8" spans="1:10" x14ac:dyDescent="0.25">
      <c r="D8" s="253"/>
      <c r="E8" s="253"/>
      <c r="F8" s="1003"/>
      <c r="H8" s="176" t="s">
        <v>2351</v>
      </c>
      <c r="I8" s="209">
        <v>16</v>
      </c>
      <c r="J8" s="209">
        <v>25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5547</v>
      </c>
      <c r="C13" s="178">
        <f>IF(ISBLANK(C5),"0",C5)</f>
        <v>4804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1146</v>
      </c>
      <c r="C14" s="180">
        <f t="shared" si="0"/>
        <v>1414</v>
      </c>
      <c r="D14" s="253"/>
      <c r="E14" s="253"/>
      <c r="F14" s="1003"/>
      <c r="H14" s="174" t="s">
        <v>624</v>
      </c>
      <c r="I14" s="177">
        <f>IF(ISBLANK(I5),"0",I5)</f>
        <v>2566</v>
      </c>
      <c r="J14" s="178">
        <f>IF(ISBLANK(J5),"0",J5)</f>
        <v>2084</v>
      </c>
    </row>
    <row r="15" spans="1:10" ht="15" customHeight="1" x14ac:dyDescent="0.25">
      <c r="A15" s="176" t="s">
        <v>626</v>
      </c>
      <c r="B15" s="181">
        <f t="shared" si="0"/>
        <v>1249</v>
      </c>
      <c r="C15" s="182">
        <f t="shared" si="0"/>
        <v>1397</v>
      </c>
      <c r="D15" s="253"/>
      <c r="E15" s="253"/>
      <c r="F15" s="1003"/>
      <c r="H15" s="175" t="s">
        <v>625</v>
      </c>
      <c r="I15" s="179">
        <f t="shared" ref="I15:J15" si="1">IF(ISBLANK(I6),"0",I6)</f>
        <v>2018</v>
      </c>
      <c r="J15" s="180">
        <f t="shared" si="1"/>
        <v>2462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1736</v>
      </c>
      <c r="J16" s="180">
        <f t="shared" si="2"/>
        <v>1653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16</v>
      </c>
      <c r="J17" s="182">
        <f t="shared" si="3"/>
        <v>25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69.843868043314032</v>
      </c>
      <c r="C21" s="184">
        <f>C13/SUM(C13:C15)*100</f>
        <v>63.086014445174001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14.429614706623017</v>
      </c>
      <c r="C22" s="185">
        <f>C14/SUM(C13:C15)*100</f>
        <v>18.568614576493761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15.726517250062958</v>
      </c>
      <c r="C23" s="186">
        <f>C15/SUM(C13:C15)*100</f>
        <v>18.345370978332241</v>
      </c>
      <c r="D23" s="253"/>
      <c r="E23" s="253"/>
      <c r="F23" s="1003"/>
      <c r="H23" s="174" t="s">
        <v>629</v>
      </c>
      <c r="I23" s="184">
        <f>I14/SUM(I14:I17)*100</f>
        <v>40.498737373737377</v>
      </c>
      <c r="J23" s="184">
        <f>J14/SUM(J14:J17)*100</f>
        <v>33.483290488431876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31.849747474747474</v>
      </c>
      <c r="J24" s="185">
        <f>J15/SUM(J14:J17)*100</f>
        <v>39.556555269922875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27.3989898989899</v>
      </c>
      <c r="J25" s="185">
        <f>J16/SUM(J14:J17)*100</f>
        <v>26.558483290488432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0.25252525252525254</v>
      </c>
      <c r="J26" s="186">
        <f>J17/SUM(J14:J17)*100</f>
        <v>0.40167095115681234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69.843868043314032</v>
      </c>
      <c r="C29" s="189">
        <f t="shared" si="4"/>
        <v>63.086014445174001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14.429614706623017</v>
      </c>
      <c r="C30" s="192">
        <f t="shared" si="4"/>
        <v>18.568614576493761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15.726517250062958</v>
      </c>
      <c r="C31" s="195">
        <f t="shared" si="4"/>
        <v>18.345370978332241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40.498737373737377</v>
      </c>
      <c r="J32" s="189">
        <f>J23</f>
        <v>33.483290488431876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31.849747474747474</v>
      </c>
      <c r="J33" s="192">
        <f t="shared" si="5"/>
        <v>39.556555269922875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27.3989898989899</v>
      </c>
      <c r="J34" s="192">
        <f t="shared" si="6"/>
        <v>26.558483290488432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0.25252525252525254</v>
      </c>
      <c r="J35" s="195">
        <f t="shared" si="7"/>
        <v>0.40167095115681234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249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14314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6.2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-15.9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73.819999999999993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219.4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1</v>
      </c>
      <c r="E5" s="28"/>
      <c r="J5" s="654" t="s">
        <v>542</v>
      </c>
      <c r="K5" s="669">
        <f>IF(ISBLANK(B5),"",B5)</f>
        <v>2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2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6</v>
      </c>
      <c r="C7" s="657">
        <v>10</v>
      </c>
      <c r="E7" s="44"/>
      <c r="J7" s="656" t="s">
        <v>641</v>
      </c>
      <c r="K7" s="670">
        <f t="shared" si="0"/>
        <v>6</v>
      </c>
      <c r="L7" s="619">
        <f t="shared" si="1"/>
        <v>10</v>
      </c>
      <c r="N7" s="44"/>
    </row>
    <row r="8" spans="1:15" x14ac:dyDescent="0.25">
      <c r="A8" s="650" t="s">
        <v>642</v>
      </c>
      <c r="B8" s="651">
        <v>12</v>
      </c>
      <c r="C8" s="651">
        <v>23</v>
      </c>
      <c r="E8" s="21"/>
      <c r="J8" s="650" t="s">
        <v>642</v>
      </c>
      <c r="K8" s="670">
        <f t="shared" si="0"/>
        <v>12</v>
      </c>
      <c r="L8" s="619">
        <f t="shared" si="1"/>
        <v>23</v>
      </c>
      <c r="N8" s="21"/>
    </row>
    <row r="9" spans="1:15" x14ac:dyDescent="0.25">
      <c r="A9" s="650" t="s">
        <v>643</v>
      </c>
      <c r="B9" s="651">
        <v>32</v>
      </c>
      <c r="C9" s="651">
        <v>24</v>
      </c>
      <c r="E9" s="21"/>
      <c r="J9" s="650" t="s">
        <v>643</v>
      </c>
      <c r="K9" s="670">
        <f t="shared" si="0"/>
        <v>32</v>
      </c>
      <c r="L9" s="619">
        <f t="shared" si="1"/>
        <v>24</v>
      </c>
      <c r="N9" s="21"/>
    </row>
    <row r="10" spans="1:15" x14ac:dyDescent="0.25">
      <c r="A10" s="652" t="s">
        <v>365</v>
      </c>
      <c r="B10" s="653">
        <v>462</v>
      </c>
      <c r="C10" s="653">
        <v>44</v>
      </c>
      <c r="J10" s="652" t="s">
        <v>365</v>
      </c>
      <c r="K10" s="671">
        <f t="shared" si="0"/>
        <v>462</v>
      </c>
      <c r="L10" s="620">
        <f t="shared" si="1"/>
        <v>44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6.14</v>
      </c>
      <c r="C15" s="197"/>
      <c r="D15" s="253"/>
      <c r="E15" s="211"/>
      <c r="F15" s="253"/>
      <c r="G15" s="253"/>
      <c r="J15" s="673" t="s">
        <v>488</v>
      </c>
      <c r="K15" s="674">
        <f>B15</f>
        <v>6.14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1.29</v>
      </c>
      <c r="C16" s="197"/>
      <c r="D16" s="253"/>
      <c r="E16" s="254"/>
      <c r="F16" s="253"/>
      <c r="G16" s="253"/>
      <c r="J16" s="675" t="s">
        <v>489</v>
      </c>
      <c r="K16" s="676">
        <f>B16</f>
        <v>1.29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3.76</v>
      </c>
      <c r="C19" s="198"/>
      <c r="D19" s="255"/>
      <c r="E19" s="256"/>
      <c r="F19" s="253"/>
      <c r="G19" s="253"/>
      <c r="J19" s="672" t="s">
        <v>502</v>
      </c>
      <c r="K19" s="676">
        <f>B19</f>
        <v>3.76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3.76</v>
      </c>
      <c r="C21" s="253"/>
      <c r="D21" s="253"/>
      <c r="E21" s="253"/>
      <c r="F21" s="253"/>
      <c r="G21" s="253"/>
      <c r="J21" s="661" t="s">
        <v>498</v>
      </c>
      <c r="K21" s="679">
        <f>B21</f>
        <v>3.76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2</v>
      </c>
      <c r="C33" s="657">
        <v>2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1</v>
      </c>
      <c r="C34" s="657">
        <v>2</v>
      </c>
      <c r="E34" s="44"/>
      <c r="J34" s="656" t="s">
        <v>641</v>
      </c>
      <c r="K34" s="670">
        <f t="shared" si="2"/>
        <v>1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5</v>
      </c>
      <c r="C35" s="651">
        <v>9</v>
      </c>
      <c r="E35" s="21"/>
      <c r="J35" s="650" t="s">
        <v>642</v>
      </c>
      <c r="K35" s="670">
        <f t="shared" si="2"/>
        <v>5</v>
      </c>
      <c r="L35" s="619">
        <f t="shared" si="3"/>
        <v>9</v>
      </c>
      <c r="N35" s="21"/>
    </row>
    <row r="36" spans="1:15" x14ac:dyDescent="0.25">
      <c r="A36" s="650" t="s">
        <v>643</v>
      </c>
      <c r="B36" s="651">
        <v>8</v>
      </c>
      <c r="C36" s="651">
        <v>11</v>
      </c>
      <c r="E36" s="21"/>
      <c r="J36" s="650" t="s">
        <v>643</v>
      </c>
      <c r="K36" s="670">
        <f t="shared" si="2"/>
        <v>8</v>
      </c>
      <c r="L36" s="619">
        <f t="shared" si="3"/>
        <v>11</v>
      </c>
      <c r="N36" s="21"/>
    </row>
    <row r="37" spans="1:15" x14ac:dyDescent="0.25">
      <c r="A37" s="652" t="s">
        <v>365</v>
      </c>
      <c r="B37" s="653">
        <v>77</v>
      </c>
      <c r="C37" s="653">
        <v>12</v>
      </c>
      <c r="J37" s="652" t="s">
        <v>365</v>
      </c>
      <c r="K37" s="671">
        <f t="shared" si="2"/>
        <v>77</v>
      </c>
      <c r="L37" s="620">
        <f t="shared" si="3"/>
        <v>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1.41</v>
      </c>
      <c r="C42" s="197"/>
      <c r="D42" s="253"/>
      <c r="E42" s="211"/>
      <c r="F42" s="253"/>
      <c r="G42" s="253"/>
      <c r="J42" s="673" t="s">
        <v>488</v>
      </c>
      <c r="K42" s="674">
        <f>B42</f>
        <v>1.41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0.55000000000000004</v>
      </c>
      <c r="C43" s="197"/>
      <c r="D43" s="253"/>
      <c r="E43" s="254"/>
      <c r="F43" s="253"/>
      <c r="G43" s="253"/>
      <c r="J43" s="675" t="s">
        <v>489</v>
      </c>
      <c r="K43" s="676">
        <f>B43</f>
        <v>0.55000000000000004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0.98</v>
      </c>
      <c r="C46" s="198"/>
      <c r="D46" s="255"/>
      <c r="E46" s="256"/>
      <c r="F46" s="253"/>
      <c r="G46" s="253"/>
      <c r="J46" s="672" t="s">
        <v>502</v>
      </c>
      <c r="K46" s="676">
        <f>B46</f>
        <v>0.98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0.98</v>
      </c>
      <c r="C48" s="253"/>
      <c r="D48" s="253"/>
      <c r="E48" s="253"/>
      <c r="F48" s="253"/>
      <c r="G48" s="253"/>
      <c r="J48" s="661" t="s">
        <v>498</v>
      </c>
      <c r="K48" s="679">
        <f>B48</f>
        <v>0.98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670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47.6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172196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12030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24.1</v>
      </c>
      <c r="D4" s="600">
        <v>72.3</v>
      </c>
      <c r="E4" s="600">
        <v>1.02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13.7</v>
      </c>
      <c r="D5" s="751">
        <v>78.099999999999994</v>
      </c>
      <c r="E5" s="751">
        <v>0.99</v>
      </c>
      <c r="G5" s="647" t="s">
        <v>446</v>
      </c>
      <c r="H5" s="648">
        <f>IF(ISBLANK(B4),"",B4)</f>
        <v>2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11.9</v>
      </c>
      <c r="D6" s="959">
        <v>47.6</v>
      </c>
      <c r="E6" s="959">
        <v>0.92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24.1</v>
      </c>
      <c r="I9" s="648">
        <f>IF(ISBLANK(C5),"",C5)</f>
        <v>13.7</v>
      </c>
      <c r="J9" s="649">
        <f>IF(ISBLANK(C6),"",C6)</f>
        <v>11.9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18</v>
      </c>
      <c r="C4" s="643">
        <v>1.1000000000000001</v>
      </c>
      <c r="D4" s="643">
        <v>1.1000000000000001</v>
      </c>
      <c r="E4" s="643">
        <v>0.14000000000000001</v>
      </c>
      <c r="F4" s="643">
        <v>1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18</v>
      </c>
      <c r="C5" s="602">
        <v>1.2</v>
      </c>
      <c r="D5" s="602">
        <v>1.2</v>
      </c>
      <c r="E5" s="602">
        <v>0.14000000000000001</v>
      </c>
      <c r="F5" s="602">
        <v>1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18</v>
      </c>
      <c r="C6" s="602">
        <v>1.3</v>
      </c>
      <c r="D6" s="602">
        <v>0.9</v>
      </c>
      <c r="E6" s="602">
        <v>0.16</v>
      </c>
      <c r="F6" s="602">
        <v>0.8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87.5</v>
      </c>
      <c r="C5" s="602">
        <v>89.4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68.7</v>
      </c>
      <c r="C6" s="602">
        <v>58.3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98.9</v>
      </c>
      <c r="C7" s="1067">
        <v>91.6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786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786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14170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873</v>
      </c>
      <c r="C5" s="1034">
        <v>379</v>
      </c>
      <c r="D5" s="600">
        <v>494</v>
      </c>
      <c r="G5" s="871" t="s">
        <v>126</v>
      </c>
      <c r="H5" s="637">
        <f>IF(ISBLANK(D7),"",D7)</f>
        <v>454</v>
      </c>
    </row>
    <row r="6" spans="1:17" x14ac:dyDescent="0.25">
      <c r="A6" s="641">
        <v>2021</v>
      </c>
      <c r="B6" s="1034">
        <v>823</v>
      </c>
      <c r="C6" s="1034">
        <v>373</v>
      </c>
      <c r="D6" s="602">
        <v>450</v>
      </c>
      <c r="G6" s="635" t="s">
        <v>127</v>
      </c>
      <c r="H6" s="623">
        <f>IF(ISBLANK(C7),"",C7)</f>
        <v>332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786</v>
      </c>
      <c r="C7" s="1034">
        <v>332</v>
      </c>
      <c r="D7" s="617">
        <v>454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454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332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741</v>
      </c>
      <c r="C6" s="55">
        <v>409</v>
      </c>
      <c r="D6" s="55">
        <v>332</v>
      </c>
      <c r="E6" s="70">
        <v>1090</v>
      </c>
      <c r="F6" s="55">
        <v>545</v>
      </c>
      <c r="G6" s="110">
        <v>545</v>
      </c>
      <c r="H6" s="55">
        <v>669</v>
      </c>
      <c r="I6" s="55">
        <v>345</v>
      </c>
      <c r="J6" s="55">
        <v>324</v>
      </c>
      <c r="K6" s="70">
        <v>2329</v>
      </c>
      <c r="L6" s="55">
        <v>1208</v>
      </c>
      <c r="M6" s="110">
        <v>1121</v>
      </c>
      <c r="N6" s="70">
        <v>2649</v>
      </c>
      <c r="O6" s="55">
        <v>1380</v>
      </c>
      <c r="P6" s="110">
        <v>1269</v>
      </c>
      <c r="Q6" s="70">
        <v>9872</v>
      </c>
      <c r="R6" s="55">
        <v>5087</v>
      </c>
      <c r="S6" s="110">
        <v>4785</v>
      </c>
      <c r="T6" s="70">
        <v>15820</v>
      </c>
      <c r="U6" s="55">
        <v>7883</v>
      </c>
      <c r="V6" s="160">
        <v>7937</v>
      </c>
    </row>
    <row r="7" spans="1:22" x14ac:dyDescent="0.25">
      <c r="A7" s="286">
        <v>2021</v>
      </c>
      <c r="B7" s="167">
        <v>718</v>
      </c>
      <c r="C7" s="94">
        <v>394</v>
      </c>
      <c r="D7" s="94">
        <v>324</v>
      </c>
      <c r="E7" s="167">
        <v>1076</v>
      </c>
      <c r="F7" s="94">
        <v>548</v>
      </c>
      <c r="G7" s="169">
        <v>528</v>
      </c>
      <c r="H7" s="94">
        <v>621</v>
      </c>
      <c r="I7" s="94">
        <v>318</v>
      </c>
      <c r="J7" s="94">
        <v>303</v>
      </c>
      <c r="K7" s="167">
        <v>2259</v>
      </c>
      <c r="L7" s="94">
        <v>1180</v>
      </c>
      <c r="M7" s="169">
        <v>1079</v>
      </c>
      <c r="N7" s="167">
        <v>2583</v>
      </c>
      <c r="O7" s="94">
        <v>1353</v>
      </c>
      <c r="P7" s="169">
        <v>1230</v>
      </c>
      <c r="Q7" s="167">
        <v>9646</v>
      </c>
      <c r="R7" s="94">
        <v>4982</v>
      </c>
      <c r="S7" s="169">
        <v>4664</v>
      </c>
      <c r="T7" s="212">
        <v>15495</v>
      </c>
      <c r="U7" s="58">
        <v>7742</v>
      </c>
      <c r="V7" s="160">
        <v>7753</v>
      </c>
    </row>
    <row r="8" spans="1:22" x14ac:dyDescent="0.25">
      <c r="A8" s="219">
        <v>2022</v>
      </c>
      <c r="B8" s="72">
        <v>678</v>
      </c>
      <c r="C8" s="61">
        <v>373</v>
      </c>
      <c r="D8" s="61">
        <v>305</v>
      </c>
      <c r="E8" s="72">
        <v>1007</v>
      </c>
      <c r="F8" s="61">
        <v>527</v>
      </c>
      <c r="G8" s="111">
        <v>480</v>
      </c>
      <c r="H8" s="61">
        <v>527</v>
      </c>
      <c r="I8" s="61">
        <v>274</v>
      </c>
      <c r="J8" s="61">
        <v>253</v>
      </c>
      <c r="K8" s="72">
        <v>2063</v>
      </c>
      <c r="L8" s="61">
        <v>1097</v>
      </c>
      <c r="M8" s="111">
        <v>966</v>
      </c>
      <c r="N8" s="72">
        <v>2159</v>
      </c>
      <c r="O8" s="61">
        <v>1149</v>
      </c>
      <c r="P8" s="111">
        <v>1010</v>
      </c>
      <c r="Q8" s="72">
        <v>8589</v>
      </c>
      <c r="R8" s="61">
        <v>4443</v>
      </c>
      <c r="S8" s="111">
        <v>4146</v>
      </c>
      <c r="T8" s="72">
        <v>14314</v>
      </c>
      <c r="U8" s="61">
        <v>7170</v>
      </c>
      <c r="V8" s="111">
        <v>7144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678</v>
      </c>
      <c r="C15" s="172">
        <f>E8</f>
        <v>1007</v>
      </c>
      <c r="D15" s="172">
        <f>H8</f>
        <v>527</v>
      </c>
      <c r="E15" s="172">
        <f>K8</f>
        <v>2063</v>
      </c>
      <c r="F15" s="172">
        <f>N8</f>
        <v>2159</v>
      </c>
      <c r="G15" s="172">
        <f>Q8</f>
        <v>8589</v>
      </c>
      <c r="H15" s="334">
        <f>T8</f>
        <v>14314</v>
      </c>
      <c r="M15" s="172">
        <f>K8</f>
        <v>2063</v>
      </c>
      <c r="N15" s="172">
        <f>H15-E15-O15</f>
        <v>8211</v>
      </c>
      <c r="O15" s="172">
        <f>H15-(B15+C15+G15)</f>
        <v>4040</v>
      </c>
      <c r="P15" s="29"/>
      <c r="Q15" s="100">
        <f>M15/H15*100</f>
        <v>14.41246332262121</v>
      </c>
      <c r="R15" s="100">
        <f>N15/H15*100</f>
        <v>57.36342042755345</v>
      </c>
      <c r="S15" s="100">
        <f>O15/H15*100</f>
        <v>28.22411624982535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14.41246332262121</v>
      </c>
      <c r="R18" s="100">
        <f>N15/H15*100</f>
        <v>57.36342042755345</v>
      </c>
      <c r="S18" s="100">
        <f>O15/H15*100</f>
        <v>28.22411624982535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25.6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</v>
      </c>
      <c r="C4" s="600">
        <v>2</v>
      </c>
      <c r="D4" s="600">
        <v>0</v>
      </c>
      <c r="E4" s="599">
        <v>0</v>
      </c>
      <c r="F4" s="600">
        <v>3.2</v>
      </c>
      <c r="G4" s="600">
        <v>0</v>
      </c>
    </row>
    <row r="5" spans="1:10" x14ac:dyDescent="0.25">
      <c r="A5" s="286">
        <v>2022</v>
      </c>
      <c r="B5" s="751">
        <v>7</v>
      </c>
      <c r="C5" s="751">
        <v>2</v>
      </c>
      <c r="D5" s="751">
        <v>0</v>
      </c>
      <c r="E5" s="753">
        <v>0</v>
      </c>
      <c r="F5" s="751">
        <v>3.5</v>
      </c>
      <c r="G5" s="751">
        <v>0</v>
      </c>
    </row>
    <row r="6" spans="1:10" x14ac:dyDescent="0.25">
      <c r="A6" s="218">
        <v>2023</v>
      </c>
      <c r="B6" s="752">
        <v>9</v>
      </c>
      <c r="C6" s="752">
        <v>4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</v>
      </c>
      <c r="C11" s="80">
        <f>IF(ISBLANK(D4),"",D4)</f>
        <v>0</v>
      </c>
      <c r="E11" s="103">
        <f>A4</f>
        <v>2021</v>
      </c>
      <c r="F11" s="80">
        <f>IF(ISBLANK(B4),"",B4)</f>
        <v>7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7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9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9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0</v>
      </c>
      <c r="E18" s="603">
        <f>A4</f>
        <v>2021</v>
      </c>
      <c r="F18" s="100">
        <f>IF(ISBLANK(C4),"",C4)</f>
        <v>2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0</v>
      </c>
      <c r="E20" s="155">
        <f t="shared" si="5"/>
        <v>2023</v>
      </c>
      <c r="F20" s="83">
        <f>IF(ISBLANK(C6),"",C6)</f>
        <v>4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292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309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15.7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351</v>
      </c>
    </row>
    <row r="17" spans="2:3" x14ac:dyDescent="0.25">
      <c r="B17" s="253">
        <v>2022</v>
      </c>
      <c r="C17" s="1100">
        <v>317</v>
      </c>
    </row>
    <row r="18" spans="2:3" x14ac:dyDescent="0.25">
      <c r="B18" s="253">
        <v>2023</v>
      </c>
      <c r="C18" s="1100">
        <v>309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351</v>
      </c>
    </row>
    <row r="22" spans="2:3" x14ac:dyDescent="0.25">
      <c r="B22" s="636">
        <f>B17</f>
        <v>2022</v>
      </c>
      <c r="C22" s="636">
        <f t="shared" ref="C22:C23" si="0">IF(ISBLANK(C17),"",C17)</f>
        <v>317</v>
      </c>
    </row>
    <row r="23" spans="2:3" x14ac:dyDescent="0.25">
      <c r="B23" s="636">
        <f>B18</f>
        <v>2023</v>
      </c>
      <c r="C23" s="636">
        <f t="shared" si="0"/>
        <v>309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6</v>
      </c>
      <c r="C5" s="55">
        <v>15</v>
      </c>
      <c r="D5" s="55">
        <v>16</v>
      </c>
      <c r="E5" s="269">
        <f>SUM(B5:D5)</f>
        <v>37</v>
      </c>
      <c r="F5" s="71">
        <v>377</v>
      </c>
      <c r="G5" s="70">
        <v>0.3</v>
      </c>
      <c r="H5" s="55">
        <v>0.2</v>
      </c>
      <c r="I5" s="110">
        <v>0.4</v>
      </c>
      <c r="J5" s="71">
        <v>2.5</v>
      </c>
    </row>
    <row r="6" spans="1:10" x14ac:dyDescent="0.25">
      <c r="A6" s="286">
        <v>2022</v>
      </c>
      <c r="B6" s="757">
        <v>7</v>
      </c>
      <c r="C6" s="758">
        <v>15</v>
      </c>
      <c r="D6" s="758">
        <v>17</v>
      </c>
      <c r="E6" s="270">
        <f>SUM(B6:D6)</f>
        <v>39</v>
      </c>
      <c r="F6" s="214">
        <v>364</v>
      </c>
      <c r="G6" s="457">
        <v>0.3</v>
      </c>
      <c r="H6" s="458">
        <v>0.2</v>
      </c>
      <c r="I6" s="763">
        <v>0.4</v>
      </c>
      <c r="J6" s="214">
        <v>2.6</v>
      </c>
    </row>
    <row r="7" spans="1:10" x14ac:dyDescent="0.25">
      <c r="A7" s="218">
        <v>2023</v>
      </c>
      <c r="B7" s="167">
        <v>9</v>
      </c>
      <c r="C7" s="94">
        <v>16</v>
      </c>
      <c r="D7" s="94">
        <v>19</v>
      </c>
      <c r="E7" s="447">
        <f>SUM(B7:D7)</f>
        <v>44</v>
      </c>
      <c r="F7" s="168">
        <v>292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377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364</v>
      </c>
      <c r="C14" s="28"/>
      <c r="D14" s="28"/>
      <c r="F14" s="625" t="s">
        <v>1526</v>
      </c>
      <c r="G14" s="621">
        <f>IF(ISBLANK(B7),"",B7)</f>
        <v>9</v>
      </c>
      <c r="I14" s="625" t="s">
        <v>1529</v>
      </c>
      <c r="J14" s="621">
        <f>IF(ISBLANK(B7),"",B7)</f>
        <v>9</v>
      </c>
    </row>
    <row r="15" spans="1:10" x14ac:dyDescent="0.25">
      <c r="A15" s="624">
        <f t="shared" ref="A15" si="1">A7</f>
        <v>2023</v>
      </c>
      <c r="B15" s="623">
        <f t="shared" si="0"/>
        <v>292</v>
      </c>
      <c r="C15" s="28"/>
      <c r="D15" s="28"/>
      <c r="F15" s="626" t="s">
        <v>1527</v>
      </c>
      <c r="G15" s="622">
        <f>IF(ISBLANK(C7),"",C7)</f>
        <v>16</v>
      </c>
      <c r="I15" s="626" t="s">
        <v>1538</v>
      </c>
      <c r="J15" s="622">
        <f>IF(ISBLANK(C7),"",C7)</f>
        <v>16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19</v>
      </c>
      <c r="I16" s="627" t="s">
        <v>1539</v>
      </c>
      <c r="J16" s="623">
        <f>IF(ISBLANK(D7),"",D7)</f>
        <v>19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25</v>
      </c>
      <c r="C6" s="759"/>
      <c r="D6" s="759"/>
      <c r="E6" s="457">
        <v>14.8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12</v>
      </c>
      <c r="C7" s="759"/>
      <c r="D7" s="759"/>
      <c r="E7" s="457">
        <v>7.3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8</v>
      </c>
      <c r="C8" s="760"/>
      <c r="D8" s="760"/>
      <c r="E8" s="601">
        <v>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25</v>
      </c>
      <c r="C16" s="755"/>
      <c r="I16" s="700">
        <f>A6</f>
        <v>2020</v>
      </c>
      <c r="J16" s="674">
        <f>IF(ISBLANK(E6),"",E6)</f>
        <v>14.8</v>
      </c>
      <c r="K16" s="756"/>
    </row>
    <row r="17" spans="1:10" x14ac:dyDescent="0.25">
      <c r="A17" s="701">
        <f>A7</f>
        <v>2021</v>
      </c>
      <c r="B17" s="853">
        <f>IF(ISBLANK(B7),"",B7)</f>
        <v>12</v>
      </c>
      <c r="C17" s="755"/>
      <c r="I17" s="701">
        <f>A7</f>
        <v>2021</v>
      </c>
      <c r="J17" s="853">
        <f>IF(ISBLANK(E7),"",E7)</f>
        <v>7.3</v>
      </c>
    </row>
    <row r="18" spans="1:10" x14ac:dyDescent="0.25">
      <c r="A18" s="702">
        <f>A8</f>
        <v>2022</v>
      </c>
      <c r="B18" s="676">
        <f>IF(ISBLANK(B8),"",B8)</f>
        <v>8</v>
      </c>
      <c r="C18" s="755"/>
      <c r="I18" s="702">
        <f>A8</f>
        <v>2022</v>
      </c>
      <c r="J18" s="676">
        <f>IF(ISBLANK(E8),"",E8)</f>
        <v>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9</v>
      </c>
      <c r="D5" s="449">
        <f>IF(ISBLANK(B5),"",A5)</f>
        <v>2021</v>
      </c>
      <c r="E5" s="618">
        <f>IF(ISBLANK(B5),"",B5)</f>
        <v>9</v>
      </c>
      <c r="K5" s="217">
        <v>2020</v>
      </c>
      <c r="L5" s="655">
        <v>3.5</v>
      </c>
    </row>
    <row r="6" spans="1:12" x14ac:dyDescent="0.25">
      <c r="A6" s="229">
        <v>2022</v>
      </c>
      <c r="B6" s="602">
        <v>10</v>
      </c>
      <c r="D6" s="450">
        <f>IF(ISBLANK(B6),"",A6)</f>
        <v>2022</v>
      </c>
      <c r="E6" s="619">
        <f>IF(ISBLANK(B6),"",B6)</f>
        <v>10</v>
      </c>
      <c r="K6" s="286">
        <v>2021</v>
      </c>
      <c r="L6" s="657">
        <v>3.2</v>
      </c>
    </row>
    <row r="7" spans="1:12" x14ac:dyDescent="0.25">
      <c r="A7" s="123">
        <v>2023</v>
      </c>
      <c r="B7" s="617">
        <v>12</v>
      </c>
      <c r="D7" s="379">
        <f>IF(ISBLANK(B7),"",A7)</f>
        <v>2023</v>
      </c>
      <c r="E7" s="620">
        <f>IF(ISBLANK(B7),"",B7)</f>
        <v>12</v>
      </c>
      <c r="K7" s="219">
        <v>2022</v>
      </c>
      <c r="L7" s="617">
        <v>3.5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</v>
      </c>
      <c r="C4" s="643">
        <v>22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</v>
      </c>
      <c r="C5" s="602">
        <v>35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43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</v>
      </c>
      <c r="C5" s="643">
        <v>7837</v>
      </c>
      <c r="D5" s="643">
        <v>437</v>
      </c>
      <c r="E5" s="869">
        <v>5.5</v>
      </c>
      <c r="F5" s="1039">
        <v>4.8</v>
      </c>
      <c r="G5" s="1039">
        <v>6.2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</v>
      </c>
      <c r="C6" s="657">
        <v>7659</v>
      </c>
      <c r="D6" s="657">
        <v>412</v>
      </c>
      <c r="E6" s="657">
        <v>5.3</v>
      </c>
      <c r="F6" s="657">
        <v>4.8</v>
      </c>
      <c r="G6" s="657">
        <v>5.8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</v>
      </c>
      <c r="C7" s="617">
        <v>14170</v>
      </c>
      <c r="D7" s="617">
        <v>786</v>
      </c>
      <c r="E7" s="617">
        <v>5.5</v>
      </c>
      <c r="F7" s="617">
        <v>4.5999999999999996</v>
      </c>
      <c r="G7" s="617">
        <v>6.4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15.8</v>
      </c>
      <c r="C4" s="655">
        <v>84</v>
      </c>
      <c r="D4" s="655">
        <v>3.8</v>
      </c>
      <c r="E4" s="655">
        <v>79</v>
      </c>
      <c r="F4" s="655">
        <v>0.5</v>
      </c>
      <c r="G4" s="655">
        <v>7</v>
      </c>
      <c r="H4" s="655">
        <v>2</v>
      </c>
      <c r="I4" s="655">
        <v>8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15.7</v>
      </c>
      <c r="C5" s="602">
        <v>82</v>
      </c>
      <c r="D5" s="602">
        <v>4.0999999999999996</v>
      </c>
      <c r="E5" s="602">
        <v>74</v>
      </c>
      <c r="F5" s="602">
        <v>0.5</v>
      </c>
      <c r="G5" s="602">
        <v>7</v>
      </c>
      <c r="H5" s="602">
        <v>2</v>
      </c>
      <c r="I5" s="602">
        <v>9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87</v>
      </c>
      <c r="D6" s="617"/>
      <c r="E6" s="617">
        <v>80</v>
      </c>
      <c r="F6" s="617"/>
      <c r="G6" s="617">
        <v>9</v>
      </c>
      <c r="H6" s="617">
        <v>4</v>
      </c>
      <c r="I6" s="617">
        <v>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91</v>
      </c>
      <c r="C4" s="1006">
        <v>53</v>
      </c>
      <c r="D4" s="1006">
        <v>38</v>
      </c>
      <c r="E4" s="1005">
        <v>354</v>
      </c>
      <c r="F4" s="1006">
        <v>180</v>
      </c>
      <c r="G4" s="1006">
        <v>174</v>
      </c>
      <c r="H4" s="1007">
        <v>5.8</v>
      </c>
      <c r="I4" s="1007">
        <v>22.4</v>
      </c>
      <c r="J4" s="1007">
        <v>-16.600000000000001</v>
      </c>
      <c r="K4" s="70">
        <v>128</v>
      </c>
      <c r="L4" s="55">
        <v>44</v>
      </c>
      <c r="M4" s="110">
        <v>84</v>
      </c>
      <c r="N4" s="55">
        <v>159</v>
      </c>
      <c r="O4" s="55">
        <v>48</v>
      </c>
      <c r="P4" s="110">
        <v>111</v>
      </c>
    </row>
    <row r="5" spans="1:17" x14ac:dyDescent="0.25">
      <c r="A5" s="286">
        <v>2021</v>
      </c>
      <c r="B5" s="1008">
        <v>76</v>
      </c>
      <c r="C5" s="1009">
        <v>43</v>
      </c>
      <c r="D5" s="1009">
        <v>33</v>
      </c>
      <c r="E5" s="1008">
        <v>407</v>
      </c>
      <c r="F5" s="1009">
        <v>204</v>
      </c>
      <c r="G5" s="1009">
        <v>203</v>
      </c>
      <c r="H5" s="1010">
        <v>4.9000000000000004</v>
      </c>
      <c r="I5" s="1010">
        <v>26.3</v>
      </c>
      <c r="J5" s="1010">
        <v>-21.4</v>
      </c>
      <c r="K5" s="212">
        <v>213</v>
      </c>
      <c r="L5" s="58">
        <v>93</v>
      </c>
      <c r="M5" s="160">
        <v>120</v>
      </c>
      <c r="N5" s="58">
        <v>237</v>
      </c>
      <c r="O5" s="58">
        <v>84</v>
      </c>
      <c r="P5" s="160">
        <v>153</v>
      </c>
    </row>
    <row r="6" spans="1:17" x14ac:dyDescent="0.25">
      <c r="A6" s="219">
        <v>2022</v>
      </c>
      <c r="B6" s="1011">
        <v>89</v>
      </c>
      <c r="C6" s="1012">
        <v>43</v>
      </c>
      <c r="D6" s="1012">
        <v>46</v>
      </c>
      <c r="E6" s="1011">
        <v>317</v>
      </c>
      <c r="F6" s="1012">
        <v>168</v>
      </c>
      <c r="G6" s="1012">
        <v>149</v>
      </c>
      <c r="H6" s="1013">
        <v>6.2</v>
      </c>
      <c r="I6" s="1013">
        <v>22.1</v>
      </c>
      <c r="J6" s="1013">
        <v>-15.9</v>
      </c>
      <c r="K6" s="1014">
        <v>180</v>
      </c>
      <c r="L6" s="1015">
        <v>74</v>
      </c>
      <c r="M6" s="1016">
        <v>106</v>
      </c>
      <c r="N6" s="1015">
        <v>240</v>
      </c>
      <c r="O6" s="1015">
        <v>102</v>
      </c>
      <c r="P6" s="1016">
        <v>138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38</v>
      </c>
      <c r="C13" s="319">
        <f>IF(ISBLANK(C4),"",C4)</f>
        <v>53</v>
      </c>
      <c r="D13" s="364"/>
      <c r="E13" s="322">
        <f>A4</f>
        <v>2020</v>
      </c>
      <c r="F13" s="319">
        <f>IF(ISBLANK(G4),"",G4)</f>
        <v>174</v>
      </c>
      <c r="G13" s="319">
        <f>IF(ISBLANK(F4),"",F4)</f>
        <v>180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33</v>
      </c>
      <c r="C14" s="320">
        <f t="shared" ref="C14:C15" si="2">IF(ISBLANK(C5),"",C5)</f>
        <v>43</v>
      </c>
      <c r="D14" s="364"/>
      <c r="E14" s="323">
        <f t="shared" ref="E14:E15" si="3">A5</f>
        <v>2021</v>
      </c>
      <c r="F14" s="320">
        <f t="shared" ref="F14:F15" si="4">IF(ISBLANK(G5),"",G5)</f>
        <v>203</v>
      </c>
      <c r="G14" s="320">
        <f t="shared" ref="G14:G15" si="5">IF(ISBLANK(F5),"",F5)</f>
        <v>204</v>
      </c>
      <c r="H14" s="389"/>
      <c r="I14" s="389"/>
      <c r="J14" s="48"/>
      <c r="K14" s="325" t="s">
        <v>536</v>
      </c>
      <c r="L14" s="328">
        <f>IF(ISBLANK(K4),"",K4)</f>
        <v>128</v>
      </c>
      <c r="M14" s="328">
        <f>IF(ISBLANK(K5),"",K5)</f>
        <v>213</v>
      </c>
      <c r="N14" s="328">
        <f>IF(ISBLANK(K6),"",K6)</f>
        <v>180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46</v>
      </c>
      <c r="C15" s="321">
        <f t="shared" si="2"/>
        <v>43</v>
      </c>
      <c r="E15" s="324">
        <f t="shared" si="3"/>
        <v>2022</v>
      </c>
      <c r="F15" s="321">
        <f t="shared" si="4"/>
        <v>149</v>
      </c>
      <c r="G15" s="321">
        <f t="shared" si="5"/>
        <v>168</v>
      </c>
      <c r="H15" s="211"/>
      <c r="I15" s="211"/>
      <c r="J15" s="28"/>
      <c r="K15" s="326" t="s">
        <v>535</v>
      </c>
      <c r="L15" s="329">
        <f>IF(ISBLANK(N4),"",N4)</f>
        <v>159</v>
      </c>
      <c r="M15" s="329">
        <f>IF(ISBLANK(N5),"",N5)</f>
        <v>237</v>
      </c>
      <c r="N15" s="329">
        <f>IF(ISBLANK(N6),"",N6)</f>
        <v>240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128</v>
      </c>
      <c r="M19" s="328">
        <f>IF(ISBLANK(K5),"",K5)</f>
        <v>213</v>
      </c>
      <c r="N19" s="328">
        <f>IF(ISBLANK(K6),"",K6)</f>
        <v>180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159</v>
      </c>
      <c r="M20" s="329">
        <f>IF(ISBLANK(N5),"",N5)</f>
        <v>237</v>
      </c>
      <c r="N20" s="329">
        <f>IF(ISBLANK(N6),"",N6)</f>
        <v>240</v>
      </c>
      <c r="O20" s="364"/>
    </row>
    <row r="21" spans="1:15" x14ac:dyDescent="0.25">
      <c r="A21" s="322">
        <f>A4</f>
        <v>2020</v>
      </c>
      <c r="B21" s="319">
        <f>IF(ISBLANK(D4),"",D4)</f>
        <v>38</v>
      </c>
      <c r="C21" s="319">
        <f>IF(ISBLANK(C4),"",C4)</f>
        <v>53</v>
      </c>
      <c r="E21" s="322">
        <f>A4</f>
        <v>2020</v>
      </c>
      <c r="F21" s="319">
        <f>IF(ISBLANK(G4),"",G4)</f>
        <v>174</v>
      </c>
      <c r="G21" s="319">
        <f>IF(ISBLANK(F4),"",F4)</f>
        <v>180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33</v>
      </c>
      <c r="C22" s="320">
        <f t="shared" ref="C22:C23" si="8">IF(ISBLANK(C5),"",C5)</f>
        <v>43</v>
      </c>
      <c r="E22" s="323">
        <f t="shared" ref="E22:E23" si="9">A5</f>
        <v>2021</v>
      </c>
      <c r="F22" s="320">
        <f t="shared" ref="F22:F23" si="10">IF(ISBLANK(G5),"",G5)</f>
        <v>203</v>
      </c>
      <c r="G22" s="320">
        <f t="shared" ref="G22:G23" si="11">IF(ISBLANK(F5),"",F5)</f>
        <v>204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46</v>
      </c>
      <c r="C23" s="321">
        <f t="shared" si="8"/>
        <v>43</v>
      </c>
      <c r="E23" s="324">
        <f t="shared" si="9"/>
        <v>2022</v>
      </c>
      <c r="F23" s="321">
        <f t="shared" si="10"/>
        <v>149</v>
      </c>
      <c r="G23" s="321">
        <f t="shared" si="11"/>
        <v>168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10</v>
      </c>
      <c r="F5" s="616"/>
      <c r="G5" s="945"/>
      <c r="H5" s="599">
        <v>46</v>
      </c>
      <c r="I5" s="616">
        <v>14</v>
      </c>
      <c r="J5" s="616">
        <v>32</v>
      </c>
      <c r="K5" s="616"/>
      <c r="L5" s="945"/>
    </row>
    <row r="6" spans="1:12" x14ac:dyDescent="0.25">
      <c r="A6" s="286">
        <v>2021</v>
      </c>
      <c r="B6" s="601">
        <v>5</v>
      </c>
      <c r="C6" s="612"/>
      <c r="D6" s="612"/>
      <c r="E6" s="1034">
        <v>2</v>
      </c>
      <c r="F6" s="1028"/>
      <c r="G6" s="980"/>
      <c r="H6" s="1034">
        <v>40</v>
      </c>
      <c r="I6" s="1028">
        <v>15</v>
      </c>
      <c r="J6" s="1028">
        <v>25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12</v>
      </c>
      <c r="F7" s="1028"/>
      <c r="G7" s="980"/>
      <c r="H7" s="1034">
        <v>43</v>
      </c>
      <c r="I7" s="1028">
        <v>11</v>
      </c>
      <c r="J7" s="1028">
        <v>32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</v>
      </c>
    </row>
    <row r="15" spans="1:12" ht="30" x14ac:dyDescent="0.25">
      <c r="A15" s="833" t="s">
        <v>1543</v>
      </c>
      <c r="B15" s="623">
        <f>IF(ISBLANK(J7),"",J7)</f>
        <v>32</v>
      </c>
    </row>
    <row r="17" spans="1:2" x14ac:dyDescent="0.25">
      <c r="A17" s="625" t="s">
        <v>1540</v>
      </c>
      <c r="B17" s="621">
        <f>IF(ISBLANK(I7),"",I7)</f>
        <v>11</v>
      </c>
    </row>
    <row r="18" spans="1:2" x14ac:dyDescent="0.25">
      <c r="A18" s="627" t="s">
        <v>1541</v>
      </c>
      <c r="B18" s="623">
        <f>IF(ISBLANK(J7),"",J7)</f>
        <v>32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60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68</v>
      </c>
      <c r="C6" s="614">
        <v>26.8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64.5</v>
      </c>
      <c r="C10" s="614">
        <v>31.7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60</v>
      </c>
      <c r="C14" s="73">
        <v>37.1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155.779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79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1640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1370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7807.17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155.779</v>
      </c>
      <c r="C5" s="611">
        <v>115.779</v>
      </c>
      <c r="D5" s="751">
        <v>4182</v>
      </c>
      <c r="E5" s="751">
        <v>27</v>
      </c>
      <c r="G5" s="358">
        <v>2014</v>
      </c>
      <c r="H5" s="70">
        <v>7765.46</v>
      </c>
      <c r="I5" s="55">
        <v>6381.15</v>
      </c>
      <c r="J5" s="55">
        <v>1384.31</v>
      </c>
      <c r="K5" s="71">
        <v>31</v>
      </c>
    </row>
    <row r="6" spans="1:12" x14ac:dyDescent="0.25">
      <c r="A6" s="286">
        <v>2021</v>
      </c>
      <c r="B6" s="601">
        <v>155.779</v>
      </c>
      <c r="C6" s="612">
        <v>115.979</v>
      </c>
      <c r="D6" s="959">
        <v>3999</v>
      </c>
      <c r="E6" s="959">
        <v>26</v>
      </c>
      <c r="G6" s="480">
        <v>2017</v>
      </c>
      <c r="H6" s="212">
        <v>7807.18</v>
      </c>
      <c r="I6" s="58">
        <v>6382.5</v>
      </c>
      <c r="J6" s="58">
        <v>1424.68</v>
      </c>
      <c r="K6" s="214">
        <v>31</v>
      </c>
    </row>
    <row r="7" spans="1:12" x14ac:dyDescent="0.25">
      <c r="A7" s="218">
        <v>2022</v>
      </c>
      <c r="B7" s="601">
        <v>155.779</v>
      </c>
      <c r="C7" s="612">
        <v>115.979</v>
      </c>
      <c r="D7" s="959">
        <v>3916</v>
      </c>
      <c r="E7" s="959">
        <v>27</v>
      </c>
      <c r="G7" s="482">
        <v>2020</v>
      </c>
      <c r="H7" s="72">
        <v>7807.17</v>
      </c>
      <c r="I7" s="61">
        <v>6382.5</v>
      </c>
      <c r="J7" s="61">
        <v>1424.67</v>
      </c>
      <c r="K7" s="73">
        <v>31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115.979</v>
      </c>
      <c r="D14" s="631">
        <f>A5</f>
        <v>2020</v>
      </c>
      <c r="E14" s="625">
        <f>IF(ISBLANK(D5),"",D5)</f>
        <v>4182</v>
      </c>
      <c r="F14" s="211"/>
      <c r="G14" s="634" t="s">
        <v>925</v>
      </c>
      <c r="H14" s="621">
        <f>IF(ISBLANK(J7),"",J7)</f>
        <v>1424.67</v>
      </c>
      <c r="I14" s="211"/>
      <c r="J14" s="211"/>
    </row>
    <row r="15" spans="1:12" x14ac:dyDescent="0.25">
      <c r="A15" s="870" t="s">
        <v>16</v>
      </c>
      <c r="B15" s="630">
        <f>IF(ISBLANK(B7),"",B7)</f>
        <v>155.779</v>
      </c>
      <c r="D15" s="632">
        <f t="shared" ref="D15:D16" si="0">A6</f>
        <v>2021</v>
      </c>
      <c r="E15" s="626">
        <f>IF(ISBLANK(D6),"",D6)</f>
        <v>3999</v>
      </c>
      <c r="F15" s="211"/>
      <c r="G15" s="635" t="s">
        <v>926</v>
      </c>
      <c r="H15" s="623">
        <f>IF(ISBLANK(I7),"",I7)</f>
        <v>6382.5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3916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115.979</v>
      </c>
      <c r="F19" s="253"/>
      <c r="G19" s="634" t="s">
        <v>529</v>
      </c>
      <c r="H19" s="621">
        <f>IF(ISBLANK(J7),"",J7)</f>
        <v>1424.67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155.779</v>
      </c>
      <c r="F20" s="253"/>
      <c r="G20" s="635" t="s">
        <v>528</v>
      </c>
      <c r="H20" s="623">
        <f>IF(ISBLANK(I7),"",I7)</f>
        <v>6382.5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1.1000000000000001</v>
      </c>
      <c r="C5" s="1092">
        <v>1160</v>
      </c>
      <c r="D5" s="1093">
        <v>72</v>
      </c>
      <c r="E5" s="1092">
        <v>872</v>
      </c>
      <c r="F5" s="1093">
        <v>47</v>
      </c>
    </row>
    <row r="6" spans="1:9" x14ac:dyDescent="0.25">
      <c r="A6" s="218">
        <v>2021</v>
      </c>
      <c r="B6" s="1092">
        <v>0.9</v>
      </c>
      <c r="C6" s="1092">
        <v>1500</v>
      </c>
      <c r="D6" s="1093">
        <v>79</v>
      </c>
      <c r="E6" s="1092">
        <v>890</v>
      </c>
      <c r="F6" s="1093">
        <v>50</v>
      </c>
    </row>
    <row r="7" spans="1:9" x14ac:dyDescent="0.25">
      <c r="A7" s="219">
        <v>2022</v>
      </c>
      <c r="B7" s="73">
        <v>0.4</v>
      </c>
      <c r="C7" s="73">
        <v>1640</v>
      </c>
      <c r="D7" s="73">
        <v>79</v>
      </c>
      <c r="E7" s="73">
        <v>1370</v>
      </c>
      <c r="F7" s="73">
        <v>50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61</v>
      </c>
      <c r="C7" s="612">
        <v>32</v>
      </c>
      <c r="D7" s="612">
        <v>29</v>
      </c>
      <c r="E7" s="601">
        <v>62</v>
      </c>
      <c r="F7" s="612">
        <v>33</v>
      </c>
      <c r="G7" s="612">
        <v>29</v>
      </c>
      <c r="H7" s="947">
        <v>1</v>
      </c>
      <c r="I7" s="948">
        <v>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61</v>
      </c>
      <c r="C16" s="888">
        <f t="shared" si="3"/>
        <v>32</v>
      </c>
      <c r="D16" s="889">
        <f t="shared" si="3"/>
        <v>29</v>
      </c>
      <c r="F16" s="891">
        <f t="shared" si="4"/>
        <v>2022</v>
      </c>
      <c r="G16" s="676">
        <f t="shared" si="5"/>
        <v>62</v>
      </c>
      <c r="H16" s="676">
        <f t="shared" si="1"/>
        <v>33</v>
      </c>
      <c r="I16" s="671">
        <f t="shared" si="1"/>
        <v>29</v>
      </c>
      <c r="J16" s="211"/>
      <c r="K16" s="891">
        <f t="shared" si="6"/>
        <v>2022</v>
      </c>
      <c r="L16" s="676">
        <f t="shared" si="7"/>
        <v>1</v>
      </c>
      <c r="M16" s="671">
        <f t="shared" si="7"/>
        <v>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61</v>
      </c>
      <c r="C24" s="676">
        <f t="shared" si="11"/>
        <v>32</v>
      </c>
      <c r="D24" s="671">
        <f t="shared" si="11"/>
        <v>29</v>
      </c>
      <c r="F24" s="891">
        <f t="shared" si="12"/>
        <v>2022</v>
      </c>
      <c r="G24" s="676">
        <f t="shared" si="13"/>
        <v>62</v>
      </c>
      <c r="H24" s="676">
        <f t="shared" si="9"/>
        <v>33</v>
      </c>
      <c r="I24" s="671">
        <f t="shared" si="9"/>
        <v>29</v>
      </c>
      <c r="J24" s="211"/>
      <c r="K24" s="891">
        <f t="shared" si="14"/>
        <v>2022</v>
      </c>
      <c r="L24" s="676">
        <f t="shared" si="15"/>
        <v>1</v>
      </c>
      <c r="M24" s="671">
        <f t="shared" si="15"/>
        <v>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50</v>
      </c>
      <c r="C3" s="71">
        <v>6</v>
      </c>
      <c r="D3" s="71">
        <v>18.5</v>
      </c>
      <c r="F3" s="105" t="s">
        <v>537</v>
      </c>
      <c r="G3" s="97">
        <f>IF(ISBLANK(B3),"",B3)</f>
        <v>50</v>
      </c>
      <c r="H3" s="97">
        <f>IF(ISBLANK(B4),"",B4)</f>
        <v>60</v>
      </c>
      <c r="I3" s="97">
        <f>IF(ISBLANK(B5),"",B5)</f>
        <v>61</v>
      </c>
      <c r="J3" s="365"/>
    </row>
    <row r="4" spans="1:12" x14ac:dyDescent="0.25">
      <c r="A4" s="286">
        <v>2021</v>
      </c>
      <c r="B4" s="214">
        <v>60</v>
      </c>
      <c r="C4" s="214">
        <v>1</v>
      </c>
      <c r="D4" s="214">
        <v>6.5</v>
      </c>
      <c r="F4" s="130" t="s">
        <v>538</v>
      </c>
      <c r="G4" s="98">
        <f>IF(ISBLANK(C3),"",C3)</f>
        <v>6</v>
      </c>
      <c r="H4" s="98">
        <f>IF(ISBLANK(C4),"",C4)</f>
        <v>1</v>
      </c>
      <c r="I4" s="98">
        <f>IF(ISBLANK(C5),"",C5)</f>
        <v>1</v>
      </c>
      <c r="J4" s="365"/>
    </row>
    <row r="5" spans="1:12" x14ac:dyDescent="0.25">
      <c r="A5" s="218">
        <v>2022</v>
      </c>
      <c r="B5" s="168">
        <v>61</v>
      </c>
      <c r="C5" s="168">
        <v>1</v>
      </c>
      <c r="D5" s="168">
        <v>33.5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50</v>
      </c>
      <c r="H8" s="97">
        <f>IF(ISBLANK(B4),"",B4)</f>
        <v>60</v>
      </c>
      <c r="I8" s="97">
        <f>IF(ISBLANK(B5),"",B5)</f>
        <v>61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6</v>
      </c>
      <c r="H9" s="98">
        <f>IF(ISBLANK(C4),"",C4)</f>
        <v>1</v>
      </c>
      <c r="I9" s="98">
        <f>IF(ISBLANK(C5),"",C5)</f>
        <v>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18.5</v>
      </c>
      <c r="H13" s="132">
        <f>IF(ISBLANK(D4),"",D4)</f>
        <v>6.5</v>
      </c>
      <c r="I13" s="132">
        <f>IF(ISBLANK(D5),"",D5)</f>
        <v>33.5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206</v>
      </c>
      <c r="C4" s="110">
        <v>257</v>
      </c>
      <c r="E4" s="29" t="s">
        <v>540</v>
      </c>
      <c r="F4" s="163">
        <f>B4/($B$22+$C$22)*100</f>
        <v>1.4391504820455499</v>
      </c>
      <c r="G4" s="163">
        <f>C4/($B$22+$C$22)*100</f>
        <v>1.7954450188626521</v>
      </c>
      <c r="J4" s="29" t="s">
        <v>540</v>
      </c>
      <c r="K4" s="163">
        <f>G4</f>
        <v>1.7954450188626521</v>
      </c>
    </row>
    <row r="5" spans="1:11" x14ac:dyDescent="0.25">
      <c r="A5" s="202" t="s">
        <v>541</v>
      </c>
      <c r="B5" s="212">
        <v>247</v>
      </c>
      <c r="C5" s="160">
        <v>317</v>
      </c>
      <c r="E5" s="29" t="s">
        <v>541</v>
      </c>
      <c r="F5" s="163">
        <f t="shared" ref="F5:G21" si="0">B5/($B$22+$C$22)*100</f>
        <v>1.7255833449769455</v>
      </c>
      <c r="G5" s="163">
        <f t="shared" si="0"/>
        <v>2.2146150621768896</v>
      </c>
      <c r="J5" s="29" t="s">
        <v>541</v>
      </c>
      <c r="K5" s="163">
        <f t="shared" ref="K5:K21" si="1">G5</f>
        <v>2.2146150621768896</v>
      </c>
    </row>
    <row r="6" spans="1:11" x14ac:dyDescent="0.25">
      <c r="A6" s="202" t="s">
        <v>542</v>
      </c>
      <c r="B6" s="212">
        <v>332</v>
      </c>
      <c r="C6" s="160">
        <v>326</v>
      </c>
      <c r="E6" s="29" t="s">
        <v>542</v>
      </c>
      <c r="F6" s="163">
        <f t="shared" si="0"/>
        <v>2.3194075730054489</v>
      </c>
      <c r="G6" s="163">
        <f t="shared" si="0"/>
        <v>2.2774905686740254</v>
      </c>
      <c r="J6" s="29" t="s">
        <v>542</v>
      </c>
      <c r="K6" s="163">
        <f t="shared" si="1"/>
        <v>2.2774905686740254</v>
      </c>
    </row>
    <row r="7" spans="1:11" x14ac:dyDescent="0.25">
      <c r="A7" s="202" t="s">
        <v>543</v>
      </c>
      <c r="B7" s="212">
        <v>315</v>
      </c>
      <c r="C7" s="160">
        <v>344</v>
      </c>
      <c r="E7" s="29" t="s">
        <v>543</v>
      </c>
      <c r="F7" s="163">
        <f t="shared" si="0"/>
        <v>2.2006427273997486</v>
      </c>
      <c r="G7" s="163">
        <f t="shared" si="0"/>
        <v>2.403241581668297</v>
      </c>
      <c r="J7" s="29" t="s">
        <v>543</v>
      </c>
      <c r="K7" s="163">
        <f t="shared" si="1"/>
        <v>2.403241581668297</v>
      </c>
    </row>
    <row r="8" spans="1:11" x14ac:dyDescent="0.25">
      <c r="A8" s="202" t="s">
        <v>544</v>
      </c>
      <c r="B8" s="212">
        <v>370</v>
      </c>
      <c r="C8" s="160">
        <v>382</v>
      </c>
      <c r="E8" s="29" t="s">
        <v>544</v>
      </c>
      <c r="F8" s="163">
        <f t="shared" si="0"/>
        <v>2.5848819337711335</v>
      </c>
      <c r="G8" s="163">
        <f t="shared" si="0"/>
        <v>2.6687159424339808</v>
      </c>
      <c r="J8" s="29" t="s">
        <v>544</v>
      </c>
      <c r="K8" s="163">
        <f t="shared" si="1"/>
        <v>2.6687159424339808</v>
      </c>
    </row>
    <row r="9" spans="1:11" x14ac:dyDescent="0.25">
      <c r="A9" s="202" t="s">
        <v>545</v>
      </c>
      <c r="B9" s="212">
        <v>325</v>
      </c>
      <c r="C9" s="160">
        <v>423</v>
      </c>
      <c r="E9" s="29" t="s">
        <v>545</v>
      </c>
      <c r="F9" s="163">
        <f t="shared" si="0"/>
        <v>2.2705044012854549</v>
      </c>
      <c r="G9" s="163">
        <f t="shared" si="0"/>
        <v>2.9551488053653765</v>
      </c>
      <c r="J9" s="29" t="s">
        <v>545</v>
      </c>
      <c r="K9" s="163">
        <f t="shared" si="1"/>
        <v>2.9551488053653765</v>
      </c>
    </row>
    <row r="10" spans="1:11" x14ac:dyDescent="0.25">
      <c r="A10" s="202" t="s">
        <v>546</v>
      </c>
      <c r="B10" s="212">
        <v>333</v>
      </c>
      <c r="C10" s="160">
        <v>360</v>
      </c>
      <c r="E10" s="29" t="s">
        <v>546</v>
      </c>
      <c r="F10" s="163">
        <f t="shared" si="0"/>
        <v>2.3263937403940198</v>
      </c>
      <c r="G10" s="163">
        <f t="shared" si="0"/>
        <v>2.5150202598854268</v>
      </c>
      <c r="J10" s="29" t="s">
        <v>546</v>
      </c>
      <c r="K10" s="163">
        <f t="shared" si="1"/>
        <v>2.5150202598854268</v>
      </c>
    </row>
    <row r="11" spans="1:11" x14ac:dyDescent="0.25">
      <c r="A11" s="202" t="s">
        <v>547</v>
      </c>
      <c r="B11" s="212">
        <v>351</v>
      </c>
      <c r="C11" s="160">
        <v>418</v>
      </c>
      <c r="E11" s="29" t="s">
        <v>547</v>
      </c>
      <c r="F11" s="163">
        <f t="shared" si="0"/>
        <v>2.452144753388291</v>
      </c>
      <c r="G11" s="163">
        <f t="shared" si="0"/>
        <v>2.9202179684225236</v>
      </c>
      <c r="J11" s="29" t="s">
        <v>547</v>
      </c>
      <c r="K11" s="163">
        <f t="shared" si="1"/>
        <v>2.9202179684225236</v>
      </c>
    </row>
    <row r="12" spans="1:11" x14ac:dyDescent="0.25">
      <c r="A12" s="202" t="s">
        <v>548</v>
      </c>
      <c r="B12" s="212">
        <v>429</v>
      </c>
      <c r="C12" s="160">
        <v>455</v>
      </c>
      <c r="E12" s="29" t="s">
        <v>548</v>
      </c>
      <c r="F12" s="163">
        <f t="shared" si="0"/>
        <v>2.9970658096968004</v>
      </c>
      <c r="G12" s="163">
        <f t="shared" si="0"/>
        <v>3.1787061617996368</v>
      </c>
      <c r="J12" s="29" t="s">
        <v>548</v>
      </c>
      <c r="K12" s="163">
        <f t="shared" si="1"/>
        <v>3.1787061617996368</v>
      </c>
    </row>
    <row r="13" spans="1:11" x14ac:dyDescent="0.25">
      <c r="A13" s="202" t="s">
        <v>549</v>
      </c>
      <c r="B13" s="212">
        <v>482</v>
      </c>
      <c r="C13" s="160">
        <v>530</v>
      </c>
      <c r="E13" s="29" t="s">
        <v>549</v>
      </c>
      <c r="F13" s="163">
        <f t="shared" si="0"/>
        <v>3.3673326812910438</v>
      </c>
      <c r="G13" s="163">
        <f t="shared" si="0"/>
        <v>3.7026687159424339</v>
      </c>
      <c r="J13" s="29" t="s">
        <v>549</v>
      </c>
      <c r="K13" s="163">
        <f t="shared" si="1"/>
        <v>3.7026687159424339</v>
      </c>
    </row>
    <row r="14" spans="1:11" x14ac:dyDescent="0.25">
      <c r="A14" s="202" t="s">
        <v>550</v>
      </c>
      <c r="B14" s="212">
        <v>485</v>
      </c>
      <c r="C14" s="160">
        <v>487</v>
      </c>
      <c r="E14" s="29" t="s">
        <v>550</v>
      </c>
      <c r="F14" s="163">
        <f t="shared" si="0"/>
        <v>3.3882911834567557</v>
      </c>
      <c r="G14" s="163">
        <f t="shared" si="0"/>
        <v>3.4022635182338967</v>
      </c>
      <c r="J14" s="29" t="s">
        <v>550</v>
      </c>
      <c r="K14" s="163">
        <f t="shared" si="1"/>
        <v>3.4022635182338967</v>
      </c>
    </row>
    <row r="15" spans="1:11" x14ac:dyDescent="0.25">
      <c r="A15" s="202" t="s">
        <v>551</v>
      </c>
      <c r="B15" s="212">
        <v>495</v>
      </c>
      <c r="C15" s="160">
        <v>503</v>
      </c>
      <c r="E15" s="29" t="s">
        <v>551</v>
      </c>
      <c r="F15" s="163">
        <f t="shared" si="0"/>
        <v>3.458152857342462</v>
      </c>
      <c r="G15" s="163">
        <f t="shared" si="0"/>
        <v>3.5140421964510269</v>
      </c>
      <c r="J15" s="29" t="s">
        <v>551</v>
      </c>
      <c r="K15" s="163">
        <f t="shared" si="1"/>
        <v>3.5140421964510269</v>
      </c>
    </row>
    <row r="16" spans="1:11" x14ac:dyDescent="0.25">
      <c r="A16" s="202" t="s">
        <v>552</v>
      </c>
      <c r="B16" s="212">
        <v>561</v>
      </c>
      <c r="C16" s="160">
        <v>541</v>
      </c>
      <c r="E16" s="29" t="s">
        <v>552</v>
      </c>
      <c r="F16" s="163">
        <f t="shared" si="0"/>
        <v>3.9192399049881232</v>
      </c>
      <c r="G16" s="163">
        <f t="shared" si="0"/>
        <v>3.7795165572167111</v>
      </c>
      <c r="J16" s="29" t="s">
        <v>552</v>
      </c>
      <c r="K16" s="163">
        <f t="shared" si="1"/>
        <v>3.7795165572167111</v>
      </c>
    </row>
    <row r="17" spans="1:11" x14ac:dyDescent="0.25">
      <c r="A17" s="202" t="s">
        <v>553</v>
      </c>
      <c r="B17" s="212">
        <v>716</v>
      </c>
      <c r="C17" s="160">
        <v>693</v>
      </c>
      <c r="E17" s="29" t="s">
        <v>553</v>
      </c>
      <c r="F17" s="163">
        <f t="shared" si="0"/>
        <v>5.0020958502165707</v>
      </c>
      <c r="G17" s="163">
        <f t="shared" si="0"/>
        <v>4.841414000279447</v>
      </c>
      <c r="J17" s="29" t="s">
        <v>553</v>
      </c>
      <c r="K17" s="163">
        <f t="shared" si="1"/>
        <v>4.841414000279447</v>
      </c>
    </row>
    <row r="18" spans="1:11" x14ac:dyDescent="0.25">
      <c r="A18" s="202" t="s">
        <v>554</v>
      </c>
      <c r="B18" s="212">
        <v>651</v>
      </c>
      <c r="C18" s="160">
        <v>576</v>
      </c>
      <c r="E18" s="29" t="s">
        <v>554</v>
      </c>
      <c r="F18" s="163">
        <f t="shared" si="0"/>
        <v>4.5479949699594808</v>
      </c>
      <c r="G18" s="163">
        <f t="shared" si="0"/>
        <v>4.0240324158166825</v>
      </c>
      <c r="J18" s="29" t="s">
        <v>554</v>
      </c>
      <c r="K18" s="163">
        <f t="shared" si="1"/>
        <v>4.0240324158166825</v>
      </c>
    </row>
    <row r="19" spans="1:11" x14ac:dyDescent="0.25">
      <c r="A19" s="202" t="s">
        <v>555</v>
      </c>
      <c r="B19" s="212">
        <v>337</v>
      </c>
      <c r="C19" s="160">
        <v>250</v>
      </c>
      <c r="E19" s="29" t="s">
        <v>555</v>
      </c>
      <c r="F19" s="163">
        <f t="shared" si="0"/>
        <v>2.3543384099483022</v>
      </c>
      <c r="G19" s="163">
        <f t="shared" si="0"/>
        <v>1.7465418471426575</v>
      </c>
      <c r="J19" s="29" t="s">
        <v>555</v>
      </c>
      <c r="K19" s="163">
        <f t="shared" si="1"/>
        <v>1.7465418471426575</v>
      </c>
    </row>
    <row r="20" spans="1:11" x14ac:dyDescent="0.25">
      <c r="A20" s="202" t="s">
        <v>556</v>
      </c>
      <c r="B20" s="212">
        <v>269</v>
      </c>
      <c r="C20" s="160">
        <v>175</v>
      </c>
      <c r="E20" s="29" t="s">
        <v>556</v>
      </c>
      <c r="F20" s="163">
        <f t="shared" si="0"/>
        <v>1.8792790275254996</v>
      </c>
      <c r="G20" s="163">
        <f t="shared" si="0"/>
        <v>1.2225792929998602</v>
      </c>
      <c r="J20" s="29" t="s">
        <v>556</v>
      </c>
      <c r="K20" s="163">
        <f t="shared" si="1"/>
        <v>1.2225792929998602</v>
      </c>
    </row>
    <row r="21" spans="1:11" x14ac:dyDescent="0.25">
      <c r="A21" s="203" t="s">
        <v>557</v>
      </c>
      <c r="B21" s="72">
        <v>240</v>
      </c>
      <c r="C21" s="111">
        <v>133</v>
      </c>
      <c r="E21" s="31" t="s">
        <v>557</v>
      </c>
      <c r="F21" s="163">
        <f t="shared" si="0"/>
        <v>1.6766801732569514</v>
      </c>
      <c r="G21" s="163">
        <f t="shared" si="0"/>
        <v>0.92916026267989382</v>
      </c>
      <c r="J21" s="31" t="s">
        <v>557</v>
      </c>
      <c r="K21" s="210">
        <f t="shared" si="1"/>
        <v>0.92916026267989382</v>
      </c>
    </row>
    <row r="22" spans="1:11" x14ac:dyDescent="0.25">
      <c r="A22" s="309" t="s">
        <v>16</v>
      </c>
      <c r="B22" s="121">
        <f>SUM(B4:B21)</f>
        <v>7144</v>
      </c>
      <c r="C22" s="124">
        <f>SUM(C4:C21)</f>
        <v>7170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1159</v>
      </c>
      <c r="E3" s="297" t="s">
        <v>709</v>
      </c>
      <c r="F3" s="71">
        <v>52.12</v>
      </c>
      <c r="G3" s="71">
        <v>53.62</v>
      </c>
      <c r="K3" s="122" t="s">
        <v>16</v>
      </c>
      <c r="L3" s="71">
        <v>3.24</v>
      </c>
      <c r="M3" s="71">
        <v>2.81</v>
      </c>
    </row>
    <row r="4" spans="1:16" x14ac:dyDescent="0.25">
      <c r="A4" s="202" t="s">
        <v>704</v>
      </c>
      <c r="B4" s="212"/>
      <c r="C4" s="160">
        <v>1286</v>
      </c>
      <c r="E4" s="298" t="s">
        <v>710</v>
      </c>
      <c r="F4" s="214">
        <v>40.159999999999997</v>
      </c>
      <c r="G4" s="214">
        <v>37.799999999999997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848</v>
      </c>
      <c r="E5" s="298" t="s">
        <v>711</v>
      </c>
      <c r="F5" s="214">
        <v>6.24</v>
      </c>
      <c r="G5" s="214">
        <v>7.2</v>
      </c>
      <c r="K5" s="123" t="s">
        <v>213</v>
      </c>
      <c r="L5" s="73">
        <v>3.24</v>
      </c>
      <c r="M5" s="73">
        <v>2.81</v>
      </c>
      <c r="N5" s="211"/>
    </row>
    <row r="6" spans="1:16" x14ac:dyDescent="0.25">
      <c r="A6" s="202" t="s">
        <v>706</v>
      </c>
      <c r="B6" s="212"/>
      <c r="C6" s="160">
        <v>875</v>
      </c>
      <c r="E6" s="298" t="s">
        <v>712</v>
      </c>
      <c r="F6" s="214">
        <v>1</v>
      </c>
      <c r="G6" s="214">
        <v>0.92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577</v>
      </c>
      <c r="E7" s="299" t="s">
        <v>713</v>
      </c>
      <c r="F7" s="73">
        <v>0.48</v>
      </c>
      <c r="G7" s="73">
        <v>0.46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799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20.905483405483405</v>
      </c>
      <c r="C13" s="301" t="e">
        <f>B3/SUM(B3:B8)*100</f>
        <v>#DIV/0!</v>
      </c>
      <c r="E13" s="217" t="s">
        <v>836</v>
      </c>
      <c r="F13" s="289">
        <f>IF(ISBLANK(F3),"",F3)</f>
        <v>52.12</v>
      </c>
      <c r="G13" s="289">
        <f>IF(ISBLANK(G3),"",G3)</f>
        <v>53.62</v>
      </c>
    </row>
    <row r="14" spans="1:16" x14ac:dyDescent="0.25">
      <c r="A14" s="220" t="s">
        <v>825</v>
      </c>
      <c r="B14" s="305">
        <f>C4/SUM(C3:C8)*100</f>
        <v>23.196248196248195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40.159999999999997</v>
      </c>
      <c r="G14" s="290">
        <f t="shared" si="0"/>
        <v>37.799999999999997</v>
      </c>
    </row>
    <row r="15" spans="1:16" x14ac:dyDescent="0.25">
      <c r="A15" s="220" t="s">
        <v>826</v>
      </c>
      <c r="B15" s="305">
        <f>C5/SUM(C3:C8)*100</f>
        <v>15.295815295815295</v>
      </c>
      <c r="C15" s="302" t="e">
        <f>B5/SUM(B3:B8)*100</f>
        <v>#DIV/0!</v>
      </c>
      <c r="E15" s="286" t="s">
        <v>838</v>
      </c>
      <c r="F15" s="290">
        <f t="shared" si="0"/>
        <v>6.24</v>
      </c>
      <c r="G15" s="290">
        <f t="shared" si="0"/>
        <v>7.2</v>
      </c>
    </row>
    <row r="16" spans="1:16" x14ac:dyDescent="0.25">
      <c r="A16" s="220" t="s">
        <v>827</v>
      </c>
      <c r="B16" s="305">
        <f>C6/SUM(C3:C8)*100</f>
        <v>15.782828282828282</v>
      </c>
      <c r="C16" s="302" t="e">
        <f>B6/SUM(B3:B8)*100</f>
        <v>#DIV/0!</v>
      </c>
      <c r="E16" s="286" t="s">
        <v>839</v>
      </c>
      <c r="F16" s="290">
        <f t="shared" si="0"/>
        <v>1</v>
      </c>
      <c r="G16" s="290">
        <f t="shared" si="0"/>
        <v>0.92</v>
      </c>
    </row>
    <row r="17" spans="1:18" x14ac:dyDescent="0.25">
      <c r="A17" s="220" t="s">
        <v>828</v>
      </c>
      <c r="B17" s="305">
        <f>C7/SUM(C3:C8)*100</f>
        <v>10.407647907647908</v>
      </c>
      <c r="C17" s="302" t="e">
        <f>B7/SUM(B3:B8)*100</f>
        <v>#DIV/0!</v>
      </c>
      <c r="E17" s="219" t="s">
        <v>840</v>
      </c>
      <c r="F17" s="291">
        <f t="shared" si="0"/>
        <v>0.48</v>
      </c>
      <c r="G17" s="291">
        <f t="shared" si="0"/>
        <v>0.46</v>
      </c>
    </row>
    <row r="18" spans="1:18" x14ac:dyDescent="0.25">
      <c r="A18" s="221" t="s">
        <v>829</v>
      </c>
      <c r="B18" s="306">
        <f>C8/SUM(C3:C8)*100</f>
        <v>14.411976911976913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20.905483405483405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23.196248196248195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15.295815295815295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15.782828282828282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10.407647907647908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14.411976911976913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1292</v>
      </c>
      <c r="E34" s="297" t="s">
        <v>709</v>
      </c>
      <c r="F34" s="71">
        <v>53.62</v>
      </c>
      <c r="G34" s="211"/>
      <c r="K34" s="122" t="s">
        <v>16</v>
      </c>
      <c r="L34" s="71">
        <v>2.81</v>
      </c>
      <c r="M34" s="211"/>
    </row>
    <row r="35" spans="1:16" x14ac:dyDescent="0.25">
      <c r="A35" s="202" t="s">
        <v>704</v>
      </c>
      <c r="B35" s="212"/>
      <c r="C35" s="160">
        <v>1359</v>
      </c>
      <c r="E35" s="298" t="s">
        <v>710</v>
      </c>
      <c r="F35" s="214">
        <v>37.799999999999997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845</v>
      </c>
      <c r="E36" s="298" t="s">
        <v>711</v>
      </c>
      <c r="F36" s="214">
        <v>7.2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728</v>
      </c>
      <c r="E37" s="298" t="s">
        <v>712</v>
      </c>
      <c r="F37" s="214">
        <v>0.92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410</v>
      </c>
      <c r="E38" s="299" t="s">
        <v>713</v>
      </c>
      <c r="F38" s="73">
        <v>0.46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405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25.640007938082952</v>
      </c>
      <c r="C44" s="301" t="e">
        <f>B34/SUM(B34:B39)*100</f>
        <v>#DIV/0!</v>
      </c>
      <c r="E44" s="217" t="s">
        <v>836</v>
      </c>
      <c r="F44" s="289">
        <f>IF(ISBLANK(F34),"",F34)</f>
        <v>53.62</v>
      </c>
    </row>
    <row r="45" spans="1:16" x14ac:dyDescent="0.25">
      <c r="A45" s="220" t="s">
        <v>825</v>
      </c>
      <c r="B45" s="305">
        <f>C35/SUM(C34:C39)*100</f>
        <v>26.9696368327049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37.799999999999997</v>
      </c>
    </row>
    <row r="46" spans="1:16" x14ac:dyDescent="0.25">
      <c r="A46" s="220" t="s">
        <v>826</v>
      </c>
      <c r="B46" s="305">
        <f>C36/SUM(C34:C39)*100</f>
        <v>16.769200238142489</v>
      </c>
      <c r="C46" s="302" t="e">
        <f>B36/SUM(B34:B39)*100</f>
        <v>#DIV/0!</v>
      </c>
      <c r="E46" s="286" t="s">
        <v>838</v>
      </c>
      <c r="F46" s="290">
        <f t="shared" si="2"/>
        <v>7.2</v>
      </c>
    </row>
    <row r="47" spans="1:16" x14ac:dyDescent="0.25">
      <c r="A47" s="220" t="s">
        <v>827</v>
      </c>
      <c r="B47" s="305">
        <f>C37/SUM(C34:C39)*100</f>
        <v>14.447310974399683</v>
      </c>
      <c r="C47" s="302" t="e">
        <f>B37/SUM(B34:B39)*100</f>
        <v>#DIV/0!</v>
      </c>
      <c r="E47" s="286" t="s">
        <v>839</v>
      </c>
      <c r="F47" s="290">
        <f t="shared" si="2"/>
        <v>0.92</v>
      </c>
    </row>
    <row r="48" spans="1:16" x14ac:dyDescent="0.25">
      <c r="A48" s="220" t="s">
        <v>828</v>
      </c>
      <c r="B48" s="305">
        <f>C38/SUM(C34:C39)*100</f>
        <v>8.1365350267910301</v>
      </c>
      <c r="C48" s="302" t="e">
        <f>B38/SUM(B34:B39)*100</f>
        <v>#DIV/0!</v>
      </c>
      <c r="E48" s="219" t="s">
        <v>840</v>
      </c>
      <c r="F48" s="291">
        <f t="shared" si="2"/>
        <v>0.46</v>
      </c>
    </row>
    <row r="49" spans="1:3" x14ac:dyDescent="0.25">
      <c r="A49" s="221" t="s">
        <v>829</v>
      </c>
      <c r="B49" s="306">
        <f>C39/SUM(C34:C39)*100</f>
        <v>8.0373089898789445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25.640007938082952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26.9696368327049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16.769200238142489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14.447310974399683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8.1365350267910301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8.0373089898789445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2024-04-26T07:42:22Z</dcterms:modified>
</cp:coreProperties>
</file>