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<sst xmlns="http://schemas.openxmlformats.org/spreadsheetml/2006/main" count="6316" uniqueCount="2914">
  <si>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</si>
  <si>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</si>
  <si>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</si>
  <si>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</si>
  <si>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</si>
  <si>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</si>
  <si>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</si>
  <si>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</si>
  <si>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</si>
  <si>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</si>
  <si>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</si>
  <si>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</si>
  <si>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</si>
  <si>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</si>
  <si>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</si>
  <si>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</si>
  <si>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</si>
  <si>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</si>
  <si>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</si>
  <si>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</si>
  <si>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</si>
  <si>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</si>
  <si>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</si>
  <si>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</si>
  <si>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</si>
  <si>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</si>
  <si>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</si>
  <si>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</si>
  <si>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</si>
  <si>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</si>
  <si>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</si>
  <si>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</si>
  <si>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</si>
  <si>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</si>
  <si>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</si>
  <si>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</si>
  <si>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</si>
  <si>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</si>
  <si>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</si>
  <si>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</si>
  <si>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</si>
  <si>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</si>
  <si>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</si>
  <si>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</si>
  <si>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</si>
  <si>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</si>
  <si>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</si>
  <si>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</si>
  <si>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</si>
  <si>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</si>
  <si>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</si>
  <si>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</si>
  <si>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</si>
  <si>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</si>
  <si>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</si>
  <si>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</si>
  <si>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</si>
  <si>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</si>
  <si>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</si>
  <si>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</si>
  <si>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</si>
  <si>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</si>
  <si>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</si>
  <si>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</si>
  <si>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</si>
  <si>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</si>
  <si>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</si>
  <si>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</si>
  <si>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</si>
  <si>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</si>
  <si>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</si>
  <si>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</si>
  <si>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</si>
  <si>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</si>
  <si>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</si>
  <si>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</si>
  <si>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</si>
  <si>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</si>
  <si>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</si>
  <si>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</si>
  <si>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</si>
  <si>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</si>
  <si>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</si>
  <si>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</si>
  <si>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</si>
  <si>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</si>
  <si>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</si>
  <si>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</si>
  <si>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</si>
  <si>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</si>
  <si>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</si>
  <si>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</si>
  <si>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</si>
  <si>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</si>
  <si>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</si>
  <si>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</si>
  <si>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</si>
  <si>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</si>
  <si>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</si>
  <si>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</si>
  <si>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</si>
  <si>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</si>
  <si>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</si>
  <si>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</si>
  <si>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</si>
  <si>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</si>
  <si>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</si>
  <si>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</si>
  <si>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</si>
  <si>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</si>
  <si>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</si>
  <si>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</si>
  <si>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</si>
  <si>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</si>
  <si>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</si>
  <si>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</si>
  <si>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</si>
  <si>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</si>
  <si>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</si>
  <si>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</si>
  <si>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</si>
  <si>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</si>
  <si>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</si>
  <si>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</si>
  <si>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</si>
  <si>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</si>
  <si>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</si>
  <si>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</si>
  <si>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</si>
  <si>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</si>
  <si>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</si>
  <si>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</si>
  <si>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</si>
  <si>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</si>
  <si>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</si>
  <si>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</si>
  <si>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</si>
  <si>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</si>
  <si>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</si>
  <si>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</si>
  <si>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</si>
  <si>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</si>
  <si>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</si>
  <si>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</si>
  <si>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</si>
  <si>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</si>
  <si>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</si>
  <si>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</si>
  <si>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</si>
  <si>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</si>
  <si>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</si>
  <si>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</si>
  <si>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</si>
  <si>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</si>
  <si>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</si>
  <si>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</si>
  <si>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</si>
  <si>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</si>
  <si>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</si>
  <si>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</si>
  <si>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</si>
  <si>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</si>
  <si>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</si>
  <si>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</si>
  <si>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</si>
  <si>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</si>
  <si>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</si>
  <si>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</si>
  <si>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</si>
  <si>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</si>
  <si>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</si>
  <si>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</si>
  <si>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</si>
  <si>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</si>
  <si>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</si>
  <si>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</si>
  <si>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</si>
  <si>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</si>
  <si>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</si>
  <si>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</si>
  <si>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</si>
  <si>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</si>
  <si>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</si>
  <si>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</si>
  <si>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</si>
  <si>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</si>
  <si>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</si>
  <si>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</si>
  <si>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</si>
  <si>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</si>
  <si>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</si>
  <si>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</si>
  <si>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</si>
  <si>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</si>
  <si>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</si>
  <si>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</si>
  <si>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</si>
  <si>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</si>
  <si>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</si>
  <si>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</si>
  <si>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</si>
  <si>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</si>
  <si>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</si>
  <si>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</si>
  <si>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</si>
  <si>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</si>
  <si>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</si>
  <si>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</si>
  <si>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</si>
  <si>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</si>
  <si>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</si>
  <si>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</si>
  <si>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</si>
  <si>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</si>
  <si>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</si>
  <si>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</si>
  <si>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</si>
  <si>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</si>
  <si>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</si>
  <si>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</si>
  <si>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</si>
  <si>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</si>
  <si>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</si>
  <si>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</si>
  <si>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</si>
  <si>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</si>
  <si>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</si>
  <si>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</si>
  <si>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</si>
  <si>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</si>
  <si>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</si>
  <si>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</si>
  <si>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</si>
  <si>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</si>
  <si>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</si>
  <si>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</si>
  <si>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</si>
  <si>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</si>
  <si>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</si>
  <si>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</si>
  <si>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</si>
  <si>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</si>
  <si>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</si>
  <si>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</si>
  <si>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</si>
  <si>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</si>
  <si>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</si>
  <si>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</si>
  <si>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</si>
  <si>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</si>
  <si>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</si>
  <si>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</si>
  <si>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</si>
  <si>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</si>
  <si>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</si>
  <si>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</si>
  <si>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</si>
  <si>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</si>
  <si>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</si>
  <si>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</si>
  <si>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</si>
  <si>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</si>
  <si>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</si>
  <si>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</si>
  <si>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</si>
  <si>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</si>
  <si>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</si>
  <si>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</si>
  <si>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</si>
  <si>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</si>
  <si>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</si>
  <si>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</si>
  <si>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</si>
  <si>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</si>
  <si>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</si>
  <si>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</si>
  <si>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</si>
  <si>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</si>
  <si>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</si>
  <si>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</si>
  <si>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</si>
  <si>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</si>
  <si>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</si>
  <si>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</si>
  <si>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</si>
  <si>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</si>
  <si>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</si>
  <si>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</si>
  <si>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</si>
  <si>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</si>
  <si>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</si>
  <si>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</si>
  <si>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</si>
  <si>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</si>
  <si>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</si>
  <si>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</si>
  <si>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</si>
  <si>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</si>
  <si>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</si>
  <si>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</si>
  <si>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</si>
  <si>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</si>
  <si>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</si>
  <si>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</si>
  <si>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</si>
  <si>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</si>
  <si>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</si>
  <si>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</si>
  <si>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</si>
  <si>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</si>
  <si>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</si>
  <si>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</si>
  <si>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</si>
  <si>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</si>
  <si>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</si>
  <si>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</si>
  <si>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</si>
  <si>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</si>
  <si>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</si>
  <si>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</si>
  <si>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</si>
  <si>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</si>
  <si>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</si>
  <si>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</si>
  <si>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</si>
  <si>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</si>
  <si>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</si>
  <si>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</si>
  <si>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</si>
  <si>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</si>
  <si>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</si>
  <si>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</si>
  <si>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</si>
  <si>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</si>
  <si>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</si>
  <si>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</si>
  <si>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</si>
  <si>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</si>
  <si>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</si>
  <si>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</si>
  <si>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</si>
  <si>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</si>
  <si>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</si>
  <si>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</si>
  <si>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</si>
  <si>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</si>
  <si>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</si>
  <si>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</si>
  <si>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</si>
  <si>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</si>
  <si>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</si>
  <si>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</si>
  <si>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</si>
  <si>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</si>
  <si>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</si>
  <si>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</si>
  <si>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</si>
  <si>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</si>
  <si>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</si>
  <si>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</si>
  <si>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</si>
  <si>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</si>
  <si>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</si>
  <si>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</si>
  <si>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</si>
  <si>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</si>
  <si>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</si>
  <si>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</si>
  <si>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</si>
  <si>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</si>
  <si>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</si>
  <si>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</si>
  <si>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</si>
  <si>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</si>
  <si>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</si>
  <si>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</si>
  <si>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</si>
  <si>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</si>
  <si>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</si>
  <si>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</si>
  <si>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</si>
  <si>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</si>
  <si>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</si>
  <si>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</si>
  <si>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</si>
  <si>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</si>
  <si>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</si>
  <si>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</si>
  <si>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</si>
  <si>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</si>
  <si>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</si>
  <si>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</si>
  <si>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</si>
  <si>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</si>
  <si>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</si>
  <si>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</si>
  <si>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</si>
  <si>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</si>
  <si>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</si>
  <si>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</si>
  <si>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</si>
  <si>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</si>
  <si>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</si>
  <si>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</si>
  <si>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</si>
  <si>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</si>
  <si>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</si>
  <si>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</si>
  <si>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</si>
  <si>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</si>
  <si>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</si>
  <si>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</si>
  <si>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</si>
  <si>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</si>
  <si>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</si>
  <si>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</si>
  <si>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</si>
  <si>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</si>
  <si>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</si>
  <si>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</si>
  <si>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</si>
  <si>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</si>
  <si>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</si>
  <si>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</si>
  <si>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</si>
  <si>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</si>
  <si>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</si>
  <si>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</si>
  <si>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</si>
  <si>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</si>
  <si>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</si>
  <si>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</si>
  <si>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</si>
  <si>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</si>
  <si>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</si>
  <si>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</si>
  <si>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</si>
  <si>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</si>
  <si>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</si>
  <si>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</si>
  <si>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</si>
  <si>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</si>
  <si>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</si>
  <si>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</si>
  <si>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</si>
  <si>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</si>
  <si>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</si>
  <si>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</si>
  <si>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</si>
  <si>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</si>
  <si>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</si>
  <si>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</si>
  <si>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</si>
  <si>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</si>
  <si>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</si>
  <si>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</si>
  <si>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</si>
  <si>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</si>
  <si>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</si>
  <si>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</si>
  <si>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</si>
  <si>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</si>
  <si>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</si>
  <si>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</si>
  <si>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</si>
  <si>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</si>
  <si>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</si>
  <si>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</si>
  <si>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</si>
  <si>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</si>
  <si>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</si>
  <si>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</si>
  <si>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</si>
  <si>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</si>
  <si>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</si>
  <si>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</si>
  <si>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</si>
  <si>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</si>
  <si>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</si>
  <si>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</si>
  <si>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</si>
  <si>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</si>
  <si>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</si>
  <si>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</si>
  <si>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</si>
  <si>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</si>
  <si>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</si>
  <si>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</si>
  <si>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</si>
  <si>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</si>
  <si>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</si>
  <si>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</si>
  <si>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</si>
  <si>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</si>
  <si>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</si>
  <si>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</si>
  <si>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</si>
  <si>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</si>
  <si>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</si>
  <si>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</si>
  <si>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</si>
  <si>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</si>
  <si>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</si>
  <si>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</si>
  <si>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</si>
  <si>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</si>
  <si>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</si>
  <si>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</si>
  <si>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</si>
  <si>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</si>
  <si>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</si>
  <si>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</si>
  <si>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</si>
  <si>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</si>
  <si>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</si>
  <si>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</si>
  <si>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</si>
  <si>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</si>
  <si>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</si>
  <si>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</si>
  <si>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</si>
  <si>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</si>
  <si>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</si>
  <si>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</si>
  <si>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</si>
  <si>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</si>
  <si>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</si>
  <si>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</si>
  <si>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</si>
  <si>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</si>
  <si>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</si>
  <si>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</si>
  <si>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</si>
  <si>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</si>
  <si>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</si>
  <si>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</si>
  <si>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</si>
  <si>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</si>
  <si>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</si>
  <si>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</si>
  <si>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</si>
  <si>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</si>
  <si>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</si>
  <si>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</si>
  <si>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</si>
  <si>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</si>
  <si>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</si>
  <si>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</si>
  <si>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</si>
  <si>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</si>
  <si>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</si>
  <si>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</si>
  <si>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</si>
  <si>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</si>
  <si>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</si>
  <si>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</si>
  <si>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</si>
  <si>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</si>
  <si>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</si>
  <si>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</si>
  <si>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</si>
  <si>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</si>
  <si>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</si>
  <si>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</si>
  <si>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</si>
  <si>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</si>
  <si>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</si>
  <si>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</si>
  <si>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</si>
  <si>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</si>
  <si>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</si>
  <si>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</si>
  <si>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</si>
  <si>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</si>
  <si>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</si>
  <si>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</si>
  <si>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</si>
  <si>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</si>
  <si>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</si>
  <si>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</si>
  <si>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</si>
  <si>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</si>
  <si>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</si>
  <si>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</si>
  <si>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</si>
  <si>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</si>
  <si>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</si>
  <si>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</si>
  <si>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</si>
  <si>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</si>
  <si>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</si>
  <si>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</si>
  <si>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</si>
  <si>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</si>
  <si>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</si>
  <si>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</si>
  <si>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</si>
  <si>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</si>
  <si>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</si>
  <si>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</si>
  <si>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</si>
  <si>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</si>
  <si>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</si>
  <si>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</si>
  <si>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</si>
  <si>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</si>
  <si>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</si>
  <si>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</si>
  <si>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</si>
  <si>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</si>
  <si>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</si>
  <si>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</si>
  <si>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</si>
  <si>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</si>
  <si>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</si>
  <si>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</si>
  <si>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</si>
  <si>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</si>
  <si>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</si>
  <si>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</si>
  <si>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</si>
  <si>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</si>
  <si>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</si>
  <si>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</si>
  <si>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</si>
  <si>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</si>
  <si>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</si>
  <si>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</si>
  <si>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</si>
  <si>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</si>
  <si>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</si>
  <si>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</si>
  <si>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</si>
  <si>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</si>
  <si>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</si>
  <si>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</si>
  <si>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</si>
  <si>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</si>
  <si>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</si>
  <si>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</si>
  <si>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</si>
  <si>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</si>
  <si>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</si>
  <si>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</si>
  <si>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</si>
  <si>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</si>
  <si>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</si>
  <si>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</si>
  <si>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</si>
  <si>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</si>
  <si>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</si>
  <si>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</si>
  <si>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</si>
  <si>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</si>
  <si>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</si>
  <si>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</si>
  <si>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</si>
  <si>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</si>
  <si>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</si>
  <si>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</si>
  <si>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</si>
  <si>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</si>
  <si>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</si>
  <si>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</si>
  <si>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</si>
  <si>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</si>
  <si>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</si>
  <si>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</si>
  <si>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</si>
  <si>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</si>
  <si>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</si>
  <si>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</si>
  <si>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</si>
  <si>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</si>
  <si>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</si>
  <si>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</si>
  <si>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</si>
  <si>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</si>
  <si>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</si>
  <si>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</si>
  <si>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</si>
  <si>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</si>
  <si>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</si>
  <si>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</si>
  <si>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</si>
  <si>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</si>
  <si>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</si>
  <si>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</si>
  <si>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</si>
  <si>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</si>
  <si>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</si>
  <si>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</si>
  <si>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</si>
  <si>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</si>
  <si>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</si>
  <si>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</si>
  <si>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</si>
  <si>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</si>
  <si>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</si>
  <si>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</si>
  <si>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</si>
  <si>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</si>
  <si>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</si>
  <si>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</si>
  <si>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</si>
  <si>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</si>
  <si>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</si>
  <si>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</si>
  <si>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</si>
  <si>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</si>
  <si>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</si>
  <si>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</si>
  <si>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</si>
  <si>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</si>
  <si>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</si>
  <si>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</si>
  <si>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</si>
  <si>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</si>
  <si>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</si>
  <si>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</si>
  <si>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</si>
  <si>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</si>
  <si>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</si>
  <si>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</si>
  <si>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</si>
  <si>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</si>
  <si>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</si>
  <si>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</si>
  <si>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</si>
  <si>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</si>
  <si>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</si>
  <si>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</si>
  <si>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</si>
  <si>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</si>
  <si>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</si>
  <si>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</si>
  <si>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</si>
  <si>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</si>
  <si>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</si>
  <si>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</si>
  <si>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</si>
  <si>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</si>
  <si>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</si>
  <si>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</si>
  <si>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</si>
  <si>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</si>
  <si>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</si>
  <si>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</si>
  <si>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</si>
  <si>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</si>
  <si>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</si>
  <si>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</si>
  <si>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</si>
  <si>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</si>
  <si>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</si>
  <si>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</si>
  <si>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</si>
  <si>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</si>
  <si>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</si>
  <si>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</si>
  <si>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</si>
  <si>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</si>
  <si>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</si>
  <si>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</si>
  <si>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</si>
  <si>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</si>
  <si>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</si>
  <si>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</si>
  <si>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</si>
  <si>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</si>
  <si>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</si>
  <si>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</si>
  <si>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</si>
  <si>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</si>
  <si>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</si>
  <si>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</si>
  <si>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</si>
  <si>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</si>
  <si>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</si>
  <si>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</si>
  <si>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</si>
  <si>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</si>
  <si>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</si>
  <si>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</si>
  <si>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</si>
  <si>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</si>
  <si>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</si>
  <si>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</si>
  <si>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</si>
  <si>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</si>
  <si>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</si>
  <si>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</si>
  <si>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</si>
  <si>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</si>
  <si>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</si>
  <si>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</si>
  <si>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</si>
  <si>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</si>
  <si>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</si>
  <si>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</si>
  <si>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</si>
  <si>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</si>
  <si>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</si>
  <si>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</si>
  <si>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</si>
  <si>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</si>
  <si>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</si>
  <si>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</si>
  <si>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</si>
  <si>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</si>
  <si>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</si>
  <si>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</si>
  <si>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</si>
  <si>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</si>
  <si>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</si>
  <si>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</si>
  <si>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</si>
  <si>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</si>
  <si>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</si>
  <si>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</si>
  <si>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</si>
  <si>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</si>
  <si>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</si>
  <si>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</si>
  <si>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</si>
  <si>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</si>
  <si>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</si>
  <si>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</si>
  <si>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</si>
  <si>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</si>
  <si>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</si>
  <si>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</si>
  <si>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</si>
  <si>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</si>
  <si>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</si>
  <si>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</si>
  <si>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</si>
  <si>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</si>
  <si>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</si>
  <si>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</si>
  <si>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</si>
  <si>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</si>
  <si>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</si>
  <si>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</si>
  <si>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</si>
  <si>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</si>
  <si>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</si>
  <si>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</si>
  <si>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</si>
  <si>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</si>
  <si>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</si>
  <si>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</si>
  <si>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</si>
  <si>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</si>
  <si>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</si>
  <si>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</si>
  <si>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</si>
  <si>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</si>
  <si>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</si>
  <si>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</si>
  <si>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</si>
  <si>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</si>
  <si>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</si>
  <si>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</si>
  <si>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</si>
  <si>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</si>
  <si>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</si>
  <si>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</si>
  <si>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</si>
  <si>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</si>
  <si>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</si>
  <si>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</si>
  <si>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</si>
  <si>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</si>
  <si>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</si>
  <si>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</si>
  <si>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</si>
  <si>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</si>
  <si>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</si>
  <si>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</si>
  <si>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</si>
  <si>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</si>
  <si>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</si>
  <si>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</si>
  <si>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</si>
  <si>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</si>
  <si>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</si>
  <si>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</si>
  <si>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</si>
  <si>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</si>
  <si>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</si>
  <si>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</si>
  <si>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</si>
  <si>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</si>
  <si>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</si>
  <si>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</si>
  <si>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</si>
  <si>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</si>
  <si>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</si>
  <si>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</si>
  <si>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</si>
  <si>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</si>
  <si>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</si>
  <si>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</si>
  <si>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</si>
  <si>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</si>
  <si>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</si>
  <si>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</si>
  <si>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</si>
  <si>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</si>
  <si>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</si>
  <si>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</si>
  <si>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</si>
  <si>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</si>
  <si>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</si>
  <si>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</si>
  <si>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</si>
  <si>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</si>
  <si>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</si>
  <si>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</si>
  <si>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</si>
  <si>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</si>
  <si>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</si>
  <si>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</si>
  <si>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</si>
  <si>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</si>
  <si>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</si>
  <si>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</si>
  <si>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</si>
  <si>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</si>
  <si>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</si>
  <si>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</si>
  <si>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</si>
  <si>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</si>
  <si>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</si>
  <si>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</si>
  <si>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</si>
  <si>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</si>
  <si>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</si>
  <si>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</si>
  <si>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</si>
  <si>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</si>
  <si>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</si>
  <si>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</si>
  <si>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</si>
  <si>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</si>
  <si>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</si>
  <si>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</si>
  <si>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</si>
  <si>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</si>
  <si>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</si>
  <si>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</si>
  <si>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</si>
  <si>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</si>
  <si>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</si>
  <si>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</si>
  <si>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</si>
  <si>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</si>
  <si>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</si>
  <si>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</si>
  <si>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</si>
  <si>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</si>
  <si>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</si>
  <si>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</si>
  <si>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</si>
  <si>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</si>
  <si>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</si>
  <si>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</si>
  <si>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</si>
  <si>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</si>
  <si>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</si>
  <si>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</si>
  <si>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</si>
  <si>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</si>
  <si>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</si>
  <si>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</si>
  <si>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</si>
  <si>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</si>
  <si>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</si>
  <si>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</si>
  <si>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</si>
  <si>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</si>
  <si>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</si>
  <si>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</si>
  <si>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</si>
  <si>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</si>
  <si>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</si>
  <si>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</si>
  <si>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</si>
  <si>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</si>
  <si>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</si>
  <si>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</si>
  <si>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</si>
  <si>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</si>
  <si>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</si>
  <si>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</si>
  <si>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</si>
  <si>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</si>
  <si>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</si>
  <si>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</si>
  <si>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</si>
  <si>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</si>
  <si>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</si>
  <si>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</si>
  <si>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</si>
  <si>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</si>
  <si>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</si>
  <si>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</si>
  <si>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</si>
  <si>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</si>
  <si>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</si>
  <si>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</si>
  <si>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</si>
  <si>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</si>
  <si>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</si>
  <si>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</si>
  <si>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</si>
  <si>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</si>
  <si>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</si>
  <si>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</si>
  <si>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</si>
  <si>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</si>
  <si>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</si>
  <si>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</si>
  <si>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</si>
  <si>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</si>
  <si>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</si>
  <si>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</si>
  <si>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</si>
  <si>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</si>
  <si>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</si>
  <si>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</si>
  <si>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</si>
  <si>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</si>
  <si>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</si>
  <si>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</si>
  <si>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</si>
  <si>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</si>
  <si>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</si>
  <si>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</si>
  <si>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</si>
  <si>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</si>
  <si>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</si>
  <si>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</si>
  <si>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</si>
  <si>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</si>
  <si>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</si>
  <si>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</si>
  <si>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</si>
  <si>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</si>
  <si>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</si>
  <si>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</si>
  <si>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</si>
  <si>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</si>
  <si>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</si>
  <si>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</si>
  <si>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</si>
  <si>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</si>
  <si>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</si>
  <si>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</si>
  <si>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</si>
  <si>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</si>
  <si>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</si>
  <si>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</si>
  <si>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</si>
  <si>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</si>
  <si>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</si>
  <si>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</si>
  <si>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</si>
  <si>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</si>
  <si>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</si>
  <si>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</si>
  <si>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</si>
  <si>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</si>
  <si>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</si>
  <si>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</si>
  <si>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</si>
  <si>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</si>
  <si>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</si>
  <si>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</si>
  <si>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</si>
  <si>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</si>
  <si>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</si>
  <si>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</si>
  <si>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</si>
  <si>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</si>
  <si>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</si>
  <si>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</si>
  <si>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</si>
  <si>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</si>
  <si>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</si>
  <si>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</si>
  <si>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</si>
  <si>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</si>
  <si>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</si>
  <si>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</si>
  <si>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</si>
  <si>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</si>
  <si>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</si>
  <si>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</si>
  <si>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</si>
  <si>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</si>
  <si>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</si>
  <si>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</si>
  <si>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</si>
  <si>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</si>
  <si>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</si>
  <si>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</si>
  <si>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</si>
  <si>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</si>
  <si>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</si>
  <si>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</si>
  <si>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</si>
  <si>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</si>
  <si>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</si>
  <si>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</si>
  <si>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</si>
  <si>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</si>
  <si>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</si>
  <si>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</si>
  <si>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</si>
  <si>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</si>
  <si>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</si>
  <si>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</si>
  <si>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</si>
  <si>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</si>
  <si>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</si>
  <si>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</si>
  <si>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</si>
  <si>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</si>
  <si>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</si>
  <si>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</si>
  <si>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</si>
  <si>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</si>
  <si>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</si>
  <si>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</si>
  <si>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</si>
  <si>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</si>
  <si>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</si>
  <si>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</si>
  <si>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</si>
  <si>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</si>
  <si>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</si>
  <si>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</si>
  <si>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</si>
  <si>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</si>
  <si>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</si>
  <si>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</si>
  <si>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</si>
  <si>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</si>
  <si>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</si>
  <si>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</si>
  <si>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</si>
  <si>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</si>
  <si>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</si>
  <si>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</si>
  <si>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</si>
  <si>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</si>
  <si>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</si>
  <si>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</si>
  <si>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</si>
  <si>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</si>
  <si>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</si>
  <si>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</si>
  <si>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</si>
  <si>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</si>
  <si>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</si>
  <si>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</si>
  <si>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</si>
  <si>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</si>
  <si>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</si>
  <si>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</si>
  <si>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</si>
  <si>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</si>
  <si>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</si>
  <si>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</si>
  <si>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</si>
  <si>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</si>
  <si>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</si>
  <si>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</si>
  <si>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</si>
  <si>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</si>
  <si>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</si>
  <si>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</si>
  <si>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</si>
  <si>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</si>
  <si>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</si>
  <si>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</si>
  <si>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</si>
  <si>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</si>
  <si>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</si>
  <si>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</si>
  <si>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</si>
  <si>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</si>
  <si>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</si>
  <si>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</si>
  <si>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</si>
  <si>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</si>
  <si>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</si>
  <si>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</si>
  <si>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</si>
  <si>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</si>
  <si>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</si>
  <si>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</si>
  <si>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</si>
  <si>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</si>
  <si>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</si>
  <si>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</si>
  <si>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</si>
  <si>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</si>
  <si>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</si>
  <si>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</si>
  <si>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</si>
  <si>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</si>
  <si>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</si>
  <si>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</si>
  <si>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</si>
  <si>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</si>
  <si>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</si>
  <si>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</si>
  <si>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</si>
  <si>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</si>
  <si>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</si>
  <si>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</si>
  <si>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</si>
  <si>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</si>
  <si>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</si>
  <si>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</si>
  <si>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</si>
  <si>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</si>
  <si>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</si>
  <si>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</si>
  <si>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</si>
  <si>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</si>
  <si>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</si>
  <si>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</si>
  <si>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</si>
  <si>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</si>
  <si>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</si>
  <si>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</si>
  <si>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</si>
  <si>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</si>
  <si>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</si>
  <si>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</si>
  <si>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</si>
  <si>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</si>
  <si>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</si>
  <si>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</si>
  <si>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</si>
  <si>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</si>
  <si>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</si>
  <si>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</si>
  <si>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</si>
  <si>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</si>
  <si>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</si>
  <si>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</si>
  <si>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</si>
  <si>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</si>
  <si>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</si>
  <si>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</si>
  <si>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</si>
  <si>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</si>
  <si>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</si>
  <si>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</si>
  <si>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</si>
  <si>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</si>
  <si>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</si>
  <si>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</si>
  <si>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</si>
  <si>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</si>
  <si>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</si>
  <si>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</si>
  <si>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</si>
  <si>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</si>
  <si>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</si>
  <si>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</si>
  <si>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</si>
  <si>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</si>
  <si>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</si>
  <si>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</si>
  <si>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</si>
  <si>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</si>
  <si>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</si>
  <si>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</si>
  <si>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</si>
  <si>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</si>
  <si>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</si>
  <si>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</si>
  <si>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</si>
  <si>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</si>
  <si>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</si>
  <si>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</si>
  <si>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</si>
  <si>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</si>
  <si>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</si>
  <si>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</si>
  <si>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</si>
  <si>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</si>
  <si>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</si>
  <si>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</si>
  <si>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</si>
  <si>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</si>
  <si>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</si>
  <si>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</si>
  <si>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</si>
  <si>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</si>
  <si>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</si>
  <si>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</si>
  <si>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</si>
  <si>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</si>
  <si>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</si>
  <si>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</si>
  <si>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</si>
  <si>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</si>
  <si>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</si>
  <si>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</si>
  <si>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</si>
  <si>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</si>
  <si>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</si>
  <si>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</si>
  <si>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</si>
  <si>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</si>
  <si>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</si>
  <si>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</si>
  <si>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</si>
  <si>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</si>
  <si>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</si>
  <si>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</si>
  <si>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</si>
  <si>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</si>
  <si>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</si>
  <si>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</si>
  <si>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</si>
  <si>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</si>
  <si>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</si>
  <si>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</si>
  <si>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</si>
  <si>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</si>
  <si>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</si>
  <si>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</si>
  <si>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</si>
  <si>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</si>
  <si>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</si>
  <si>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</si>
  <si>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</si>
  <si>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</si>
  <si>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</si>
  <si>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</si>
  <si>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</si>
  <si>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</si>
  <si>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</si>
  <si>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</si>
  <si>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</si>
  <si>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</si>
  <si>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</si>
  <si>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</si>
  <si>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</si>
  <si>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</si>
  <si>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</si>
  <si>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</si>
  <si>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</si>
  <si>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</si>
  <si>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</si>
  <si>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</si>
  <si>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</si>
  <si>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</si>
  <si>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</si>
  <si>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</si>
  <si>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</si>
  <si>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</si>
  <si>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</si>
  <si>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</si>
  <si>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</si>
  <si>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</si>
  <si>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</si>
  <si>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</si>
  <si>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</si>
  <si>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</si>
  <si>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</si>
  <si>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</si>
  <si>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</si>
  <si>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</si>
  <si>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</si>
  <si>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</si>
  <si>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</si>
  <si>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</si>
  <si>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</si>
  <si>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</si>
  <si>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</si>
  <si>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</si>
  <si>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</si>
  <si>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</si>
  <si>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</si>
  <si>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</si>
  <si>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</si>
  <si>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</si>
  <si>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</si>
  <si>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</si>
  <si>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</si>
  <si>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</si>
  <si>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</si>
  <si>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</si>
  <si>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</si>
  <si>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</si>
  <si>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</si>
  <si>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</si>
  <si>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</si>
  <si>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</si>
  <si>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</si>
  <si>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</si>
  <si>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</si>
  <si>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</si>
  <si>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</si>
  <si>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</si>
  <si>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</si>
  <si>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</si>
  <si>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</si>
  <si>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</si>
  <si>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</si>
  <si>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</si>
  <si>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</si>
  <si>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</si>
  <si>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</si>
  <si>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</si>
  <si>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</si>
  <si>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</si>
  <si>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</si>
  <si>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</si>
  <si>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</si>
  <si>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</si>
  <si>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</si>
  <si>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</si>
  <si>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</si>
  <si>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</si>
  <si>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</si>
  <si>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</si>
  <si>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</si>
  <si>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</si>
  <si>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</si>
  <si>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</si>
  <si>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</si>
  <si>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</si>
  <si>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</si>
  <si>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</si>
  <si>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</si>
  <si>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</si>
  <si>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</si>
  <si>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</si>
  <si>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</si>
  <si>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</si>
  <si>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</si>
  <si>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</si>
  <si>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</si>
  <si>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</si>
  <si>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</si>
  <si>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</si>
  <si>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</si>
  <si>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</si>
  <si>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</si>
  <si>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</si>
  <si>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</si>
  <si>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</si>
  <si>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</si>
  <si>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</si>
  <si>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</si>
  <si>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</si>
  <si>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</si>
  <si>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</si>
  <si>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</si>
  <si>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</si>
  <si>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</si>
  <si>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</si>
  <si>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</si>
  <si>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</si>
  <si>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</si>
  <si>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</si>
  <si>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</si>
  <si>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</si>
  <si>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</si>
  <si>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</si>
  <si>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</si>
  <si>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</si>
  <si>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</si>
  <si>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</si>
  <si>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</si>
  <si>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</si>
  <si>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</si>
  <si>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</si>
  <si>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</si>
  <si>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</si>
  <si>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</si>
  <si>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</si>
  <si>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</si>
  <si>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</si>
  <si>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</si>
  <si>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</si>
  <si>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</si>
  <si>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</si>
  <si>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</si>
  <si>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</si>
  <si>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</si>
  <si>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</si>
  <si>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</si>
  <si>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</si>
  <si>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</si>
  <si>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</si>
  <si>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</si>
  <si>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</si>
  <si>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</si>
  <si>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</si>
  <si>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</si>
  <si>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</si>
  <si>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</si>
  <si>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</si>
  <si>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</si>
  <si>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</si>
  <si>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</si>
  <si>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</si>
  <si>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</si>
  <si>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</si>
  <si>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</si>
  <si>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</si>
  <si>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</si>
  <si>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</si>
  <si>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</si>
  <si>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</si>
  <si>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</si>
  <si>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</si>
  <si>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</si>
  <si>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</si>
  <si>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</si>
  <si>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</si>
  <si>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</si>
  <si>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</si>
  <si>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</si>
  <si>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</si>
  <si>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</si>
  <si>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</si>
  <si>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</si>
  <si>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</si>
  <si>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</si>
  <si>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</si>
  <si>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</si>
  <si>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</si>
  <si>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</si>
  <si>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</si>
  <si>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</si>
  <si>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</si>
  <si>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</si>
  <si>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</si>
  <si>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</si>
  <si>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</si>
  <si>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</si>
  <si>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</si>
  <si>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</si>
  <si>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</si>
  <si>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</si>
  <si>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</si>
  <si>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</si>
  <si>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</si>
  <si>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</si>
  <si>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</si>
  <si>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</si>
  <si>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</si>
  <si>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</si>
  <si>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</si>
  <si>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</si>
  <si>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</si>
  <si>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</si>
  <si>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</si>
  <si>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</si>
  <si>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</si>
  <si>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</si>
  <si>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</si>
  <si>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</si>
  <si>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</si>
  <si>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</si>
  <si>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</si>
  <si>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</si>
  <si>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</si>
  <si>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</si>
  <si>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</si>
  <si>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</si>
  <si>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</si>
  <si>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</si>
  <si>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</si>
  <si>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</si>
  <si>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</si>
  <si>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</si>
  <si>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</si>
  <si>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</si>
  <si>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</si>
  <si>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</si>
  <si>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</si>
  <si>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</si>
  <si>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</si>
  <si>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</si>
  <si>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</si>
  <si>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</si>
  <si>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</si>
  <si>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</si>
  <si>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</si>
  <si>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</si>
  <si>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</si>
  <si>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</si>
  <si>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</si>
  <si>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</si>
  <si>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</si>
  <si>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</si>
  <si>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</si>
  <si>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</si>
  <si>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</si>
  <si>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</si>
  <si>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</si>
  <si>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</si>
  <si>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</si>
  <si>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</si>
  <si>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</si>
  <si>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</si>
  <si>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</si>
  <si>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</si>
  <si>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</si>
  <si>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</si>
  <si>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</si>
  <si>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</si>
  <si>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</si>
  <si>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</si>
  <si>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</si>
  <si>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</si>
  <si>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</si>
  <si>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</si>
  <si>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</si>
  <si>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</si>
  <si>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</si>
  <si>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</si>
  <si>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</si>
  <si>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</si>
  <si>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</si>
  <si>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</si>
  <si>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</si>
  <si>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</si>
  <si>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</si>
  <si>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</si>
  <si>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</si>
  <si>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</si>
  <si>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</si>
  <si>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</si>
  <si>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</si>
  <si>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</si>
  <si>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</si>
  <si>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</si>
  <si>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</si>
  <si>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</si>
  <si>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</si>
  <si>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</si>
  <si>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</si>
  <si>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</si>
  <si>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</si>
  <si>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</si>
  <si>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</si>
  <si>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</si>
  <si>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</si>
  <si>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</si>
  <si>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</si>
  <si>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</si>
  <si>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</si>
  <si>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</si>
  <si>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</si>
  <si>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</si>
  <si>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</si>
  <si>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</si>
  <si>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</si>
  <si>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</si>
  <si>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</si>
  <si>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</si>
  <si>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</si>
  <si>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</si>
  <si>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</si>
  <si>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</si>
  <si>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</si>
  <si>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</si>
  <si>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</si>
  <si>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</si>
  <si>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</si>
  <si>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</si>
  <si>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</si>
  <si>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</si>
  <si>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</si>
  <si>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</si>
  <si>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</si>
  <si>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</si>
  <si>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</si>
  <si>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</si>
  <si>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</si>
  <si>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</si>
  <si>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</si>
  <si>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</si>
  <si>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</si>
  <si>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</si>
  <si>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</si>
  <si>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</si>
  <si>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</si>
  <si>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</si>
  <si>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</si>
  <si>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</si>
  <si>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</si>
  <si>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</si>
  <si>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</si>
  <si>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</si>
  <si>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</si>
  <si>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</si>
  <si>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</si>
  <si>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</si>
  <si>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</si>
  <si>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</si>
  <si>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</si>
  <si>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</si>
  <si>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</si>
  <si>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</si>
  <si>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</si>
  <si>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</si>
  <si>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</si>
  <si>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</si>
  <si>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</si>
  <si>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</si>
  <si>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</si>
  <si>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</si>
  <si>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</si>
  <si>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</si>
  <si>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</si>
  <si>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</si>
  <si>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</si>
  <si>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</si>
  <si>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</si>
  <si>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</si>
  <si>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</si>
  <si>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</si>
  <si>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</si>
  <si>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</si>
  <si>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</si>
  <si>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</si>
  <si>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</si>
  <si>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</si>
  <si>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</si>
  <si>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</si>
  <si>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</si>
  <si>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</si>
  <si>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</si>
  <si>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</si>
  <si>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</si>
  <si>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</si>
  <si>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</si>
  <si>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</si>
  <si>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</si>
  <si>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</si>
  <si>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</si>
  <si>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</si>
  <si>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</si>
  <si>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</si>
  <si>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</si>
  <si>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</si>
  <si>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</si>
  <si>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</si>
  <si>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</si>
  <si>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</si>
  <si>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</si>
  <si>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</si>
  <si>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</si>
  <si>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</si>
  <si>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</si>
  <si>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</si>
  <si>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</si>
  <si>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</si>
  <si>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</si>
  <si>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</si>
  <si>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</si>
  <si>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</si>
  <si>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</si>
  <si>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</si>
  <si>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</si>
  <si>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</si>
  <si>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</si>
  <si>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</si>
  <si>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</si>
  <si>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</si>
  <si>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</si>
  <si>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</si>
  <si>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</si>
  <si>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</si>
  <si>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</si>
  <si>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</si>
  <si>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</si>
  <si>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</si>
  <si>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</si>
  <si>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</si>
  <si>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</si>
  <si>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</si>
  <si>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</si>
  <si>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</si>
  <si>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</si>
  <si>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</si>
  <si>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</si>
  <si>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</si>
  <si>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</si>
  <si>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</si>
  <si>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</si>
  <si>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</si>
  <si>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</si>
  <si>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</si>
  <si>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</si>
  <si>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</si>
  <si>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</si>
  <si>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</si>
  <si>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</si>
  <si>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</si>
  <si>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</si>
  <si>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</si>
  <si>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</si>
  <si>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</si>
  <si>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</si>
  <si>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</si>
  <si>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</si>
  <si>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</si>
  <si>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</si>
  <si>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</si>
  <si>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</si>
  <si>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</si>
  <si>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</si>
  <si>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</si>
  <si>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</si>
  <si>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</si>
  <si>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</si>
  <si>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</si>
  <si>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</si>
  <si>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</si>
  <si>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</si>
  <si>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</si>
  <si>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</si>
  <si>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</si>
  <si>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</si>
  <si>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</si>
  <si>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</si>
  <si>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</si>
  <si>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</si>
  <si>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</si>
  <si>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</si>
  <si>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</si>
  <si>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</si>
  <si>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</si>
  <si>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</si>
  <si>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</si>
  <si>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</si>
  <si>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</si>
  <si>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</si>
  <si>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</si>
  <si>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</si>
  <si>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</si>
  <si>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</si>
  <si>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</si>
  <si>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</si>
  <si>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</si>
  <si>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</si>
  <si>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</si>
  <si>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</si>
  <si>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</si>
  <si>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</si>
  <si>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</si>
  <si>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</si>
  <si>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</si>
  <si>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</si>
  <si>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</si>
  <si>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</si>
  <si>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</si>
  <si>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</si>
  <si>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</si>
  <si>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</si>
  <si>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</si>
  <si>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</si>
  <si>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</si>
  <si>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</si>
  <si>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</si>
  <si>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</si>
  <si>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</si>
  <si>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</si>
  <si>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</si>
  <si>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</si>
  <si>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</si>
  <si>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</si>
  <si>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</si>
  <si>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</si>
  <si>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</si>
  <si>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</si>
  <si>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</si>
  <si>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</si>
  <si>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</si>
  <si>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</si>
  <si>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</si>
  <si>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</si>
  <si>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</si>
  <si>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</si>
  <si>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</si>
  <si>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</si>
  <si>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</si>
  <si>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</si>
  <si>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</si>
  <si>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</si>
  <si>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</si>
  <si>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</si>
  <si>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</si>
  <si>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</si>
  <si>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</si>
  <si>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</si>
  <si>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</si>
  <si>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</si>
  <si>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</si>
  <si>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</si>
  <si>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</si>
  <si>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</si>
  <si>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</si>
  <si>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</si>
  <si>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</si>
  <si>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</si>
  <si>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</si>
  <si>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</si>
  <si>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</si>
  <si>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</si>
  <si>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</si>
  <si>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</si>
  <si>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</si>
  <si>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</si>
  <si>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</si>
  <si>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</si>
  <si>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</si>
  <si>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</si>
  <si>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</si>
  <si>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</si>
  <si>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</si>
  <si>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</si>
  <si>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</si>
  <si>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</si>
  <si>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</si>
  <si>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</si>
  <si>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</si>
  <si>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</si>
  <si>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</si>
  <si>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</si>
  <si>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</si>
  <si>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</si>
  <si>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</si>
  <si>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</si>
  <si>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</si>
  <si>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</si>
  <si>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</si>
  <si>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</si>
  <si>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</si>
  <si>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</si>
  <si>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</si>
  <si>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</si>
  <si>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</si>
  <si>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</si>
  <si>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</si>
  <si>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</si>
  <si>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</si>
  <si>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</si>
  <si>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</si>
  <si>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</si>
  <si>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</si>
  <si>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</si>
  <si>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</si>
  <si>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</si>
  <si>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</si>
  <si>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</si>
  <si>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</si>
  <si>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</si>
  <si>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</si>
  <si>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</si>
  <si>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</si>
  <si>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</si>
  <si>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</si>
  <si>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</si>
  <si>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</si>
  <si>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</si>
  <si>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</si>
  <si>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</si>
  <si>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</si>
  <si>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</si>
  <si>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</si>
  <si>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</si>
  <si>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</si>
  <si>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</si>
  <si>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</si>
  <si>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</si>
  <si>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</si>
  <si>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</si>
  <si>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</si>
  <si>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</si>
  <si>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</si>
  <si>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</si>
  <si>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</si>
  <si>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</si>
  <si>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</si>
  <si>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</si>
  <si>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</si>
  <si>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</si>
  <si>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</si>
  <si>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</si>
  <si>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</si>
  <si>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</si>
  <si>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</si>
  <si>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</si>
  <si>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</si>
  <si>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</si>
  <si>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</si>
  <si>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</si>
  <si>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</si>
  <si>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</si>
  <si>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</si>
  <si>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</si>
  <si>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</si>
  <si>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</si>
  <si>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</si>
  <si>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</si>
  <si>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</si>
  <si>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</si>
  <si>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</si>
  <si>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</si>
  <si>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</si>
  <si>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</si>
  <si>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</si>
  <si>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</si>
  <si>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</si>
  <si>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</si>
  <si>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</si>
  <si>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</si>
  <si>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</si>
  <si>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</si>
  <si>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</si>
  <si>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</si>
  <si>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</si>
  <si>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</si>
  <si>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</si>
  <si>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</si>
  <si>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</si>
  <si>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</si>
  <si>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</si>
  <si>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</si>
  <si>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</si>
  <si>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</si>
  <si>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</si>
  <si>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</si>
  <si>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</si>
  <si>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</si>
  <si>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</si>
  <si>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</si>
  <si>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</si>
  <si>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</si>
  <si>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</si>
  <si>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</si>
  <si>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</si>
  <si>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</si>
  <si>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</si>
  <si>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</si>
  <si>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</si>
  <si>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</si>
  <si>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</si>
  <si>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</si>
  <si>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</si>
  <si>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</si>
  <si>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</si>
  <si>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</si>
  <si>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</si>
  <si>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</si>
  <si>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</si>
  <si>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</si>
  <si>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</si>
  <si>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</si>
  <si>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</si>
  <si>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</si>
  <si>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</si>
  <si>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</si>
  <si>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</si>
  <si>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</si>
  <si>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</si>
  <si>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</si>
  <si>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</si>
  <si>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</si>
  <si>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</si>
  <si>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</si>
  <si>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</si>
  <si>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</si>
  <si>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</si>
  <si>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</si>
  <si>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</si>
  <si>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</si>
  <si>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</si>
  <si>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</si>
  <si>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</si>
  <si>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</si>
  <si>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</si>
  <si>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</si>
  <si>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</si>
  <si>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</si>
  <si>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</si>
  <si>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</si>
  <si>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</si>
  <si>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</si>
  <si>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</si>
  <si>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</si>
  <si>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</si>
  <si>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</si>
  <si>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</si>
  <si>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</si>
  <si>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</si>
  <si>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</si>
  <si>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</si>
  <si>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</si>
  <si>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</si>
  <si>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</si>
  <si>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</si>
  <si>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</si>
  <si>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</si>
  <si>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</si>
  <si>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</si>
  <si>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</si>
  <si>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</si>
  <si>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</si>
  <si>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</si>
  <si>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</si>
  <si>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</si>
  <si>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</si>
  <si>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</si>
  <si>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</si>
  <si>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</si>
  <si>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</si>
  <si>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</si>
  <si>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</si>
  <si>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</si>
  <si>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</si>
  <si>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</si>
  <si>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</si>
  <si>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</si>
  <si>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</si>
  <si>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</si>
  <si>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</si>
  <si>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</si>
  <si>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</si>
  <si>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</si>
  <si>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</si>
  <si>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</si>
  <si>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</si>
  <si>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</si>
  <si>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</si>
  <si>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</si>
  <si>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</si>
  <si>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</si>
  <si>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</si>
  <si>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</si>
  <si>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</si>
  <si>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</si>
  <si>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</si>
  <si>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</si>
  <si>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</si>
  <si>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</si>
  <si>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</si>
  <si>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</si>
  <si>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</si>
  <si>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</si>
  <si>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</si>
  <si>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</si>
  <si>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</si>
  <si>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</si>
  <si>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</si>
  <si>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</si>
  <si>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</si>
  <si>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</si>
  <si>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</si>
  <si>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</si>
  <si>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</si>
  <si>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</si>
  <si>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</si>
  <si>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</si>
  <si>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</si>
  <si>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</si>
  <si>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</si>
  <si>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</si>
  <si>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</si>
  <si>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</si>
  <si>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</si>
  <si>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</si>
  <si>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</si>
  <si>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</si>
  <si>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</si>
  <si>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</si>
  <si>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</si>
  <si>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</si>
  <si>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</si>
  <si>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</si>
  <si>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</si>
  <si>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</si>
  <si>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</si>
  <si>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</si>
  <si>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</si>
  <si>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</si>
  <si>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</si>
  <si>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</si>
  <si>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</si>
  <si>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</si>
  <si>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</si>
  <si>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</si>
  <si>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</si>
  <si>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</si>
  <si>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</si>
  <si>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</si>
  <si>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</si>
  <si>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</si>
  <si>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</si>
  <si>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</si>
  <si>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</si>
  <si>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</si>
  <si>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</si>
  <si>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</si>
  <si>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</si>
  <si>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</si>
  <si>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</si>
  <si>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</si>
  <si>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</si>
  <si>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</si>
  <si>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</si>
  <si>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</si>
  <si>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</si>
  <si>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</si>
  <si>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</si>
  <si>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</si>
  <si>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</si>
  <si>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</si>
  <si>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</si>
  <si>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</si>
  <si>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</si>
  <si>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</si>
  <si>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</si>
  <si>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</si>
  <si>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</si>
  <si>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</si>
  <si>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</si>
  <si>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</si>
  <si>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</si>
  <si>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</si>
  <si>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</si>
  <si>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</si>
  <si>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</si>
  <si>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</si>
  <si>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</si>
  <si>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</si>
  <si>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</si>
  <si>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</si>
  <si>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</si>
  <si>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</si>
  <si>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</si>
  <si>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</si>
  <si>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</si>
  <si>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</si>
  <si>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</si>
  <si>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</si>
  <si>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</si>
  <si>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</si>
  <si>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</si>
  <si>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</si>
  <si>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</si>
  <si>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</si>
  <si>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</si>
  <si>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</si>
  <si>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</si>
  <si>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</si>
  <si>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</si>
  <si>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</si>
  <si>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</si>
  <si>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</si>
  <si>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</si>
  <si>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</si>
  <si>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</si>
  <si>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</si>
  <si>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</si>
  <si>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</si>
  <si>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</si>
  <si>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</si>
  <si>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</si>
  <si>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</si>
  <si>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</si>
  <si>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</si>
  <si>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</si>
  <si>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</si>
  <si>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</si>
  <si>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</si>
  <si>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</si>
  <si>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</si>
  <si>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</si>
  <si>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</si>
  <si>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</si>
  <si>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</si>
  <si>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</si>
  <si>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</si>
  <si>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</si>
  <si>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</si>
  <si>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</si>
  <si>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</si>
  <si>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</si>
  <si>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</si>
  <si>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</si>
  <si>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</si>
  <si>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</si>
  <si>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</si>
  <si>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</si>
  <si>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</si>
  <si>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</si>
  <si>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</si>
  <si>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</si>
  <si>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</si>
  <si>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</si>
  <si>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</si>
  <si>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</si>
  <si>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</si>
  <si>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</si>
  <si>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</si>
  <si>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</si>
  <si>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</si>
  <si>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</si>
  <si>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</si>
  <si>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</si>
  <si>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</si>
  <si>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</si>
  <si>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</si>
  <si>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</si>
  <si>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</si>
  <si>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</si>
  <si>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</si>
  <si>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</si>
  <si>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</si>
  <si>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</si>
  <si>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</si>
  <si>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</si>
  <si>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</si>
  <si>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</si>
  <si>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</si>
  <si>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</si>
  <si>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</si>
  <si>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</si>
  <si>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</si>
  <si>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</si>
  <si>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</si>
  <si>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</si>
  <si>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</si>
  <si>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</si>
  <si>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</si>
  <si>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</si>
  <si>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</si>
  <si>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</si>
  <si>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</si>
  <si>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</si>
  <si>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</si>
  <si>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</si>
  <si>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</si>
  <si>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</si>
  <si>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</si>
  <si>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</si>
  <si>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</si>
  <si>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</si>
  <si>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</si>
  <si>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</si>
  <si>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</si>
  <si>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</si>
  <si>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</si>
  <si>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</si>
  <si>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</si>
  <si>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</si>
  <si>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</si>
  <si>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</si>
  <si>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</si>
  <si>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</si>
  <si>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</si>
  <si>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</si>
  <si>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</si>
  <si>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</si>
  <si>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</si>
  <si>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</si>
  <si>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</si>
  <si>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</si>
  <si>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</si>
  <si>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</si>
  <si>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</si>
  <si>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</si>
  <si>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</si>
  <si>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</si>
  <si>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</si>
  <si>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</si>
  <si>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</si>
  <si>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</si>
  <si>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</si>
  <si>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</si>
  <si>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</si>
  <si>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</si>
  <si>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</si>
  <si>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</si>
  <si>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</si>
  <si>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</si>
  <si>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</si>
  <si>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</si>
  <si>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</si>
  <si>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</si>
  <si>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</si>
  <si>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</si>
  <si>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</si>
  <si>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</si>
  <si>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</si>
  <si>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</si>
  <si>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</si>
  <si>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</si>
  <si>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</si>
  <si>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</si>
  <si>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</si>
  <si>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</si>
  <si>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</si>
  <si>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</si>
  <si>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</si>
  <si>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</si>
  <si>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</si>
  <si>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</si>
  <si>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</si>
  <si>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</si>
  <si>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</si>
  <si>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</si>
  <si>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</si>
  <si>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</si>
  <si>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</si>
  <si>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</si>
  <si>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</si>
  <si>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</si>
  <si>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</si>
  <si>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</si>
  <si>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</si>
  <si>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</si>
  <si>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</si>
  <si>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</si>
  <si>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</si>
  <si>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</si>
  <si>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</si>
  <si>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</si>
  <si>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</si>
  <si>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</si>
  <si>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</si>
  <si>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</si>
  <si>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</si>
  <si>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</si>
  <si>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</si>
  <si>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</si>
  <si>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</si>
  <si>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</si>
  <si>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</si>
  <si>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</si>
  <si>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</si>
  <si>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</si>
  <si>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</si>
  <si>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</si>
  <si>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</si>
  <si>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</si>
  <si>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</si>
  <si>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</si>
  <si>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</si>
  <si>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</si>
  <si>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</si>
  <si>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</si>
  <si>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</si>
  <si>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</si>
  <si>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</si>
  <si>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</si>
  <si>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</si>
  <si>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</si>
  <si>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</si>
  <si>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</si>
  <si>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</si>
  <si>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</si>
  <si>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</si>
  <si>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</si>
  <si>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</si>
  <si>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</si>
  <si>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</si>
  <si>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</si>
  <si>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</si>
  <si>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</si>
  <si>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</si>
  <si>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</si>
  <si>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</si>
  <si>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</si>
  <si>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</si>
  <si>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</si>
  <si>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</si>
  <si>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</si>
  <si>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</si>
  <si>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</si>
  <si>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</si>
  <si>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</si>
  <si>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</si>
  <si>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</si>
  <si>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</si>
  <si>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</si>
  <si>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</si>
  <si>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</si>
  <si>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</si>
  <si>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</si>
  <si>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</si>
  <si>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</si>
  <si>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</si>
  <si>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</si>
  <si>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</si>
  <si>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</si>
  <si>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</si>
  <si>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</si>
  <si>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</si>
  <si>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</si>
  <si>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</si>
  <si>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</si>
  <si>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</si>
  <si>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</si>
  <si>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</si>
  <si>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</si>
  <si>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</si>
  <si>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</si>
  <si>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</si>
  <si>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</si>
  <si>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</si>
  <si>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</si>
  <si>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</si>
  <si>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</si>
  <si>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</si>
  <si>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</si>
  <si>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</si>
  <si>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</si>
  <si>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</si>
  <si>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</si>
  <si>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</si>
  <si>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</si>
  <si>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</si>
  <si>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</si>
  <si>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</si>
  <si>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</si>
  <si>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</si>
  <si>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</si>
  <si>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</si>
  <si>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</si>
  <si>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</si>
  <si>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</si>
  <si>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</si>
  <si>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</si>
  <si>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</si>
  <si>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</si>
  <si>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</si>
  <si>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</si>
  <si>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</si>
  <si>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</si>
  <si>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</si>
  <si>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</si>
  <si>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</si>
  <si>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</si>
  <si>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</si>
  <si>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</si>
  <si>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</si>
  <si>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</si>
  <si>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</si>
  <si>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</si>
  <si>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</si>
  <si>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</si>
  <si>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</si>
  <si>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</si>
  <si>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</si>
  <si>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</si>
  <si>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</si>
  <si>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</si>
  <si>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</si>
  <si>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</si>
  <si>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</si>
  <si>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</si>
  <si>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</si>
  <si>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</si>
  <si>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</si>
  <si>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</si>
  <si>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</si>
  <si>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</si>
  <si>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</si>
  <si>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</si>
  <si>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</si>
  <si>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</si>
  <si>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</si>
  <si>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</si>
  <si>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</si>
  <si>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</si>
  <si>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</si>
  <si>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</si>
  <si>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</si>
  <si>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</si>
  <si>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</si>
  <si>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</si>
  <si>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</si>
  <si>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</si>
  <si>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</si>
  <si>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</si>
  <si>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</si>
  <si>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</si>
  <si>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</si>
  <si>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</si>
  <si>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</si>
  <si>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</si>
  <si>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</si>
  <si>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</si>
  <si>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</si>
  <si>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</si>
  <si>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</si>
  <si>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</si>
  <si>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</si>
  <si>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</si>
  <si>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</si>
  <si>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</si>
  <si>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</si>
  <si>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</si>
  <si>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</si>
  <si>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</si>
  <si>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</si>
  <si>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</si>
  <si>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</si>
  <si>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</si>
  <si>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</si>
  <si>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</si>
  <si>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</si>
  <si>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</si>
  <si>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</si>
  <si>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</si>
  <si>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</si>
  <si>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</si>
  <si>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</si>
  <si>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</si>
  <si>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</si>
  <si>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</si>
  <si>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</si>
  <si>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</si>
  <si>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</si>
  <si>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</si>
  <si>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</si>
  <si>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</si>
  <si>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</si>
  <si>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</si>
  <si>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</si>
  <si>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</si>
  <si>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</si>
  <si>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</si>
  <si>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</si>
  <si>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</si>
  <si>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</si>
  <si>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</si>
  <si>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</si>
  <si>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</si>
  <si>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</si>
  <si>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</si>
  <si>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</si>
  <si>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</si>
  <si>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</si>
  <si>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</si>
  <si>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</si>
  <si>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</si>
  <si>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</si>
  <si>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</si>
  <si>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</si>
  <si>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</si>
  <si>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</si>
  <si>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</si>
  <si>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</si>
  <si>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</si>
  <si>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</si>
  <si>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</si>
  <si>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</si>
  <si>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</si>
  <si>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</si>
  <si>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</si>
  <si>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</si>
  <si>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</si>
  <si>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</si>
  <si>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</si>
  <si>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</si>
  <si>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</si>
  <si>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</si>
  <si>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</si>
  <si>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</si>
  <si>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</si>
  <si>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</si>
  <si>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</si>
  <si>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</si>
  <si>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</si>
  <si>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</si>
  <si>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</si>
  <si>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</si>
  <si>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</si>
  <si>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</si>
  <si>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</si>
  <si>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</si>
  <si>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</si>
  <si>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</si>
  <si>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</si>
  <si>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</si>
  <si>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</si>
  <si>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</si>
  <si>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</si>
  <si>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</si>
  <si>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</si>
  <si>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</si>
  <si>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</si>
  <si>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</si>
  <si>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</si>
  <si>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</si>
  <si>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</si>
  <si>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</si>
  <si>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</si>
  <si>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</si>
  <si>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</si>
  <si>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</si>
  <si>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</si>
  <si>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</si>
  <si>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</si>
  <si>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</si>
  <si>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</si>
  <si>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</si>
  <si>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</si>
  <si>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</si>
  <si>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</si>
  <si>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</si>
  <si>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</si>
  <si>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</si>
  <si>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</si>
  <si>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</si>
  <si>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</si>
  <si>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</si>
  <si>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</si>
  <si>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</si>
  <si>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</si>
  <si>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</si>
  <si>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</si>
  <si>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</si>
  <si>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</si>
  <si>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</si>
  <si>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</si>
  <si>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</si>
  <si>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</si>
  <si>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</si>
  <si>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</si>
  <si>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</si>
  <si>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</si>
  <si>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</si>
  <si>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</si>
  <si>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</si>
  <si>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</si>
  <si>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</si>
  <si>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</si>
  <si>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</si>
  <si>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</si>
  <si>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</si>
  <si>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</si>
  <si>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</si>
  <si>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</si>
  <si>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</si>
  <si>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</si>
  <si>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</si>
  <si>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</si>
  <si>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</si>
  <si>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</si>
  <si>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</si>
  <si>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</si>
  <si>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</si>
  <si>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</si>
  <si>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</si>
  <si>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</si>
  <si>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</si>
  <si>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</si>
  <si>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</si>
  <si>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</si>
  <si>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</si>
  <si>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</si>
  <si>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</si>
  <si>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</si>
  <si>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</si>
  <si>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</si>
  <si>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</si>
  <si>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</si>
  <si>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</si>
  <si>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</si>
  <si>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</si>
  <si>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</si>
  <si>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</si>
  <si>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</si>
  <si>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</si>
  <si>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</si>
  <si>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</si>
  <si>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</si>
  <si>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</si>
  <si>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</si>
  <si>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</si>
  <si>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</si>
  <si>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</si>
  <si>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</si>
  <si>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</si>
  <si>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</si>
  <si>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</si>
  <si>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</si>
  <si>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</si>
  <si>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</si>
  <si>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</si>
  <si>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</si>
  <si>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</si>
  <si>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</si>
  <si>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</si>
  <si>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</si>
  <si>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</si>
  <si>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</si>
  <si>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</si>
  <si>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</si>
  <si>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</si>
  <si>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</si>
  <si>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</si>
  <si>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</si>
  <si>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</si>
  <si>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</si>
  <si>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</si>
  <si>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</si>
  <si>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</si>
  <si>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</si>
  <si>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</si>
  <si>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</si>
  <si>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</si>
  <si>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</si>
  <si>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</si>
  <si>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</si>
  <si>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</si>
  <si>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</si>
  <si>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</si>
  <si>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</si>
  <si>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</si>
  <si>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</si>
  <si>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</si>
  <si>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</si>
  <si>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</si>
  <si>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</si>
  <si>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</si>
  <si>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</si>
  <si>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</si>
  <si>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</si>
  <si>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</si>
  <si>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</si>
  <si>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</si>
  <si>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</si>
  <si>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</si>
  <si>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</si>
  <si>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</si>
  <si>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</si>
  <si>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</si>
  <si>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</si>
  <si>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</si>
  <si>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</si>
  <si>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</si>
  <si>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</si>
  <si>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</si>
  <si>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</si>
  <si>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</si>
  <si>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</si>
  <si>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</si>
  <si>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</si>
  <si>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</si>
  <si>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</si>
  <si>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</si>
  <si>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</si>
  <si>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</si>
  <si>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</si>
  <si>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</si>
  <si>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</si>
  <si>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</si>
  <si>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</si>
  <si>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</si>
  <si>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</si>
  <si>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</si>
  <si>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</si>
  <si>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</si>
  <si>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</si>
  <si>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</si>
  <si>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</si>
  <si>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</si>
  <si>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</si>
  <si>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</si>
  <si>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</si>
  <si>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</si>
  <si>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</si>
  <si>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</si>
  <si>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</si>
  <si>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</si>
  <si>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</si>
  <si>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</si>
  <si>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</si>
  <si>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</si>
  <si>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</si>
  <si>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</si>
  <si>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</si>
  <si>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</si>
  <si>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</si>
  <si>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</si>
  <si>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</si>
  <si>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</si>
  <si>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</si>
  <si>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</si>
  <si>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</si>
  <si>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</si>
  <si>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Valjevo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</si>
</sst>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937</c:v>
                </c:pt>
                <c:pt idx="1">
                  <c:v>1189</c:v>
                </c:pt>
                <c:pt idx="2">
                  <c:v>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1049</c:v>
                </c:pt>
                <c:pt idx="1">
                  <c:v>1120</c:v>
                </c:pt>
                <c:pt idx="2">
                  <c:v>1243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3584"/>
        <c:axId val="191878656"/>
      </c:barChart>
      <c:catAx>
        <c:axId val="19168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878656"/>
        <c:crosses val="autoZero"/>
        <c:auto val="1"/>
        <c:lblAlgn val="ctr"/>
        <c:lblOffset val="100"/>
        <c:noMultiLvlLbl val="0"/>
      </c:catAx>
      <c:valAx>
        <c:axId val="19187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924</c:v>
                </c:pt>
                <c:pt idx="1">
                  <c:v>798</c:v>
                </c:pt>
                <c:pt idx="2">
                  <c:v>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2960"/>
        <c:axId val="200714496"/>
      </c:barChart>
      <c:catAx>
        <c:axId val="20071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4496"/>
        <c:crosses val="autoZero"/>
        <c:auto val="1"/>
        <c:lblAlgn val="ctr"/>
        <c:lblOffset val="100"/>
        <c:noMultiLvlLbl val="0"/>
      </c:catAx>
      <c:valAx>
        <c:axId val="20071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960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54</c:v>
                </c:pt>
                <c:pt idx="1">
                  <c:v>76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913280"/>
        <c:axId val="200914816"/>
      </c:barChart>
      <c:catAx>
        <c:axId val="200913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4816"/>
        <c:crosses val="autoZero"/>
        <c:auto val="1"/>
        <c:lblAlgn val="ctr"/>
        <c:lblOffset val="100"/>
        <c:noMultiLvlLbl val="0"/>
      </c:catAx>
      <c:valAx>
        <c:axId val="2009148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3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26</c:v>
                </c:pt>
                <c:pt idx="1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90560"/>
        <c:axId val="201092096"/>
      </c:barChart>
      <c:catAx>
        <c:axId val="201090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2096"/>
        <c:crosses val="autoZero"/>
        <c:auto val="1"/>
        <c:lblAlgn val="ctr"/>
        <c:lblOffset val="100"/>
        <c:noMultiLvlLbl val="0"/>
      </c:catAx>
      <c:valAx>
        <c:axId val="2010920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31457</c:v>
                </c:pt>
                <c:pt idx="1">
                  <c:v>31789</c:v>
                </c:pt>
                <c:pt idx="2">
                  <c:v>31877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1408"/>
        <c:axId val="201602944"/>
      </c:barChart>
      <c:catAx>
        <c:axId val="2016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2944"/>
        <c:crosses val="autoZero"/>
        <c:auto val="1"/>
        <c:lblAlgn val="ctr"/>
        <c:lblOffset val="100"/>
        <c:noMultiLvlLbl val="0"/>
      </c:catAx>
      <c:valAx>
        <c:axId val="201602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16.33844175069467</c:v>
                </c:pt>
                <c:pt idx="1">
                  <c:v>60.862970647834693</c:v>
                </c:pt>
                <c:pt idx="2">
                  <c:v>22.79858760147064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34</c:v>
                </c:pt>
                <c:pt idx="1">
                  <c:v>40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3</c:v>
                </c:pt>
                <c:pt idx="1">
                  <c:v>9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417280"/>
        <c:axId val="202418816"/>
      </c:barChart>
      <c:catAx>
        <c:axId val="20241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8816"/>
        <c:crosses val="autoZero"/>
        <c:auto val="1"/>
        <c:lblAlgn val="ctr"/>
        <c:lblOffset val="100"/>
        <c:noMultiLvlLbl val="0"/>
      </c:catAx>
      <c:valAx>
        <c:axId val="20241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417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85373568"/>
        <c:axId val="446595840"/>
      </c:barChart>
      <c:catAx>
        <c:axId val="28537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6595840"/>
        <c:crosses val="autoZero"/>
        <c:auto val="1"/>
        <c:lblAlgn val="ctr"/>
        <c:lblOffset val="100"/>
        <c:noMultiLvlLbl val="0"/>
      </c:catAx>
      <c:valAx>
        <c:axId val="4465958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8537356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106.5</c:v>
                </c:pt>
                <c:pt idx="1">
                  <c:v>98.9</c:v>
                </c:pt>
                <c:pt idx="2">
                  <c:v>107.8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110</c:v>
                </c:pt>
                <c:pt idx="1">
                  <c:v>98.5</c:v>
                </c:pt>
                <c:pt idx="2">
                  <c:v>111.5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0251776"/>
        <c:axId val="450720512"/>
      </c:barChart>
      <c:catAx>
        <c:axId val="450251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720512"/>
        <c:crosses val="autoZero"/>
        <c:auto val="1"/>
        <c:lblAlgn val="ctr"/>
        <c:lblOffset val="100"/>
        <c:noMultiLvlLbl val="0"/>
      </c:catAx>
      <c:valAx>
        <c:axId val="45072051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25177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580</c:v>
                </c:pt>
                <c:pt idx="1">
                  <c:v>484</c:v>
                </c:pt>
                <c:pt idx="2">
                  <c:v>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1237760"/>
        <c:axId val="451252608"/>
      </c:barChart>
      <c:catAx>
        <c:axId val="45123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252608"/>
        <c:crosses val="autoZero"/>
        <c:auto val="1"/>
        <c:lblAlgn val="ctr"/>
        <c:lblOffset val="100"/>
        <c:noMultiLvlLbl val="0"/>
      </c:catAx>
      <c:valAx>
        <c:axId val="45125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237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45</c:v>
                </c:pt>
                <c:pt idx="1">
                  <c:v>76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61</c:v>
                </c:pt>
                <c:pt idx="1">
                  <c:v>65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2770048"/>
        <c:axId val="452796416"/>
      </c:barChart>
      <c:catAx>
        <c:axId val="45277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796416"/>
        <c:crosses val="autoZero"/>
        <c:auto val="1"/>
        <c:lblAlgn val="ctr"/>
        <c:lblOffset val="100"/>
        <c:noMultiLvlLbl val="0"/>
      </c:catAx>
      <c:valAx>
        <c:axId val="452796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7700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307</c:v>
                </c:pt>
                <c:pt idx="1">
                  <c:v>381</c:v>
                </c:pt>
                <c:pt idx="2">
                  <c:v>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73</c:v>
                </c:pt>
                <c:pt idx="1">
                  <c:v>69</c:v>
                </c:pt>
                <c:pt idx="2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1424"/>
        <c:axId val="192418176"/>
      </c:barChart>
      <c:catAx>
        <c:axId val="19239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18176"/>
        <c:crosses val="autoZero"/>
        <c:auto val="1"/>
        <c:lblAlgn val="ctr"/>
        <c:lblOffset val="100"/>
        <c:noMultiLvlLbl val="0"/>
      </c:catAx>
      <c:valAx>
        <c:axId val="19241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424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334</c:v>
                </c:pt>
                <c:pt idx="1">
                  <c:v>380</c:v>
                </c:pt>
                <c:pt idx="2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489</c:v>
                </c:pt>
                <c:pt idx="1">
                  <c:v>524</c:v>
                </c:pt>
                <c:pt idx="2">
                  <c:v>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4259840"/>
        <c:axId val="454261376"/>
      </c:barChart>
      <c:catAx>
        <c:axId val="45425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261376"/>
        <c:crosses val="autoZero"/>
        <c:auto val="1"/>
        <c:lblAlgn val="ctr"/>
        <c:lblOffset val="100"/>
        <c:noMultiLvlLbl val="0"/>
      </c:catAx>
      <c:valAx>
        <c:axId val="454261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259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2.1998956475313363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2.2059626515234245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2.1901884411439942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2.3406501401477922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2.2338708698870327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2.5311540654993752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2.9036681106136166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3.2579811437515929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3.4399912635142513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3.5261427202019102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3.6098673752927328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3.8355599237984297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4.3658160727069761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4.3852304854816593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3.4654726802810241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2.0385133413417784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1.6538652882433595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1.219467802409814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58846208"/>
        <c:axId val="458848512"/>
      </c:barChart>
      <c:catAx>
        <c:axId val="45884620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58848512"/>
        <c:crosses val="autoZero"/>
        <c:auto val="1"/>
        <c:lblAlgn val="ctr"/>
        <c:lblOffset val="100"/>
        <c:noMultiLvlLbl val="0"/>
      </c:catAx>
      <c:valAx>
        <c:axId val="4588485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588462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2.2362976714838676</c:v>
                </c:pt>
                <c:pt idx="1">
                  <c:v>2.2848337034205768</c:v>
                </c:pt>
                <c:pt idx="2">
                  <c:v>2.4571366167958941</c:v>
                </c:pt>
                <c:pt idx="3">
                  <c:v>2.3734119617050706</c:v>
                </c:pt>
                <c:pt idx="4">
                  <c:v>2.4753376287721598</c:v>
                </c:pt>
                <c:pt idx="5">
                  <c:v>2.694963173285768</c:v>
                </c:pt>
                <c:pt idx="6">
                  <c:v>3.0371421984395663</c:v>
                </c:pt>
                <c:pt idx="7">
                  <c:v>3.4254304539332385</c:v>
                </c:pt>
                <c:pt idx="8">
                  <c:v>3.467899481877859</c:v>
                </c:pt>
                <c:pt idx="9">
                  <c:v>3.521289117008239</c:v>
                </c:pt>
                <c:pt idx="10">
                  <c:v>3.149988472692415</c:v>
                </c:pt>
                <c:pt idx="11">
                  <c:v>3.6001601689053913</c:v>
                </c:pt>
                <c:pt idx="12">
                  <c:v>3.8367733245968476</c:v>
                </c:pt>
                <c:pt idx="13">
                  <c:v>3.8307063206047589</c:v>
                </c:pt>
                <c:pt idx="14">
                  <c:v>2.8624124834674141</c:v>
                </c:pt>
                <c:pt idx="15">
                  <c:v>1.5276716052079162</c:v>
                </c:pt>
                <c:pt idx="16">
                  <c:v>1.0289638770582312</c:v>
                </c:pt>
                <c:pt idx="17">
                  <c:v>0.78628371737468594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59948032"/>
        <c:axId val="459960704"/>
      </c:barChart>
      <c:catAx>
        <c:axId val="4599480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59960704"/>
        <c:crosses val="autoZero"/>
        <c:auto val="1"/>
        <c:lblAlgn val="ctr"/>
        <c:lblOffset val="100"/>
        <c:noMultiLvlLbl val="0"/>
      </c:catAx>
      <c:valAx>
        <c:axId val="45996070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9480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0.22826086956521741</c:v>
                </c:pt>
                <c:pt idx="1">
                  <c:v>0.27215263958796676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1.2717391304347827</c:v>
                </c:pt>
                <c:pt idx="1">
                  <c:v>0.31604822661828397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8.6059782608695645</c:v>
                </c:pt>
                <c:pt idx="1">
                  <c:v>4.8928947676460259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19.410326086956523</c:v>
                </c:pt>
                <c:pt idx="1">
                  <c:v>18.216668617581647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49.489130434782609</c:v>
                </c:pt>
                <c:pt idx="1">
                  <c:v>58.896172304810953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6.3532608695652177</c:v>
                </c:pt>
                <c:pt idx="1">
                  <c:v>5.1796792695774325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14.641304347826086</c:v>
                </c:pt>
                <c:pt idx="1">
                  <c:v>12.226384174177689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3796480"/>
        <c:axId val="464035840"/>
      </c:barChart>
      <c:catAx>
        <c:axId val="463796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4035840"/>
        <c:crosses val="autoZero"/>
        <c:auto val="1"/>
        <c:lblAlgn val="ctr"/>
        <c:lblOffset val="100"/>
        <c:noMultiLvlLbl val="0"/>
      </c:catAx>
      <c:valAx>
        <c:axId val="4640358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37964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29.85869565217391</c:v>
                </c:pt>
                <c:pt idx="1">
                  <c:v>25.863279878262908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26.807065217391308</c:v>
                </c:pt>
                <c:pt idx="1">
                  <c:v>35.081353154629518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43.100543478260875</c:v>
                </c:pt>
                <c:pt idx="1">
                  <c:v>38.712981388271103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0.23369565217391305</c:v>
                </c:pt>
                <c:pt idx="1">
                  <c:v>0.3423855788364743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5569664"/>
        <c:axId val="465571200"/>
      </c:barChart>
      <c:catAx>
        <c:axId val="465569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5571200"/>
        <c:crosses val="autoZero"/>
        <c:auto val="1"/>
        <c:lblAlgn val="ctr"/>
        <c:lblOffset val="100"/>
        <c:noMultiLvlLbl val="0"/>
      </c:catAx>
      <c:valAx>
        <c:axId val="465571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55696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15</c:v>
                </c:pt>
                <c:pt idx="3">
                  <c:v>27</c:v>
                </c:pt>
                <c:pt idx="4">
                  <c:v>25</c:v>
                </c:pt>
                <c:pt idx="5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2</c:v>
                </c:pt>
                <c:pt idx="1">
                  <c:v>3</c:v>
                </c:pt>
                <c:pt idx="2">
                  <c:v>12</c:v>
                </c:pt>
                <c:pt idx="3">
                  <c:v>18</c:v>
                </c:pt>
                <c:pt idx="4">
                  <c:v>15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67285120"/>
        <c:axId val="467287040"/>
      </c:barChart>
      <c:catAx>
        <c:axId val="467285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7287040"/>
        <c:crosses val="autoZero"/>
        <c:auto val="1"/>
        <c:lblAlgn val="ctr"/>
        <c:lblOffset val="100"/>
        <c:noMultiLvlLbl val="0"/>
      </c:catAx>
      <c:valAx>
        <c:axId val="467287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7285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0.66</c:v>
                </c:pt>
                <c:pt idx="1">
                  <c:v>0.19</c:v>
                </c:pt>
                <c:pt idx="3">
                  <c:v>0.2</c:v>
                </c:pt>
                <c:pt idx="4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68126720"/>
        <c:axId val="468132608"/>
      </c:barChart>
      <c:catAx>
        <c:axId val="468126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8132608"/>
        <c:crosses val="autoZero"/>
        <c:auto val="1"/>
        <c:lblAlgn val="ctr"/>
        <c:lblOffset val="100"/>
        <c:noMultiLvlLbl val="0"/>
      </c:catAx>
      <c:valAx>
        <c:axId val="46813260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812672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14.285714285714285</c:v>
                </c:pt>
                <c:pt idx="1">
                  <c:v>62.821138211382113</c:v>
                </c:pt>
                <c:pt idx="2">
                  <c:v>16.477272727272727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85.714285714285708</c:v>
                </c:pt>
                <c:pt idx="1">
                  <c:v>37.178861788617887</c:v>
                </c:pt>
                <c:pt idx="2">
                  <c:v>83.522727272727266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8474880"/>
        <c:axId val="468513536"/>
      </c:barChart>
      <c:catAx>
        <c:axId val="468474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8513536"/>
        <c:crosses val="autoZero"/>
        <c:auto val="1"/>
        <c:lblAlgn val="ctr"/>
        <c:lblOffset val="100"/>
        <c:noMultiLvlLbl val="0"/>
      </c:catAx>
      <c:valAx>
        <c:axId val="4685135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84748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11.5</c:v>
                </c:pt>
                <c:pt idx="1">
                  <c:v>8.5</c:v>
                </c:pt>
                <c:pt idx="2">
                  <c:v>9.3000000000000007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8743296"/>
        <c:axId val="468744832"/>
      </c:barChart>
      <c:catAx>
        <c:axId val="46874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744832"/>
        <c:crosses val="autoZero"/>
        <c:auto val="1"/>
        <c:lblAlgn val="ctr"/>
        <c:lblOffset val="100"/>
        <c:noMultiLvlLbl val="0"/>
      </c:catAx>
      <c:valAx>
        <c:axId val="468744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8743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369</c:v>
                </c:pt>
                <c:pt idx="1">
                  <c:v>320</c:v>
                </c:pt>
                <c:pt idx="2">
                  <c:v>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373</c:v>
                </c:pt>
                <c:pt idx="1">
                  <c:v>389</c:v>
                </c:pt>
                <c:pt idx="2">
                  <c:v>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8810752"/>
        <c:axId val="468837504"/>
      </c:barChart>
      <c:catAx>
        <c:axId val="46881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8837504"/>
        <c:crosses val="autoZero"/>
        <c:auto val="1"/>
        <c:lblAlgn val="ctr"/>
        <c:lblOffset val="100"/>
        <c:noMultiLvlLbl val="0"/>
      </c:catAx>
      <c:valAx>
        <c:axId val="468837504"/>
        <c:scaling>
          <c:orientation val="minMax"/>
          <c:max val="1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68810752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2619</c:v>
                </c:pt>
                <c:pt idx="1">
                  <c:v>2136</c:v>
                </c:pt>
                <c:pt idx="2">
                  <c:v>1863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1786</c:v>
                </c:pt>
                <c:pt idx="1">
                  <c:v>1528</c:v>
                </c:pt>
                <c:pt idx="2">
                  <c:v>1333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8320"/>
        <c:axId val="192844928"/>
      </c:barChart>
      <c:catAx>
        <c:axId val="19256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4928"/>
        <c:crosses val="autoZero"/>
        <c:auto val="1"/>
        <c:lblAlgn val="ctr"/>
        <c:lblOffset val="100"/>
        <c:noMultiLvlLbl val="0"/>
      </c:catAx>
      <c:valAx>
        <c:axId val="19284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83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706</c:v>
                </c:pt>
                <c:pt idx="1">
                  <c:v>852</c:v>
                </c:pt>
                <c:pt idx="2">
                  <c:v>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763</c:v>
                </c:pt>
                <c:pt idx="1">
                  <c:v>904</c:v>
                </c:pt>
                <c:pt idx="2">
                  <c:v>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1157760"/>
        <c:axId val="471208704"/>
      </c:barChart>
      <c:catAx>
        <c:axId val="47115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1208704"/>
        <c:crosses val="autoZero"/>
        <c:auto val="1"/>
        <c:lblAlgn val="ctr"/>
        <c:lblOffset val="100"/>
        <c:noMultiLvlLbl val="0"/>
      </c:catAx>
      <c:valAx>
        <c:axId val="47120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71157760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30.929346232776311</c:v>
                </c:pt>
                <c:pt idx="1">
                  <c:v>27.832018189113285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28.603537574513826</c:v>
                </c:pt>
                <c:pt idx="1">
                  <c:v>29.102581249164107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16.407700576566011</c:v>
                </c:pt>
                <c:pt idx="1">
                  <c:v>20.012482724800499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12.166520082087365</c:v>
                </c:pt>
                <c:pt idx="1">
                  <c:v>15.902099772636083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6.5669891527411313</c:v>
                </c:pt>
                <c:pt idx="1">
                  <c:v>4.7389773081895594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5.3259063813153524</c:v>
                </c:pt>
                <c:pt idx="1">
                  <c:v>2.4118407560964736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71457152"/>
        <c:axId val="471726720"/>
      </c:barChart>
      <c:catAx>
        <c:axId val="471457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1726720"/>
        <c:crosses val="autoZero"/>
        <c:auto val="1"/>
        <c:lblAlgn val="ctr"/>
        <c:lblOffset val="100"/>
        <c:noMultiLvlLbl val="0"/>
      </c:catAx>
      <c:valAx>
        <c:axId val="4717267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14571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55.81</c:v>
                </c:pt>
                <c:pt idx="1">
                  <c:v>38.9</c:v>
                </c:pt>
                <c:pt idx="2">
                  <c:v>4.59</c:v>
                </c:pt>
                <c:pt idx="3">
                  <c:v>0.57999999999999996</c:v>
                </c:pt>
                <c:pt idx="4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57.39</c:v>
                </c:pt>
                <c:pt idx="1">
                  <c:v>35.380000000000003</c:v>
                </c:pt>
                <c:pt idx="2">
                  <c:v>6.12</c:v>
                </c:pt>
                <c:pt idx="3">
                  <c:v>0.9</c:v>
                </c:pt>
                <c:pt idx="4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72277376"/>
        <c:axId val="472315008"/>
      </c:barChart>
      <c:catAx>
        <c:axId val="472277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2315008"/>
        <c:crosses val="autoZero"/>
        <c:auto val="1"/>
        <c:lblAlgn val="ctr"/>
        <c:lblOffset val="100"/>
        <c:noMultiLvlLbl val="0"/>
      </c:catAx>
      <c:valAx>
        <c:axId val="4723150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227737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58347</c:v>
                </c:pt>
                <c:pt idx="1">
                  <c:v>65079</c:v>
                </c:pt>
                <c:pt idx="2">
                  <c:v>74440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2946560"/>
        <c:axId val="472961024"/>
      </c:barChart>
      <c:catAx>
        <c:axId val="47294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2961024"/>
        <c:crosses val="autoZero"/>
        <c:auto val="1"/>
        <c:lblAlgn val="ctr"/>
        <c:lblOffset val="100"/>
        <c:noMultiLvlLbl val="0"/>
      </c:catAx>
      <c:valAx>
        <c:axId val="47296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2946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14130</c:v>
                </c:pt>
                <c:pt idx="1">
                  <c:v>14222</c:v>
                </c:pt>
                <c:pt idx="2">
                  <c:v>14425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16587</c:v>
                </c:pt>
                <c:pt idx="1">
                  <c:v>16665</c:v>
                </c:pt>
                <c:pt idx="2">
                  <c:v>16581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3174016"/>
        <c:axId val="473176320"/>
      </c:barChart>
      <c:catAx>
        <c:axId val="47317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3176320"/>
        <c:crosses val="autoZero"/>
        <c:auto val="1"/>
        <c:lblAlgn val="ctr"/>
        <c:lblOffset val="100"/>
        <c:noMultiLvlLbl val="0"/>
      </c:catAx>
      <c:valAx>
        <c:axId val="473176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3174016"/>
        <c:crosses val="autoZero"/>
        <c:crossBetween val="between"/>
        <c:majorUnit val="3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39.700000000000003</c:v>
                </c:pt>
                <c:pt idx="1">
                  <c:v>20.7</c:v>
                </c:pt>
                <c:pt idx="2">
                  <c:v>0.6</c:v>
                </c:pt>
                <c:pt idx="3">
                  <c:v>38.999999999999993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92.793715846994544</c:v>
                </c:pt>
                <c:pt idx="1">
                  <c:v>98.812273177169246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7.2062841530054644</c:v>
                </c:pt>
                <c:pt idx="1">
                  <c:v>1.1877268228307489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73441792"/>
        <c:axId val="473473024"/>
      </c:barChart>
      <c:catAx>
        <c:axId val="4734417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3473024"/>
        <c:crosses val="autoZero"/>
        <c:auto val="1"/>
        <c:lblAlgn val="ctr"/>
        <c:lblOffset val="100"/>
        <c:noMultiLvlLbl val="0"/>
      </c:catAx>
      <c:valAx>
        <c:axId val="47347302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344179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80</c:v>
                </c:pt>
                <c:pt idx="1">
                  <c:v>50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3513984"/>
        <c:axId val="473516288"/>
      </c:barChart>
      <c:catAx>
        <c:axId val="47351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3516288"/>
        <c:crosses val="autoZero"/>
        <c:auto val="1"/>
        <c:lblAlgn val="ctr"/>
        <c:lblOffset val="100"/>
        <c:noMultiLvlLbl val="0"/>
      </c:catAx>
      <c:valAx>
        <c:axId val="47351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3513984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8.6999999999999993</c:v>
                </c:pt>
                <c:pt idx="1">
                  <c:v>5.5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3587712"/>
        <c:axId val="473589632"/>
      </c:barChart>
      <c:catAx>
        <c:axId val="47358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3589632"/>
        <c:crosses val="autoZero"/>
        <c:auto val="1"/>
        <c:lblAlgn val="ctr"/>
        <c:lblOffset val="100"/>
        <c:noMultiLvlLbl val="0"/>
      </c:catAx>
      <c:valAx>
        <c:axId val="473589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358771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16.600000000000001</c:v>
                </c:pt>
                <c:pt idx="1">
                  <c:v>9.6</c:v>
                </c:pt>
                <c:pt idx="2">
                  <c:v>14.6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3661440"/>
        <c:axId val="473662976"/>
      </c:barChart>
      <c:catAx>
        <c:axId val="4736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3662976"/>
        <c:crosses val="autoZero"/>
        <c:auto val="1"/>
        <c:lblAlgn val="ctr"/>
        <c:lblOffset val="100"/>
        <c:noMultiLvlLbl val="0"/>
      </c:catAx>
      <c:valAx>
        <c:axId val="473662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3661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14.6</c:v>
                </c:pt>
                <c:pt idx="1">
                  <c:v>50.8</c:v>
                </c:pt>
                <c:pt idx="2">
                  <c:v>34.6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2.68</c:v>
                </c:pt>
                <c:pt idx="1">
                  <c:v>5.14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73870720"/>
        <c:axId val="473873024"/>
      </c:barChart>
      <c:catAx>
        <c:axId val="4738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3873024"/>
        <c:crosses val="autoZero"/>
        <c:auto val="1"/>
        <c:lblAlgn val="ctr"/>
        <c:lblOffset val="100"/>
        <c:noMultiLvlLbl val="0"/>
      </c:catAx>
      <c:valAx>
        <c:axId val="473873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7387072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5.9</c:v>
                </c:pt>
                <c:pt idx="1">
                  <c:v>4.8</c:v>
                </c:pt>
                <c:pt idx="2">
                  <c:v>18.2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4655360"/>
        <c:axId val="474666112"/>
      </c:barChart>
      <c:catAx>
        <c:axId val="47465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4666112"/>
        <c:crosses val="autoZero"/>
        <c:auto val="1"/>
        <c:lblAlgn val="ctr"/>
        <c:lblOffset val="100"/>
        <c:noMultiLvlLbl val="0"/>
      </c:catAx>
      <c:valAx>
        <c:axId val="474666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4655360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15.6</c:v>
                </c:pt>
                <c:pt idx="1">
                  <c:v>17.5</c:v>
                </c:pt>
                <c:pt idx="2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84.4</c:v>
                </c:pt>
                <c:pt idx="1">
                  <c:v>82.5</c:v>
                </c:pt>
                <c:pt idx="2">
                  <c:v>84.5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50013056"/>
        <c:axId val="450014592"/>
      </c:barChart>
      <c:catAx>
        <c:axId val="45001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0014592"/>
        <c:crosses val="autoZero"/>
        <c:auto val="1"/>
        <c:lblAlgn val="ctr"/>
        <c:lblOffset val="100"/>
        <c:noMultiLvlLbl val="0"/>
      </c:catAx>
      <c:valAx>
        <c:axId val="450014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500130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48737</c:v>
                </c:pt>
                <c:pt idx="1">
                  <c:v>47440</c:v>
                </c:pt>
                <c:pt idx="2">
                  <c:v>63722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1276</c:v>
                </c:pt>
                <c:pt idx="1">
                  <c:v>1779</c:v>
                </c:pt>
                <c:pt idx="2">
                  <c:v>5487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0975232"/>
        <c:axId val="450976768"/>
      </c:barChart>
      <c:catAx>
        <c:axId val="450975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976768"/>
        <c:crosses val="autoZero"/>
        <c:auto val="1"/>
        <c:lblAlgn val="ctr"/>
        <c:lblOffset val="100"/>
        <c:noMultiLvlLbl val="0"/>
      </c:catAx>
      <c:valAx>
        <c:axId val="4509767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0975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168964</c:v>
                </c:pt>
                <c:pt idx="1">
                  <c:v>155748</c:v>
                </c:pt>
                <c:pt idx="2">
                  <c:v>221174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3229</c:v>
                </c:pt>
                <c:pt idx="1">
                  <c:v>6057</c:v>
                </c:pt>
                <c:pt idx="2">
                  <c:v>16006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1200128"/>
        <c:axId val="451201664"/>
      </c:barChart>
      <c:catAx>
        <c:axId val="451200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201664"/>
        <c:crosses val="autoZero"/>
        <c:auto val="1"/>
        <c:lblAlgn val="ctr"/>
        <c:lblOffset val="100"/>
        <c:noMultiLvlLbl val="0"/>
      </c:catAx>
      <c:valAx>
        <c:axId val="4512016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1200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3.5</c:v>
                </c:pt>
                <c:pt idx="1">
                  <c:v>3.3</c:v>
                </c:pt>
                <c:pt idx="2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2.5</c:v>
                </c:pt>
                <c:pt idx="1">
                  <c:v>3.4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51265280"/>
        <c:axId val="451266816"/>
      </c:barChart>
      <c:catAx>
        <c:axId val="451265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266816"/>
        <c:crosses val="autoZero"/>
        <c:auto val="1"/>
        <c:lblAlgn val="ctr"/>
        <c:lblOffset val="100"/>
        <c:noMultiLvlLbl val="0"/>
      </c:catAx>
      <c:valAx>
        <c:axId val="4512668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1265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32.6</c:v>
                </c:pt>
                <c:pt idx="1">
                  <c:v>33.1</c:v>
                </c:pt>
                <c:pt idx="2">
                  <c:v>34.1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40.299999999999997</c:v>
                </c:pt>
                <c:pt idx="1">
                  <c:v>40.9</c:v>
                </c:pt>
                <c:pt idx="2">
                  <c:v>41.4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51809664"/>
        <c:axId val="451811200"/>
      </c:barChart>
      <c:catAx>
        <c:axId val="45180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1811200"/>
        <c:crosses val="autoZero"/>
        <c:auto val="1"/>
        <c:lblAlgn val="ctr"/>
        <c:lblOffset val="100"/>
        <c:noMultiLvlLbl val="0"/>
      </c:catAx>
      <c:valAx>
        <c:axId val="451811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18096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487.03899999999999</c:v>
                </c:pt>
                <c:pt idx="1">
                  <c:v>531.529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1846144"/>
        <c:axId val="451847680"/>
      </c:barChart>
      <c:catAx>
        <c:axId val="4518461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847680"/>
        <c:crosses val="autoZero"/>
        <c:auto val="1"/>
        <c:lblAlgn val="ctr"/>
        <c:lblOffset val="100"/>
        <c:noMultiLvlLbl val="0"/>
      </c:catAx>
      <c:valAx>
        <c:axId val="4518476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846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7054.08</c:v>
                </c:pt>
                <c:pt idx="1">
                  <c:v>20358.57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1886080"/>
        <c:axId val="451904256"/>
      </c:barChart>
      <c:catAx>
        <c:axId val="451886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904256"/>
        <c:crosses val="autoZero"/>
        <c:auto val="1"/>
        <c:lblAlgn val="ctr"/>
        <c:lblOffset val="100"/>
        <c:noMultiLvlLbl val="0"/>
      </c:catAx>
      <c:valAx>
        <c:axId val="451904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886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56</c:v>
                </c:pt>
                <c:pt idx="1">
                  <c:v>61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43</c:v>
                </c:pt>
                <c:pt idx="1">
                  <c:v>44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2225280"/>
        <c:axId val="452243456"/>
      </c:barChart>
      <c:catAx>
        <c:axId val="45222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243456"/>
        <c:crosses val="autoZero"/>
        <c:auto val="1"/>
        <c:lblAlgn val="ctr"/>
        <c:lblOffset val="100"/>
        <c:noMultiLvlLbl val="0"/>
      </c:catAx>
      <c:valAx>
        <c:axId val="452243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2252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14.3</c:v>
                </c:pt>
                <c:pt idx="1">
                  <c:v>15.1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51.7</c:v>
                </c:pt>
                <c:pt idx="1">
                  <c:v>49.4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34</c:v>
                </c:pt>
                <c:pt idx="1">
                  <c:v>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3280"/>
        <c:axId val="193715200"/>
      </c:barChart>
      <c:catAx>
        <c:axId val="193713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5200"/>
        <c:crosses val="autoZero"/>
        <c:auto val="1"/>
        <c:lblAlgn val="ctr"/>
        <c:lblOffset val="100"/>
        <c:noMultiLvlLbl val="0"/>
      </c:catAx>
      <c:valAx>
        <c:axId val="193715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32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937</c:v>
                </c:pt>
                <c:pt idx="1">
                  <c:v>1189</c:v>
                </c:pt>
                <c:pt idx="2">
                  <c:v>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1049</c:v>
                </c:pt>
                <c:pt idx="1">
                  <c:v>1120</c:v>
                </c:pt>
                <c:pt idx="2">
                  <c:v>1243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1232"/>
        <c:axId val="58862976"/>
      </c:barChart>
      <c:catAx>
        <c:axId val="5875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862976"/>
        <c:crosses val="autoZero"/>
        <c:auto val="1"/>
        <c:lblAlgn val="ctr"/>
        <c:lblOffset val="100"/>
        <c:noMultiLvlLbl val="0"/>
      </c:catAx>
      <c:valAx>
        <c:axId val="58862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12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307</c:v>
                </c:pt>
                <c:pt idx="1">
                  <c:v>381</c:v>
                </c:pt>
                <c:pt idx="2">
                  <c:v>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73</c:v>
                </c:pt>
                <c:pt idx="1">
                  <c:v>69</c:v>
                </c:pt>
                <c:pt idx="2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13952"/>
        <c:axId val="59615488"/>
      </c:barChart>
      <c:catAx>
        <c:axId val="5961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5488"/>
        <c:crosses val="autoZero"/>
        <c:auto val="1"/>
        <c:lblAlgn val="ctr"/>
        <c:lblOffset val="100"/>
        <c:noMultiLvlLbl val="0"/>
      </c:catAx>
      <c:valAx>
        <c:axId val="5961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2619</c:v>
                </c:pt>
                <c:pt idx="1">
                  <c:v>2136</c:v>
                </c:pt>
                <c:pt idx="2">
                  <c:v>1863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1786</c:v>
                </c:pt>
                <c:pt idx="1">
                  <c:v>1528</c:v>
                </c:pt>
                <c:pt idx="2">
                  <c:v>1333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74208"/>
        <c:axId val="146377344"/>
      </c:barChart>
      <c:catAx>
        <c:axId val="13417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7344"/>
        <c:crosses val="autoZero"/>
        <c:auto val="1"/>
        <c:lblAlgn val="ctr"/>
        <c:lblOffset val="100"/>
        <c:noMultiLvlLbl val="0"/>
      </c:catAx>
      <c:valAx>
        <c:axId val="146377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742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14.6</c:v>
                </c:pt>
                <c:pt idx="1">
                  <c:v>50.8</c:v>
                </c:pt>
                <c:pt idx="2">
                  <c:v>34.6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14.3</c:v>
                </c:pt>
                <c:pt idx="1">
                  <c:v>15.1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51.7</c:v>
                </c:pt>
                <c:pt idx="1">
                  <c:v>49.4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34</c:v>
                </c:pt>
                <c:pt idx="1">
                  <c:v>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80640"/>
        <c:axId val="147282176"/>
      </c:barChart>
      <c:catAx>
        <c:axId val="147280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2176"/>
        <c:crosses val="autoZero"/>
        <c:auto val="1"/>
        <c:lblAlgn val="ctr"/>
        <c:lblOffset val="100"/>
        <c:noMultiLvlLbl val="0"/>
      </c:catAx>
      <c:valAx>
        <c:axId val="147282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806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15.6</c:v>
                </c:pt>
                <c:pt idx="1">
                  <c:v>17.5</c:v>
                </c:pt>
                <c:pt idx="2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84.4</c:v>
                </c:pt>
                <c:pt idx="1">
                  <c:v>82.5</c:v>
                </c:pt>
                <c:pt idx="2">
                  <c:v>84.5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951808"/>
        <c:axId val="148953344"/>
      </c:barChart>
      <c:catAx>
        <c:axId val="14895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3344"/>
        <c:crosses val="autoZero"/>
        <c:auto val="1"/>
        <c:lblAlgn val="ctr"/>
        <c:lblOffset val="100"/>
        <c:noMultiLvlLbl val="0"/>
      </c:catAx>
      <c:valAx>
        <c:axId val="148953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9518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8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9088"/>
        <c:axId val="150274816"/>
      </c:barChart>
      <c:catAx>
        <c:axId val="150169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74816"/>
        <c:crosses val="autoZero"/>
        <c:auto val="1"/>
        <c:lblAlgn val="ctr"/>
        <c:lblOffset val="100"/>
        <c:noMultiLvlLbl val="0"/>
      </c:catAx>
      <c:valAx>
        <c:axId val="150274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9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409</c:v>
                </c:pt>
                <c:pt idx="1">
                  <c:v>1022</c:v>
                </c:pt>
                <c:pt idx="2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303</c:v>
                </c:pt>
                <c:pt idx="1">
                  <c:v>473</c:v>
                </c:pt>
                <c:pt idx="2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6816"/>
        <c:axId val="150321408"/>
      </c:barChart>
      <c:catAx>
        <c:axId val="150306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1408"/>
        <c:crosses val="autoZero"/>
        <c:auto val="1"/>
        <c:lblAlgn val="ctr"/>
        <c:lblOffset val="100"/>
        <c:noMultiLvlLbl val="0"/>
      </c:catAx>
      <c:valAx>
        <c:axId val="15032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6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104</c:v>
                </c:pt>
                <c:pt idx="1">
                  <c:v>331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75</c:v>
                </c:pt>
                <c:pt idx="1">
                  <c:v>269</c:v>
                </c:pt>
                <c:pt idx="2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6288"/>
        <c:axId val="150402176"/>
      </c:barChart>
      <c:catAx>
        <c:axId val="15039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2176"/>
        <c:crosses val="autoZero"/>
        <c:auto val="1"/>
        <c:lblAlgn val="ctr"/>
        <c:lblOffset val="100"/>
        <c:noMultiLvlLbl val="0"/>
      </c:catAx>
      <c:valAx>
        <c:axId val="15040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6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1539</c:v>
                </c:pt>
                <c:pt idx="1">
                  <c:v>1276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26016"/>
        <c:axId val="151127552"/>
      </c:barChart>
      <c:catAx>
        <c:axId val="151126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7552"/>
        <c:crosses val="autoZero"/>
        <c:auto val="1"/>
        <c:lblAlgn val="ctr"/>
        <c:lblOffset val="100"/>
        <c:noMultiLvlLbl val="0"/>
      </c:catAx>
      <c:valAx>
        <c:axId val="15112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26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8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856256"/>
        <c:axId val="193858944"/>
      </c:barChart>
      <c:catAx>
        <c:axId val="19385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8944"/>
        <c:crosses val="autoZero"/>
        <c:auto val="1"/>
        <c:lblAlgn val="ctr"/>
        <c:lblOffset val="100"/>
        <c:noMultiLvlLbl val="0"/>
      </c:catAx>
      <c:valAx>
        <c:axId val="19385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856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924</c:v>
                </c:pt>
                <c:pt idx="1">
                  <c:v>798</c:v>
                </c:pt>
                <c:pt idx="2">
                  <c:v>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65280"/>
        <c:axId val="151266816"/>
      </c:barChart>
      <c:catAx>
        <c:axId val="15126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6816"/>
        <c:crosses val="autoZero"/>
        <c:auto val="1"/>
        <c:lblAlgn val="ctr"/>
        <c:lblOffset val="100"/>
        <c:noMultiLvlLbl val="0"/>
      </c:catAx>
      <c:valAx>
        <c:axId val="15126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54</c:v>
                </c:pt>
                <c:pt idx="1">
                  <c:v>76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5024"/>
        <c:axId val="151359488"/>
      </c:barChart>
      <c:catAx>
        <c:axId val="151345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59488"/>
        <c:crosses val="autoZero"/>
        <c:auto val="1"/>
        <c:lblAlgn val="ctr"/>
        <c:lblOffset val="100"/>
        <c:noMultiLvlLbl val="0"/>
      </c:catAx>
      <c:valAx>
        <c:axId val="1513594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5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80</c:v>
                </c:pt>
                <c:pt idx="1">
                  <c:v>50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3040"/>
        <c:axId val="151480576"/>
      </c:barChart>
      <c:catAx>
        <c:axId val="15146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576"/>
        <c:crosses val="autoZero"/>
        <c:auto val="1"/>
        <c:lblAlgn val="ctr"/>
        <c:lblOffset val="100"/>
        <c:noMultiLvlLbl val="0"/>
      </c:catAx>
      <c:valAx>
        <c:axId val="15148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26</c:v>
                </c:pt>
                <c:pt idx="1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977408"/>
        <c:axId val="152992384"/>
      </c:barChart>
      <c:catAx>
        <c:axId val="15297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2384"/>
        <c:crosses val="autoZero"/>
        <c:auto val="1"/>
        <c:lblAlgn val="ctr"/>
        <c:lblOffset val="100"/>
        <c:noMultiLvlLbl val="0"/>
      </c:catAx>
      <c:valAx>
        <c:axId val="1529923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77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487.03899999999999</c:v>
                </c:pt>
                <c:pt idx="1">
                  <c:v>531.529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20064"/>
        <c:axId val="153436544"/>
      </c:barChart>
      <c:catAx>
        <c:axId val="153320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36544"/>
        <c:crosses val="autoZero"/>
        <c:auto val="1"/>
        <c:lblAlgn val="ctr"/>
        <c:lblOffset val="100"/>
        <c:noMultiLvlLbl val="0"/>
      </c:catAx>
      <c:valAx>
        <c:axId val="1534365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31457</c:v>
                </c:pt>
                <c:pt idx="1">
                  <c:v>31789</c:v>
                </c:pt>
                <c:pt idx="2">
                  <c:v>31877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04384"/>
        <c:axId val="153514368"/>
      </c:barChart>
      <c:catAx>
        <c:axId val="15350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14368"/>
        <c:crosses val="autoZero"/>
        <c:auto val="1"/>
        <c:lblAlgn val="ctr"/>
        <c:lblOffset val="100"/>
        <c:noMultiLvlLbl val="0"/>
      </c:catAx>
      <c:valAx>
        <c:axId val="15351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5.9</c:v>
                </c:pt>
                <c:pt idx="1">
                  <c:v>4.8</c:v>
                </c:pt>
                <c:pt idx="2">
                  <c:v>18.2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4240"/>
        <c:axId val="153760128"/>
      </c:barChart>
      <c:catAx>
        <c:axId val="15375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60128"/>
        <c:crosses val="autoZero"/>
        <c:auto val="1"/>
        <c:lblAlgn val="ctr"/>
        <c:lblOffset val="100"/>
        <c:noMultiLvlLbl val="0"/>
      </c:catAx>
      <c:valAx>
        <c:axId val="15376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11.5</c:v>
                </c:pt>
                <c:pt idx="1">
                  <c:v>8.5</c:v>
                </c:pt>
                <c:pt idx="2">
                  <c:v>9.3000000000000007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52544"/>
        <c:axId val="153891200"/>
      </c:barChart>
      <c:catAx>
        <c:axId val="15385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91200"/>
        <c:crosses val="autoZero"/>
        <c:auto val="1"/>
        <c:lblAlgn val="ctr"/>
        <c:lblOffset val="100"/>
        <c:noMultiLvlLbl val="0"/>
      </c:catAx>
      <c:valAx>
        <c:axId val="15389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52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16.33844175069467</c:v>
                </c:pt>
                <c:pt idx="1">
                  <c:v>60.862970647834693</c:v>
                </c:pt>
                <c:pt idx="2">
                  <c:v>22.79858760147064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34</c:v>
                </c:pt>
                <c:pt idx="1">
                  <c:v>40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3</c:v>
                </c:pt>
                <c:pt idx="1">
                  <c:v>9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84480"/>
        <c:axId val="154112768"/>
      </c:barChart>
      <c:catAx>
        <c:axId val="15408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2768"/>
        <c:crosses val="autoZero"/>
        <c:auto val="1"/>
        <c:lblAlgn val="ctr"/>
        <c:lblOffset val="100"/>
        <c:noMultiLvlLbl val="0"/>
      </c:catAx>
      <c:valAx>
        <c:axId val="154112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84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409</c:v>
                </c:pt>
                <c:pt idx="1">
                  <c:v>1022</c:v>
                </c:pt>
                <c:pt idx="2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303</c:v>
                </c:pt>
                <c:pt idx="1">
                  <c:v>473</c:v>
                </c:pt>
                <c:pt idx="2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8176"/>
        <c:axId val="199079040"/>
      </c:barChart>
      <c:catAx>
        <c:axId val="198498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79040"/>
        <c:crosses val="autoZero"/>
        <c:auto val="1"/>
        <c:lblAlgn val="ctr"/>
        <c:lblOffset val="100"/>
        <c:noMultiLvlLbl val="0"/>
      </c:catAx>
      <c:valAx>
        <c:axId val="19907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8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594304"/>
        <c:axId val="154616576"/>
      </c:barChart>
      <c:catAx>
        <c:axId val="15459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16576"/>
        <c:crosses val="autoZero"/>
        <c:auto val="1"/>
        <c:lblAlgn val="ctr"/>
        <c:lblOffset val="100"/>
        <c:noMultiLvlLbl val="0"/>
      </c:catAx>
      <c:valAx>
        <c:axId val="15461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594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106.5</c:v>
                </c:pt>
                <c:pt idx="1">
                  <c:v>98.9</c:v>
                </c:pt>
                <c:pt idx="2">
                  <c:v>107.8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110</c:v>
                </c:pt>
                <c:pt idx="1">
                  <c:v>98.5</c:v>
                </c:pt>
                <c:pt idx="2">
                  <c:v>111.5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8144"/>
        <c:axId val="154934656"/>
      </c:barChart>
      <c:catAx>
        <c:axId val="154838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34656"/>
        <c:crosses val="autoZero"/>
        <c:auto val="1"/>
        <c:lblAlgn val="ctr"/>
        <c:lblOffset val="100"/>
        <c:noMultiLvlLbl val="0"/>
      </c:catAx>
      <c:valAx>
        <c:axId val="154934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1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580</c:v>
                </c:pt>
                <c:pt idx="1">
                  <c:v>484</c:v>
                </c:pt>
                <c:pt idx="2">
                  <c:v>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9344"/>
        <c:axId val="155160576"/>
      </c:barChart>
      <c:catAx>
        <c:axId val="15512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60576"/>
        <c:crosses val="autoZero"/>
        <c:auto val="1"/>
        <c:lblAlgn val="ctr"/>
        <c:lblOffset val="100"/>
        <c:noMultiLvlLbl val="0"/>
      </c:catAx>
      <c:valAx>
        <c:axId val="15516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45</c:v>
                </c:pt>
                <c:pt idx="1">
                  <c:v>76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61</c:v>
                </c:pt>
                <c:pt idx="1">
                  <c:v>65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2272"/>
        <c:axId val="155509120"/>
      </c:barChart>
      <c:catAx>
        <c:axId val="15546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09120"/>
        <c:crosses val="autoZero"/>
        <c:auto val="1"/>
        <c:lblAlgn val="ctr"/>
        <c:lblOffset val="100"/>
        <c:noMultiLvlLbl val="0"/>
      </c:catAx>
      <c:valAx>
        <c:axId val="15550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334</c:v>
                </c:pt>
                <c:pt idx="1">
                  <c:v>380</c:v>
                </c:pt>
                <c:pt idx="2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489</c:v>
                </c:pt>
                <c:pt idx="1">
                  <c:v>524</c:v>
                </c:pt>
                <c:pt idx="2">
                  <c:v>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131328"/>
        <c:axId val="156132864"/>
      </c:barChart>
      <c:catAx>
        <c:axId val="15613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2864"/>
        <c:crosses val="autoZero"/>
        <c:auto val="1"/>
        <c:lblAlgn val="ctr"/>
        <c:lblOffset val="100"/>
        <c:noMultiLvlLbl val="0"/>
      </c:catAx>
      <c:valAx>
        <c:axId val="156132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2.1998956475313363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2.2059626515234245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2.1901884411439942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2.3406501401477922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2.2338708698870327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2.5311540654993752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2.9036681106136166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3.2579811437515929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3.4399912635142513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3.5261427202019102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3.6098673752927328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3.8355599237984297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4.3658160727069761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4.3852304854816593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3.4654726802810241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2.0385133413417784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1.6538652882433595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1.219467802409814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8512"/>
        <c:axId val="157429120"/>
      </c:barChart>
      <c:catAx>
        <c:axId val="15732851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429120"/>
        <c:crosses val="autoZero"/>
        <c:auto val="1"/>
        <c:lblAlgn val="ctr"/>
        <c:lblOffset val="100"/>
        <c:noMultiLvlLbl val="0"/>
      </c:catAx>
      <c:valAx>
        <c:axId val="15742912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85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2.2362976714838676</c:v>
                </c:pt>
                <c:pt idx="1">
                  <c:v>2.2848337034205768</c:v>
                </c:pt>
                <c:pt idx="2">
                  <c:v>2.4571366167958941</c:v>
                </c:pt>
                <c:pt idx="3">
                  <c:v>2.3734119617050706</c:v>
                </c:pt>
                <c:pt idx="4">
                  <c:v>2.4753376287721598</c:v>
                </c:pt>
                <c:pt idx="5">
                  <c:v>2.694963173285768</c:v>
                </c:pt>
                <c:pt idx="6">
                  <c:v>3.0371421984395663</c:v>
                </c:pt>
                <c:pt idx="7">
                  <c:v>3.4254304539332385</c:v>
                </c:pt>
                <c:pt idx="8">
                  <c:v>3.467899481877859</c:v>
                </c:pt>
                <c:pt idx="9">
                  <c:v>3.521289117008239</c:v>
                </c:pt>
                <c:pt idx="10">
                  <c:v>3.149988472692415</c:v>
                </c:pt>
                <c:pt idx="11">
                  <c:v>3.6001601689053913</c:v>
                </c:pt>
                <c:pt idx="12">
                  <c:v>3.8367733245968476</c:v>
                </c:pt>
                <c:pt idx="13">
                  <c:v>3.8307063206047589</c:v>
                </c:pt>
                <c:pt idx="14">
                  <c:v>2.8624124834674141</c:v>
                </c:pt>
                <c:pt idx="15">
                  <c:v>1.5276716052079162</c:v>
                </c:pt>
                <c:pt idx="16">
                  <c:v>1.0289638770582312</c:v>
                </c:pt>
                <c:pt idx="17">
                  <c:v>0.78628371737468594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4240"/>
        <c:axId val="157876992"/>
      </c:barChart>
      <c:catAx>
        <c:axId val="1578342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76992"/>
        <c:crosses val="autoZero"/>
        <c:auto val="1"/>
        <c:lblAlgn val="ctr"/>
        <c:lblOffset val="100"/>
        <c:noMultiLvlLbl val="0"/>
      </c:catAx>
      <c:valAx>
        <c:axId val="15787699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42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0.22826086956521741</c:v>
                </c:pt>
                <c:pt idx="1">
                  <c:v>0.27215263958796676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1.2717391304347827</c:v>
                </c:pt>
                <c:pt idx="1">
                  <c:v>0.31604822661828397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8.6059782608695645</c:v>
                </c:pt>
                <c:pt idx="1">
                  <c:v>4.8928947676460259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19.410326086956523</c:v>
                </c:pt>
                <c:pt idx="1">
                  <c:v>18.216668617581647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49.489130434782609</c:v>
                </c:pt>
                <c:pt idx="1">
                  <c:v>58.896172304810953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6.3532608695652177</c:v>
                </c:pt>
                <c:pt idx="1">
                  <c:v>5.1796792695774325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14.641304347826086</c:v>
                </c:pt>
                <c:pt idx="1">
                  <c:v>12.226384174177689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5456"/>
        <c:axId val="158859648"/>
      </c:barChart>
      <c:catAx>
        <c:axId val="15875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859648"/>
        <c:crosses val="autoZero"/>
        <c:auto val="1"/>
        <c:lblAlgn val="ctr"/>
        <c:lblOffset val="100"/>
        <c:noMultiLvlLbl val="0"/>
      </c:catAx>
      <c:valAx>
        <c:axId val="158859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4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29.85869565217391</c:v>
                </c:pt>
                <c:pt idx="1">
                  <c:v>25.863279878262908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26.807065217391308</c:v>
                </c:pt>
                <c:pt idx="1">
                  <c:v>35.081353154629518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43.100543478260875</c:v>
                </c:pt>
                <c:pt idx="1">
                  <c:v>38.712981388271103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0.23369565217391305</c:v>
                </c:pt>
                <c:pt idx="1">
                  <c:v>0.3423855788364743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8544"/>
        <c:axId val="159550080"/>
      </c:barChart>
      <c:catAx>
        <c:axId val="15954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50080"/>
        <c:crosses val="autoZero"/>
        <c:auto val="1"/>
        <c:lblAlgn val="ctr"/>
        <c:lblOffset val="100"/>
        <c:noMultiLvlLbl val="0"/>
      </c:catAx>
      <c:valAx>
        <c:axId val="159550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5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15</c:v>
                </c:pt>
                <c:pt idx="3">
                  <c:v>27</c:v>
                </c:pt>
                <c:pt idx="4">
                  <c:v>25</c:v>
                </c:pt>
                <c:pt idx="5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2</c:v>
                </c:pt>
                <c:pt idx="1">
                  <c:v>3</c:v>
                </c:pt>
                <c:pt idx="2">
                  <c:v>12</c:v>
                </c:pt>
                <c:pt idx="3">
                  <c:v>18</c:v>
                </c:pt>
                <c:pt idx="4">
                  <c:v>15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837568"/>
        <c:axId val="159924992"/>
      </c:barChart>
      <c:catAx>
        <c:axId val="159837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4992"/>
        <c:crosses val="autoZero"/>
        <c:auto val="1"/>
        <c:lblAlgn val="ctr"/>
        <c:lblOffset val="100"/>
        <c:noMultiLvlLbl val="0"/>
      </c:catAx>
      <c:valAx>
        <c:axId val="1599249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37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104</c:v>
                </c:pt>
                <c:pt idx="1">
                  <c:v>331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75</c:v>
                </c:pt>
                <c:pt idx="1">
                  <c:v>269</c:v>
                </c:pt>
                <c:pt idx="2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533312"/>
        <c:axId val="199534848"/>
      </c:barChart>
      <c:catAx>
        <c:axId val="199533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4848"/>
        <c:crosses val="autoZero"/>
        <c:auto val="1"/>
        <c:lblAlgn val="ctr"/>
        <c:lblOffset val="100"/>
        <c:noMultiLvlLbl val="0"/>
      </c:catAx>
      <c:valAx>
        <c:axId val="199534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533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0.66</c:v>
                </c:pt>
                <c:pt idx="1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321920"/>
        <c:axId val="160323840"/>
      </c:barChart>
      <c:catAx>
        <c:axId val="160321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3840"/>
        <c:crosses val="autoZero"/>
        <c:auto val="1"/>
        <c:lblAlgn val="ctr"/>
        <c:lblOffset val="100"/>
        <c:noMultiLvlLbl val="0"/>
      </c:catAx>
      <c:valAx>
        <c:axId val="16032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1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14.285714285714285</c:v>
                </c:pt>
                <c:pt idx="1">
                  <c:v>62.821138211382113</c:v>
                </c:pt>
                <c:pt idx="2">
                  <c:v>16.477272727272727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85.714285714285708</c:v>
                </c:pt>
                <c:pt idx="1">
                  <c:v>37.178861788617887</c:v>
                </c:pt>
                <c:pt idx="2">
                  <c:v>83.522727272727266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11328"/>
        <c:axId val="160614272"/>
      </c:barChart>
      <c:catAx>
        <c:axId val="16061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4272"/>
        <c:crosses val="autoZero"/>
        <c:auto val="1"/>
        <c:lblAlgn val="ctr"/>
        <c:lblOffset val="100"/>
        <c:noMultiLvlLbl val="0"/>
      </c:catAx>
      <c:valAx>
        <c:axId val="1606142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3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369</c:v>
                </c:pt>
                <c:pt idx="1">
                  <c:v>320</c:v>
                </c:pt>
                <c:pt idx="2">
                  <c:v>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373</c:v>
                </c:pt>
                <c:pt idx="1">
                  <c:v>389</c:v>
                </c:pt>
                <c:pt idx="2">
                  <c:v>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4992"/>
        <c:axId val="160932224"/>
      </c:barChart>
      <c:catAx>
        <c:axId val="16088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932224"/>
        <c:crosses val="autoZero"/>
        <c:auto val="1"/>
        <c:lblAlgn val="ctr"/>
        <c:lblOffset val="100"/>
        <c:noMultiLvlLbl val="0"/>
      </c:catAx>
      <c:valAx>
        <c:axId val="16093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49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706</c:v>
                </c:pt>
                <c:pt idx="1">
                  <c:v>852</c:v>
                </c:pt>
                <c:pt idx="2">
                  <c:v>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763</c:v>
                </c:pt>
                <c:pt idx="1">
                  <c:v>904</c:v>
                </c:pt>
                <c:pt idx="2">
                  <c:v>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81984"/>
        <c:axId val="161418240"/>
      </c:barChart>
      <c:catAx>
        <c:axId val="16108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418240"/>
        <c:crosses val="autoZero"/>
        <c:auto val="1"/>
        <c:lblAlgn val="ctr"/>
        <c:lblOffset val="100"/>
        <c:noMultiLvlLbl val="0"/>
      </c:catAx>
      <c:valAx>
        <c:axId val="161418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819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30.929346232776311</c:v>
                </c:pt>
                <c:pt idx="1">
                  <c:v>27.832018189113285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28.603537574513826</c:v>
                </c:pt>
                <c:pt idx="1">
                  <c:v>29.102581249164107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16.407700576566011</c:v>
                </c:pt>
                <c:pt idx="1">
                  <c:v>20.012482724800499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12.166520082087365</c:v>
                </c:pt>
                <c:pt idx="1">
                  <c:v>15.902099772636083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6.5669891527411313</c:v>
                </c:pt>
                <c:pt idx="1">
                  <c:v>4.7389773081895594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5.3259063813153524</c:v>
                </c:pt>
                <c:pt idx="1">
                  <c:v>2.4118407560964736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9552"/>
        <c:axId val="161881088"/>
      </c:barChart>
      <c:catAx>
        <c:axId val="161879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81088"/>
        <c:crosses val="autoZero"/>
        <c:auto val="1"/>
        <c:lblAlgn val="ctr"/>
        <c:lblOffset val="100"/>
        <c:noMultiLvlLbl val="0"/>
      </c:catAx>
      <c:valAx>
        <c:axId val="1618810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95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55.81</c:v>
                </c:pt>
                <c:pt idx="1">
                  <c:v>38.9</c:v>
                </c:pt>
                <c:pt idx="2">
                  <c:v>4.59</c:v>
                </c:pt>
                <c:pt idx="3">
                  <c:v>0.57999999999999996</c:v>
                </c:pt>
                <c:pt idx="4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57.39</c:v>
                </c:pt>
                <c:pt idx="1">
                  <c:v>35.380000000000003</c:v>
                </c:pt>
                <c:pt idx="2">
                  <c:v>6.12</c:v>
                </c:pt>
                <c:pt idx="3">
                  <c:v>0.9</c:v>
                </c:pt>
                <c:pt idx="4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9520"/>
        <c:axId val="162215040"/>
      </c:barChart>
      <c:catAx>
        <c:axId val="16213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5040"/>
        <c:crosses val="autoZero"/>
        <c:auto val="1"/>
        <c:lblAlgn val="ctr"/>
        <c:lblOffset val="100"/>
        <c:noMultiLvlLbl val="0"/>
      </c:catAx>
      <c:valAx>
        <c:axId val="162215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95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58347</c:v>
                </c:pt>
                <c:pt idx="1">
                  <c:v>65079</c:v>
                </c:pt>
                <c:pt idx="2">
                  <c:v>74440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8960"/>
        <c:axId val="162251136"/>
      </c:barChart>
      <c:catAx>
        <c:axId val="16224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51136"/>
        <c:crosses val="autoZero"/>
        <c:auto val="1"/>
        <c:lblAlgn val="ctr"/>
        <c:lblOffset val="100"/>
        <c:noMultiLvlLbl val="0"/>
      </c:catAx>
      <c:valAx>
        <c:axId val="1622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14130</c:v>
                </c:pt>
                <c:pt idx="1">
                  <c:v>14222</c:v>
                </c:pt>
                <c:pt idx="2">
                  <c:v>14425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16587</c:v>
                </c:pt>
                <c:pt idx="1">
                  <c:v>16665</c:v>
                </c:pt>
                <c:pt idx="2">
                  <c:v>16581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527872"/>
        <c:axId val="162743040"/>
      </c:barChart>
      <c:catAx>
        <c:axId val="16252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743040"/>
        <c:crosses val="autoZero"/>
        <c:auto val="1"/>
        <c:lblAlgn val="ctr"/>
        <c:lblOffset val="100"/>
        <c:noMultiLvlLbl val="0"/>
      </c:catAx>
      <c:valAx>
        <c:axId val="16274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7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39.700000000000003</c:v>
                </c:pt>
                <c:pt idx="1">
                  <c:v>20.7</c:v>
                </c:pt>
                <c:pt idx="2">
                  <c:v>0.6</c:v>
                </c:pt>
                <c:pt idx="3">
                  <c:v>38.999999999999993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92.793715846994544</c:v>
                </c:pt>
                <c:pt idx="1">
                  <c:v>98.812273177169246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7.2062841530054644</c:v>
                </c:pt>
                <c:pt idx="1">
                  <c:v>1.1877268228307489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009856"/>
        <c:axId val="166111104"/>
      </c:barChart>
      <c:catAx>
        <c:axId val="1660098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11104"/>
        <c:crosses val="autoZero"/>
        <c:auto val="1"/>
        <c:lblAlgn val="ctr"/>
        <c:lblOffset val="100"/>
        <c:noMultiLvlLbl val="0"/>
      </c:catAx>
      <c:valAx>
        <c:axId val="1661111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85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1539</c:v>
                </c:pt>
                <c:pt idx="1">
                  <c:v>1276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9408"/>
        <c:axId val="200151424"/>
      </c:barChart>
      <c:catAx>
        <c:axId val="199969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151424"/>
        <c:crosses val="autoZero"/>
        <c:auto val="1"/>
        <c:lblAlgn val="ctr"/>
        <c:lblOffset val="100"/>
        <c:noMultiLvlLbl val="0"/>
      </c:catAx>
      <c:valAx>
        <c:axId val="20015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9408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8.6999999999999993</c:v>
                </c:pt>
                <c:pt idx="1">
                  <c:v>5.5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575936"/>
        <c:axId val="167585280"/>
      </c:barChart>
      <c:catAx>
        <c:axId val="16757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5280"/>
        <c:crosses val="autoZero"/>
        <c:auto val="1"/>
        <c:lblAlgn val="ctr"/>
        <c:lblOffset val="100"/>
        <c:noMultiLvlLbl val="0"/>
      </c:catAx>
      <c:valAx>
        <c:axId val="167585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16.600000000000001</c:v>
                </c:pt>
                <c:pt idx="1">
                  <c:v>9.6</c:v>
                </c:pt>
                <c:pt idx="2">
                  <c:v>14.6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213504"/>
        <c:axId val="168309504"/>
      </c:barChart>
      <c:catAx>
        <c:axId val="16821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09504"/>
        <c:crosses val="autoZero"/>
        <c:auto val="1"/>
        <c:lblAlgn val="ctr"/>
        <c:lblOffset val="100"/>
        <c:noMultiLvlLbl val="0"/>
      </c:catAx>
      <c:valAx>
        <c:axId val="16830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2.68</c:v>
                </c:pt>
                <c:pt idx="1">
                  <c:v>5.14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2608"/>
        <c:axId val="186480896"/>
      </c:barChart>
      <c:catAx>
        <c:axId val="18645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0896"/>
        <c:crosses val="autoZero"/>
        <c:auto val="1"/>
        <c:lblAlgn val="ctr"/>
        <c:lblOffset val="100"/>
        <c:noMultiLvlLbl val="0"/>
      </c:catAx>
      <c:valAx>
        <c:axId val="186480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26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48737</c:v>
                </c:pt>
                <c:pt idx="1">
                  <c:v>47440</c:v>
                </c:pt>
                <c:pt idx="2">
                  <c:v>63722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1276</c:v>
                </c:pt>
                <c:pt idx="1">
                  <c:v>1779</c:v>
                </c:pt>
                <c:pt idx="2">
                  <c:v>5487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39712"/>
        <c:axId val="186743040"/>
      </c:barChart>
      <c:catAx>
        <c:axId val="186739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3040"/>
        <c:crosses val="autoZero"/>
        <c:auto val="1"/>
        <c:lblAlgn val="ctr"/>
        <c:lblOffset val="100"/>
        <c:noMultiLvlLbl val="0"/>
      </c:catAx>
      <c:valAx>
        <c:axId val="1867430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39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168964</c:v>
                </c:pt>
                <c:pt idx="1">
                  <c:v>155748</c:v>
                </c:pt>
                <c:pt idx="2">
                  <c:v>221174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3229</c:v>
                </c:pt>
                <c:pt idx="1">
                  <c:v>6057</c:v>
                </c:pt>
                <c:pt idx="2">
                  <c:v>16006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94592"/>
        <c:axId val="189202432"/>
      </c:barChart>
      <c:catAx>
        <c:axId val="186894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202432"/>
        <c:crosses val="autoZero"/>
        <c:auto val="1"/>
        <c:lblAlgn val="ctr"/>
        <c:lblOffset val="100"/>
        <c:noMultiLvlLbl val="0"/>
      </c:catAx>
      <c:valAx>
        <c:axId val="1892024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94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3.5</c:v>
                </c:pt>
                <c:pt idx="1">
                  <c:v>3.3</c:v>
                </c:pt>
                <c:pt idx="2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2.5</c:v>
                </c:pt>
                <c:pt idx="1">
                  <c:v>3.4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51808"/>
        <c:axId val="189366272"/>
      </c:barChart>
      <c:catAx>
        <c:axId val="189351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66272"/>
        <c:crosses val="autoZero"/>
        <c:auto val="1"/>
        <c:lblAlgn val="ctr"/>
        <c:lblOffset val="100"/>
        <c:noMultiLvlLbl val="0"/>
      </c:catAx>
      <c:valAx>
        <c:axId val="1893662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51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32.6</c:v>
                </c:pt>
                <c:pt idx="1">
                  <c:v>33.1</c:v>
                </c:pt>
                <c:pt idx="2">
                  <c:v>34.1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40.299999999999997</c:v>
                </c:pt>
                <c:pt idx="1">
                  <c:v>40.9</c:v>
                </c:pt>
                <c:pt idx="2">
                  <c:v>41.4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3168"/>
        <c:axId val="189547264"/>
      </c:barChart>
      <c:catAx>
        <c:axId val="18946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47264"/>
        <c:crosses val="autoZero"/>
        <c:auto val="1"/>
        <c:lblAlgn val="ctr"/>
        <c:lblOffset val="100"/>
        <c:noMultiLvlLbl val="0"/>
      </c:catAx>
      <c:valAx>
        <c:axId val="189547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31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7054.08</c:v>
                </c:pt>
                <c:pt idx="1">
                  <c:v>20358.57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9312"/>
        <c:axId val="189735680"/>
      </c:barChart>
      <c:catAx>
        <c:axId val="189709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35680"/>
        <c:crosses val="autoZero"/>
        <c:auto val="1"/>
        <c:lblAlgn val="ctr"/>
        <c:lblOffset val="100"/>
        <c:noMultiLvlLbl val="0"/>
      </c:catAx>
      <c:valAx>
        <c:axId val="189735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9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56</c:v>
                </c:pt>
                <c:pt idx="1">
                  <c:v>61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43</c:v>
                </c:pt>
                <c:pt idx="1">
                  <c:v>44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8784"/>
        <c:axId val="190043648"/>
      </c:barChart>
      <c:catAx>
        <c:axId val="18995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043648"/>
        <c:crosses val="autoZero"/>
        <c:auto val="1"/>
        <c:lblAlgn val="ctr"/>
        <c:lblOffset val="100"/>
        <c:noMultiLvlLbl val="0"/>
      </c:catAx>
      <c:valAx>
        <c:axId val="19004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7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42363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40050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74493</v>
      </c>
      <c r="C4" s="35">
        <v>36473</v>
      </c>
      <c r="D4" s="63">
        <v>38020</v>
      </c>
      <c r="E4" s="211"/>
    </row>
    <row r="5" spans="1:5" ht="30" x14ac:dyDescent="0.25">
      <c r="A5" s="201" t="s">
        <v>716</v>
      </c>
      <c r="B5" s="72">
        <v>77171</v>
      </c>
      <c r="C5" s="61">
        <v>38114</v>
      </c>
      <c r="D5" s="111">
        <v>39057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15698</v>
      </c>
      <c r="C4" s="71">
        <v>19802</v>
      </c>
    </row>
    <row r="5" spans="1:6" x14ac:dyDescent="0.25">
      <c r="A5" s="286" t="s">
        <v>719</v>
      </c>
      <c r="B5" s="214">
        <v>3460</v>
      </c>
      <c r="C5" s="214">
        <v>3936</v>
      </c>
    </row>
    <row r="6" spans="1:6" x14ac:dyDescent="0.25">
      <c r="A6" s="286" t="s">
        <v>720</v>
      </c>
      <c r="B6" s="214">
        <v>5619</v>
      </c>
      <c r="C6" s="214">
        <v>6019</v>
      </c>
    </row>
    <row r="7" spans="1:6" x14ac:dyDescent="0.25">
      <c r="A7" s="286" t="s">
        <v>721</v>
      </c>
      <c r="B7" s="214">
        <v>11126</v>
      </c>
      <c r="C7" s="214">
        <v>8309</v>
      </c>
    </row>
    <row r="8" spans="1:6" x14ac:dyDescent="0.25">
      <c r="A8" s="286" t="s">
        <v>722</v>
      </c>
      <c r="B8" s="214">
        <v>41</v>
      </c>
      <c r="C8" s="214">
        <v>110</v>
      </c>
    </row>
    <row r="9" spans="1:6" x14ac:dyDescent="0.25">
      <c r="A9" s="286" t="s">
        <v>723</v>
      </c>
      <c r="B9" s="214">
        <v>3695</v>
      </c>
      <c r="C9" s="214">
        <v>3353</v>
      </c>
    </row>
    <row r="10" spans="1:6" ht="30" x14ac:dyDescent="0.25">
      <c r="A10" s="293" t="s">
        <v>724</v>
      </c>
      <c r="B10" s="214">
        <v>5008</v>
      </c>
      <c r="C10" s="214">
        <v>496</v>
      </c>
    </row>
    <row r="11" spans="1:6" x14ac:dyDescent="0.25">
      <c r="A11" s="286" t="s">
        <v>887</v>
      </c>
      <c r="B11" s="214">
        <v>1517</v>
      </c>
      <c r="C11" s="214">
        <v>2123</v>
      </c>
    </row>
    <row r="12" spans="1:6" x14ac:dyDescent="0.25">
      <c r="A12" s="294" t="s">
        <v>16</v>
      </c>
      <c r="B12" s="1">
        <f>SUM(B4:B11)</f>
        <v>46164</v>
      </c>
      <c r="C12" s="1">
        <f>SUM(C4:C11)</f>
        <v>44148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15405</v>
      </c>
      <c r="C19" s="71">
        <v>17804</v>
      </c>
    </row>
    <row r="20" spans="1:3" x14ac:dyDescent="0.25">
      <c r="A20" s="286" t="s">
        <v>719</v>
      </c>
      <c r="B20" s="214">
        <v>1688</v>
      </c>
      <c r="C20" s="214">
        <v>1787</v>
      </c>
    </row>
    <row r="21" spans="1:3" x14ac:dyDescent="0.25">
      <c r="A21" s="286" t="s">
        <v>720</v>
      </c>
      <c r="B21" s="214">
        <v>5454</v>
      </c>
      <c r="C21" s="214">
        <v>5743</v>
      </c>
    </row>
    <row r="22" spans="1:3" x14ac:dyDescent="0.25">
      <c r="A22" s="286" t="s">
        <v>721</v>
      </c>
      <c r="B22" s="214">
        <v>11485</v>
      </c>
      <c r="C22" s="214">
        <v>8842</v>
      </c>
    </row>
    <row r="23" spans="1:3" x14ac:dyDescent="0.25">
      <c r="A23" s="286" t="s">
        <v>722</v>
      </c>
      <c r="B23" s="214">
        <v>30</v>
      </c>
      <c r="C23" s="214">
        <v>100</v>
      </c>
    </row>
    <row r="24" spans="1:3" x14ac:dyDescent="0.25">
      <c r="A24" s="286" t="s">
        <v>723</v>
      </c>
      <c r="B24" s="214">
        <v>2751</v>
      </c>
      <c r="C24" s="214">
        <v>2233</v>
      </c>
    </row>
    <row r="25" spans="1:3" ht="30" x14ac:dyDescent="0.25">
      <c r="A25" s="293" t="s">
        <v>724</v>
      </c>
      <c r="B25" s="214">
        <v>3927</v>
      </c>
      <c r="C25" s="214">
        <v>615</v>
      </c>
    </row>
    <row r="26" spans="1:3" x14ac:dyDescent="0.25">
      <c r="A26" s="286" t="s">
        <v>887</v>
      </c>
      <c r="B26" s="214">
        <v>1514</v>
      </c>
      <c r="C26" s="214">
        <v>2791</v>
      </c>
    </row>
    <row r="27" spans="1:3" x14ac:dyDescent="0.25">
      <c r="A27" s="294" t="s">
        <v>16</v>
      </c>
      <c r="B27" s="1">
        <f>SUM(B19:B26)</f>
        <v>42254</v>
      </c>
      <c r="C27" s="1">
        <f>SUM(C19:C26)</f>
        <v>39915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75.73</v>
      </c>
      <c r="C4" s="1018">
        <v>73.17</v>
      </c>
      <c r="D4" s="1018">
        <v>78.36</v>
      </c>
      <c r="E4" s="1019">
        <v>93</v>
      </c>
      <c r="F4" s="1019">
        <v>166</v>
      </c>
      <c r="G4" s="1020">
        <v>44.7</v>
      </c>
      <c r="H4" s="1021">
        <v>43.4</v>
      </c>
      <c r="I4" s="1022">
        <v>45.9</v>
      </c>
      <c r="J4" s="1019">
        <v>16.600000000000001</v>
      </c>
    </row>
    <row r="5" spans="1:12" x14ac:dyDescent="0.25">
      <c r="A5" s="498">
        <v>2021</v>
      </c>
      <c r="B5" s="757">
        <v>74.760000000000005</v>
      </c>
      <c r="C5" s="758">
        <v>72.08</v>
      </c>
      <c r="D5" s="758">
        <v>77.55</v>
      </c>
      <c r="E5" s="1023">
        <v>92</v>
      </c>
      <c r="F5" s="1023">
        <v>166.4</v>
      </c>
      <c r="G5" s="1024">
        <v>44.8</v>
      </c>
      <c r="H5" s="1025">
        <v>43.4</v>
      </c>
      <c r="I5" s="1026">
        <v>46</v>
      </c>
      <c r="J5" s="1023">
        <v>9.6</v>
      </c>
    </row>
    <row r="6" spans="1:12" x14ac:dyDescent="0.25">
      <c r="A6" s="499">
        <v>2022</v>
      </c>
      <c r="B6" s="1011">
        <v>74.5</v>
      </c>
      <c r="C6" s="1012">
        <v>72.06</v>
      </c>
      <c r="D6" s="1012">
        <v>76.930000000000007</v>
      </c>
      <c r="E6" s="1013">
        <v>91</v>
      </c>
      <c r="F6" s="1013">
        <v>169.5</v>
      </c>
      <c r="G6" s="1014">
        <v>44.9</v>
      </c>
      <c r="H6" s="1015">
        <v>43.6</v>
      </c>
      <c r="I6" s="1016">
        <v>46.2</v>
      </c>
      <c r="J6" s="1013">
        <v>14.6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16.600000000000001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9.6</v>
      </c>
    </row>
    <row r="13" spans="1:12" x14ac:dyDescent="0.25">
      <c r="A13" s="633">
        <f t="shared" si="0"/>
        <v>2022</v>
      </c>
      <c r="B13" s="627">
        <f t="shared" si="1"/>
        <v>14.6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30539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31006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37.6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74440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3196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45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30141</v>
      </c>
      <c r="C5" s="70">
        <v>30717</v>
      </c>
      <c r="D5" s="55">
        <v>16587</v>
      </c>
      <c r="E5" s="110">
        <v>14130</v>
      </c>
      <c r="F5" s="55">
        <v>36.299999999999997</v>
      </c>
      <c r="G5" s="55">
        <v>40.299999999999997</v>
      </c>
      <c r="H5" s="110">
        <v>32.6</v>
      </c>
      <c r="I5" s="55"/>
      <c r="J5" s="70"/>
      <c r="K5" s="55"/>
      <c r="L5" s="55"/>
      <c r="M5" s="71">
        <v>50</v>
      </c>
      <c r="N5" s="71">
        <v>43</v>
      </c>
      <c r="O5" s="71">
        <v>56</v>
      </c>
    </row>
    <row r="6" spans="1:16" x14ac:dyDescent="0.25">
      <c r="A6" s="215">
        <v>2021</v>
      </c>
      <c r="B6" s="212">
        <v>30238</v>
      </c>
      <c r="C6" s="212">
        <v>30887</v>
      </c>
      <c r="D6" s="58">
        <v>16665</v>
      </c>
      <c r="E6" s="160">
        <v>14222</v>
      </c>
      <c r="F6" s="58">
        <v>36.9</v>
      </c>
      <c r="G6" s="58">
        <v>40.9</v>
      </c>
      <c r="H6" s="160">
        <v>33.1</v>
      </c>
      <c r="I6" s="58">
        <v>58347</v>
      </c>
      <c r="J6" s="212">
        <v>4405</v>
      </c>
      <c r="K6" s="58">
        <v>1786</v>
      </c>
      <c r="L6" s="58">
        <v>2619</v>
      </c>
      <c r="M6" s="214">
        <v>53</v>
      </c>
      <c r="N6" s="214">
        <v>44</v>
      </c>
      <c r="O6" s="214">
        <v>61</v>
      </c>
    </row>
    <row r="7" spans="1:16" x14ac:dyDescent="0.25">
      <c r="A7" s="229">
        <v>2022</v>
      </c>
      <c r="B7" s="167">
        <v>30539</v>
      </c>
      <c r="C7" s="167">
        <v>31006</v>
      </c>
      <c r="D7" s="94">
        <v>16581</v>
      </c>
      <c r="E7" s="169">
        <v>14425</v>
      </c>
      <c r="F7" s="94">
        <v>37.6</v>
      </c>
      <c r="G7" s="58">
        <v>41.4</v>
      </c>
      <c r="H7" s="160">
        <v>34.1</v>
      </c>
      <c r="I7" s="94">
        <v>65079</v>
      </c>
      <c r="J7" s="167">
        <v>3664</v>
      </c>
      <c r="K7" s="94">
        <v>1528</v>
      </c>
      <c r="L7" s="94">
        <v>2136</v>
      </c>
      <c r="M7" s="214">
        <v>45</v>
      </c>
      <c r="N7" s="214">
        <v>38</v>
      </c>
      <c r="O7" s="214">
        <v>51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74440</v>
      </c>
      <c r="J8" s="1072">
        <v>3196</v>
      </c>
      <c r="K8" s="1073">
        <v>1333</v>
      </c>
      <c r="L8" s="1073">
        <v>1863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58347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65079</v>
      </c>
      <c r="F14" s="514">
        <f>A5</f>
        <v>2020</v>
      </c>
      <c r="G14" s="310">
        <f>IF(ISBLANK(E5),"",E5)</f>
        <v>14130</v>
      </c>
      <c r="H14" s="310">
        <f>IF(ISBLANK(D5),"",D5)</f>
        <v>16587</v>
      </c>
      <c r="K14" s="514">
        <f>A6</f>
        <v>2021</v>
      </c>
      <c r="L14" s="310">
        <f>IF(ISBLANK(L6),"",L6)</f>
        <v>2619</v>
      </c>
      <c r="M14" s="310">
        <f>IF(ISBLANK(K6),"",K6)</f>
        <v>1786</v>
      </c>
    </row>
    <row r="15" spans="1:16" x14ac:dyDescent="0.25">
      <c r="A15" s="481">
        <f>A8</f>
        <v>2023</v>
      </c>
      <c r="B15" s="311">
        <f t="shared" si="0"/>
        <v>74440</v>
      </c>
      <c r="F15" s="486">
        <f t="shared" ref="F15:F16" si="1">A6</f>
        <v>2021</v>
      </c>
      <c r="G15" s="479">
        <f t="shared" ref="G15:G16" si="2">IF(ISBLANK(E6),"",E6)</f>
        <v>14222</v>
      </c>
      <c r="H15" s="479">
        <f t="shared" ref="H15:H16" si="3">IF(ISBLANK(D6),"",D6)</f>
        <v>16665</v>
      </c>
      <c r="K15" s="486">
        <f>A7</f>
        <v>2022</v>
      </c>
      <c r="L15" s="479">
        <f t="shared" ref="L15:L16" si="4">IF(ISBLANK(L7),"",L7)</f>
        <v>2136</v>
      </c>
      <c r="M15" s="479">
        <f t="shared" ref="M15:M16" si="5">IF(ISBLANK(K7),"",K7)</f>
        <v>1528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14425</v>
      </c>
      <c r="H16" s="311">
        <f t="shared" si="3"/>
        <v>16581</v>
      </c>
      <c r="K16" s="481">
        <f>A8</f>
        <v>2023</v>
      </c>
      <c r="L16" s="311">
        <f t="shared" si="4"/>
        <v>1863</v>
      </c>
      <c r="M16" s="311">
        <f t="shared" si="5"/>
        <v>1333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30141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30238</v>
      </c>
      <c r="C21" s="373"/>
      <c r="D21" s="197"/>
      <c r="F21" s="514">
        <f>A5</f>
        <v>2020</v>
      </c>
      <c r="G21" s="310">
        <f>IF(ISBLANK(E5),"",E5)</f>
        <v>14130</v>
      </c>
      <c r="H21" s="310">
        <f>IF(ISBLANK(D5),"",D5)</f>
        <v>16587</v>
      </c>
      <c r="K21" s="514">
        <f>A6</f>
        <v>2021</v>
      </c>
      <c r="L21" s="310">
        <f>IF(ISBLANK(L6),"",L6)</f>
        <v>2619</v>
      </c>
      <c r="M21" s="310">
        <f>IF(ISBLANK(K6),"",K6)</f>
        <v>1786</v>
      </c>
    </row>
    <row r="22" spans="1:15" x14ac:dyDescent="0.25">
      <c r="A22" s="481">
        <f t="shared" si="6"/>
        <v>2022</v>
      </c>
      <c r="B22" s="311">
        <f t="shared" si="7"/>
        <v>30539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14222</v>
      </c>
      <c r="H22" s="479">
        <f t="shared" ref="H22:H23" si="10">IF(ISBLANK(D6),"",D6)</f>
        <v>16665</v>
      </c>
      <c r="K22" s="486">
        <f>A7</f>
        <v>2022</v>
      </c>
      <c r="L22" s="479">
        <f>IF(ISBLANK(L7),"",L7)</f>
        <v>2136</v>
      </c>
      <c r="M22" s="479">
        <f>IF(ISBLANK(K7),"",K7)</f>
        <v>1528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14425</v>
      </c>
      <c r="H23" s="311">
        <f t="shared" si="10"/>
        <v>16581</v>
      </c>
      <c r="K23" s="481">
        <f>A8</f>
        <v>2023</v>
      </c>
      <c r="L23" s="311">
        <f>IF(ISBLANK(L8),"",L8)</f>
        <v>1863</v>
      </c>
      <c r="M23" s="311">
        <f>IF(ISBLANK(K8),"",K8)</f>
        <v>1333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30141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30238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30539</v>
      </c>
      <c r="C28" s="373"/>
      <c r="D28" s="197"/>
      <c r="F28" s="514">
        <f>A5</f>
        <v>2020</v>
      </c>
      <c r="G28" s="310">
        <f>IF(ISBLANK(H5),"",H5)</f>
        <v>32.6</v>
      </c>
      <c r="H28" s="310">
        <f>IF(ISBLANK(G5),"",G5)</f>
        <v>40.299999999999997</v>
      </c>
      <c r="K28" s="514">
        <f>A5</f>
        <v>2020</v>
      </c>
      <c r="L28" s="310">
        <f>IF(ISBLANK(O5),"",O5)</f>
        <v>56</v>
      </c>
      <c r="M28" s="310">
        <f>IF(ISBLANK(N5),"",N5)</f>
        <v>43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33.1</v>
      </c>
      <c r="H29" s="479">
        <f t="shared" ref="H29:H30" si="15">IF(ISBLANK(G6),"",G6)</f>
        <v>40.9</v>
      </c>
      <c r="K29" s="486">
        <f t="shared" ref="K29:K30" si="16">A6</f>
        <v>2021</v>
      </c>
      <c r="L29" s="479">
        <f t="shared" ref="L29:L30" si="17">IF(ISBLANK(O6),"",O6)</f>
        <v>61</v>
      </c>
      <c r="M29" s="479">
        <f t="shared" ref="M29:M30" si="18">IF(ISBLANK(N6),"",N6)</f>
        <v>44</v>
      </c>
    </row>
    <row r="30" spans="1:15" x14ac:dyDescent="0.25">
      <c r="F30" s="481">
        <f t="shared" si="13"/>
        <v>2022</v>
      </c>
      <c r="G30" s="311">
        <f t="shared" si="14"/>
        <v>34.1</v>
      </c>
      <c r="H30" s="311">
        <f t="shared" si="15"/>
        <v>41.4</v>
      </c>
      <c r="K30" s="481">
        <f t="shared" si="16"/>
        <v>2022</v>
      </c>
      <c r="L30" s="311">
        <f t="shared" si="17"/>
        <v>51</v>
      </c>
      <c r="M30" s="311">
        <f t="shared" si="18"/>
        <v>38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32.6</v>
      </c>
      <c r="H35" s="310">
        <f>IF(ISBLANK(G5),"",G5)</f>
        <v>40.299999999999997</v>
      </c>
      <c r="K35" s="514">
        <f>A5</f>
        <v>2020</v>
      </c>
      <c r="L35" s="310">
        <f>IF(ISBLANK(O5),"",O5)</f>
        <v>56</v>
      </c>
      <c r="M35" s="310">
        <f>IF(ISBLANK(N5),"",N5)</f>
        <v>43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33.1</v>
      </c>
      <c r="H36" s="479">
        <f t="shared" ref="H36:H37" si="21">IF(ISBLANK(G6),"",G6)</f>
        <v>40.9</v>
      </c>
      <c r="K36" s="486">
        <f t="shared" ref="K36:K37" si="22">A6</f>
        <v>2021</v>
      </c>
      <c r="L36" s="479">
        <f t="shared" ref="L36:L37" si="23">IF(ISBLANK(O6),"",O6)</f>
        <v>61</v>
      </c>
      <c r="M36" s="479">
        <f t="shared" ref="M36:M37" si="24">IF(ISBLANK(N6),"",N6)</f>
        <v>44</v>
      </c>
    </row>
    <row r="37" spans="6:15" x14ac:dyDescent="0.25">
      <c r="F37" s="481">
        <f t="shared" si="19"/>
        <v>2022</v>
      </c>
      <c r="G37" s="311">
        <f t="shared" si="20"/>
        <v>34.1</v>
      </c>
      <c r="H37" s="311">
        <f t="shared" si="21"/>
        <v>41.4</v>
      </c>
      <c r="K37" s="481">
        <f t="shared" si="22"/>
        <v>2022</v>
      </c>
      <c r="L37" s="311">
        <f t="shared" si="23"/>
        <v>51</v>
      </c>
      <c r="M37" s="311">
        <f t="shared" si="24"/>
        <v>38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16.100000000000001</v>
      </c>
      <c r="C6" s="35">
        <v>17.2</v>
      </c>
      <c r="D6" s="63">
        <v>15.4</v>
      </c>
      <c r="E6" s="35">
        <v>53.3</v>
      </c>
      <c r="F6" s="35">
        <v>48.2</v>
      </c>
      <c r="G6" s="35">
        <v>56.9</v>
      </c>
      <c r="H6" s="292">
        <v>30.5</v>
      </c>
      <c r="I6" s="35">
        <v>34.6</v>
      </c>
      <c r="J6" s="63">
        <v>27.7</v>
      </c>
      <c r="M6" s="127" t="s">
        <v>16</v>
      </c>
      <c r="N6" s="935">
        <f>IF(ISBLANK(B8),"",B8)</f>
        <v>14.6</v>
      </c>
      <c r="O6" s="935">
        <f>IF(ISBLANK(E8),"",E8)</f>
        <v>50.8</v>
      </c>
      <c r="P6" s="128">
        <f>IF(ISBLANK(H8),"",H8)</f>
        <v>34.6</v>
      </c>
    </row>
    <row r="7" spans="1:19" x14ac:dyDescent="0.25">
      <c r="A7" s="286">
        <v>2022</v>
      </c>
      <c r="B7" s="167">
        <v>14.9</v>
      </c>
      <c r="C7" s="94">
        <v>15.8</v>
      </c>
      <c r="D7" s="169">
        <v>14.3</v>
      </c>
      <c r="E7" s="94">
        <v>51.8</v>
      </c>
      <c r="F7" s="94">
        <v>48.9</v>
      </c>
      <c r="G7" s="94">
        <v>53.8</v>
      </c>
      <c r="H7" s="167">
        <v>33.299999999999997</v>
      </c>
      <c r="I7" s="94">
        <v>35.299999999999997</v>
      </c>
      <c r="J7" s="169">
        <v>31.8</v>
      </c>
    </row>
    <row r="8" spans="1:19" x14ac:dyDescent="0.25">
      <c r="A8" s="218">
        <v>2023</v>
      </c>
      <c r="B8" s="167">
        <v>14.6</v>
      </c>
      <c r="C8" s="94">
        <v>15.1</v>
      </c>
      <c r="D8" s="169">
        <v>14.3</v>
      </c>
      <c r="E8" s="94">
        <v>50.8</v>
      </c>
      <c r="F8" s="94">
        <v>49.4</v>
      </c>
      <c r="G8" s="94">
        <v>51.7</v>
      </c>
      <c r="H8" s="167">
        <v>34.6</v>
      </c>
      <c r="I8" s="94">
        <v>35.5</v>
      </c>
      <c r="J8" s="169">
        <v>34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14.3</v>
      </c>
      <c r="O12" s="936">
        <f>IF(ISBLANK(G8),"",G8)</f>
        <v>51.7</v>
      </c>
      <c r="P12" s="938">
        <f>IF(ISBLANK(J8),"",J8)</f>
        <v>34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15.1</v>
      </c>
      <c r="O13" s="937">
        <f>IF(ISBLANK(F8),"",F8)</f>
        <v>49.4</v>
      </c>
      <c r="P13" s="939">
        <f>IF(ISBLANK(I8),"",I8)</f>
        <v>35.5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14.6</v>
      </c>
      <c r="O20" s="935">
        <f>IF(ISBLANK(E8),"",E8)</f>
        <v>50.8</v>
      </c>
      <c r="P20" s="940">
        <f>IF(ISBLANK(H8),"",H8)</f>
        <v>34.6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14.3</v>
      </c>
      <c r="O24" s="936">
        <f>IF(ISBLANK(G8),"",G8)</f>
        <v>51.7</v>
      </c>
      <c r="P24" s="938">
        <f>IF(ISBLANK(J8),"",J8)</f>
        <v>34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15.1</v>
      </c>
      <c r="O25" s="937">
        <f>IF(ISBLANK(F8),"",F8)</f>
        <v>49.4</v>
      </c>
      <c r="P25" s="939">
        <f>IF(ISBLANK(I8),"",I8)</f>
        <v>35.5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4020755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48788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4182450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50750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12106322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146898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1288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67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69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4877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285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539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1039558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34.6</v>
      </c>
      <c r="E20" s="600">
        <v>39.799999999999997</v>
      </c>
      <c r="F20" s="600">
        <v>39.700000000000003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16.600000000000001</v>
      </c>
      <c r="E21" s="751">
        <v>21</v>
      </c>
      <c r="F21" s="751">
        <v>20.7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5.4</v>
      </c>
      <c r="E22" s="752">
        <v>0.6</v>
      </c>
      <c r="F22" s="752">
        <v>0.6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39.700000000000003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20.7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0.6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38.999999999999993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39.700000000000003</v>
      </c>
      <c r="C30" s="204" t="s">
        <v>493</v>
      </c>
    </row>
    <row r="31" spans="1:11" x14ac:dyDescent="0.25">
      <c r="A31" s="698" t="s">
        <v>1430</v>
      </c>
      <c r="B31" s="734">
        <f>F21</f>
        <v>20.7</v>
      </c>
    </row>
    <row r="32" spans="1:11" x14ac:dyDescent="0.25">
      <c r="A32" s="698" t="s">
        <v>1431</v>
      </c>
      <c r="B32" s="734">
        <f>F22</f>
        <v>0.6</v>
      </c>
    </row>
    <row r="33" spans="1:2" x14ac:dyDescent="0.25">
      <c r="A33" s="699" t="s">
        <v>1432</v>
      </c>
      <c r="B33" s="732">
        <f>100-(B30+B31+B32)</f>
        <v>38.999999999999993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1315</v>
      </c>
      <c r="C4" s="71">
        <v>45</v>
      </c>
      <c r="D4" s="71">
        <v>61</v>
      </c>
      <c r="G4" s="217">
        <f>A4</f>
        <v>2021</v>
      </c>
      <c r="H4" s="289">
        <f>IF(ISBLANK(C4),"",C4)</f>
        <v>45</v>
      </c>
      <c r="I4" s="289">
        <f>IF(ISBLANK(D4),"",D4)</f>
        <v>61</v>
      </c>
    </row>
    <row r="5" spans="1:9" x14ac:dyDescent="0.25">
      <c r="A5" s="286">
        <v>2022</v>
      </c>
      <c r="B5" s="214">
        <v>1295</v>
      </c>
      <c r="C5" s="214">
        <v>76</v>
      </c>
      <c r="D5" s="214">
        <v>65</v>
      </c>
      <c r="G5" s="286">
        <f t="shared" ref="G5:G6" si="0">A5</f>
        <v>2022</v>
      </c>
      <c r="H5" s="290">
        <f t="shared" ref="H5:H6" si="1">IF(ISBLANK(C5),"",C5)</f>
        <v>76</v>
      </c>
      <c r="I5" s="290">
        <f t="shared" ref="I5:I6" si="2">IF(ISBLANK(D5),"",D5)</f>
        <v>65</v>
      </c>
    </row>
    <row r="6" spans="1:9" x14ac:dyDescent="0.25">
      <c r="A6" s="218">
        <v>2023</v>
      </c>
      <c r="B6" s="168">
        <v>1288</v>
      </c>
      <c r="C6" s="168">
        <v>67</v>
      </c>
      <c r="D6" s="168">
        <v>69</v>
      </c>
      <c r="G6" s="219">
        <f t="shared" si="0"/>
        <v>2023</v>
      </c>
      <c r="H6" s="291">
        <f t="shared" si="1"/>
        <v>67</v>
      </c>
      <c r="I6" s="291">
        <f t="shared" si="2"/>
        <v>69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45</v>
      </c>
      <c r="I12" s="289">
        <f>IF(ISBLANK(D4),"",D4)</f>
        <v>61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76</v>
      </c>
      <c r="I13" s="290">
        <f t="shared" si="4"/>
        <v>65</v>
      </c>
    </row>
    <row r="14" spans="1:9" x14ac:dyDescent="0.25">
      <c r="G14" s="219">
        <f t="shared" si="3"/>
        <v>2023</v>
      </c>
      <c r="H14" s="291">
        <f t="shared" ref="H14:I14" si="5">IF(ISBLANK(C6),"",C6)</f>
        <v>67</v>
      </c>
      <c r="I14" s="291">
        <f t="shared" si="5"/>
        <v>69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4474</v>
      </c>
      <c r="C23" s="71">
        <v>334</v>
      </c>
      <c r="D23" s="71">
        <v>489</v>
      </c>
      <c r="G23" s="217">
        <f>A23</f>
        <v>2021</v>
      </c>
      <c r="H23" s="289">
        <f>IF(ISBLANK(C23),"",C23)</f>
        <v>334</v>
      </c>
      <c r="I23" s="289">
        <f>IF(ISBLANK(D23),"",D23)</f>
        <v>489</v>
      </c>
    </row>
    <row r="24" spans="1:13" x14ac:dyDescent="0.25">
      <c r="A24" s="286">
        <v>2022</v>
      </c>
      <c r="B24" s="214">
        <v>4619</v>
      </c>
      <c r="C24" s="214">
        <v>380</v>
      </c>
      <c r="D24" s="214">
        <v>524</v>
      </c>
      <c r="G24" s="286">
        <f t="shared" ref="G24:G25" si="6">A24</f>
        <v>2022</v>
      </c>
      <c r="H24" s="290">
        <f t="shared" ref="H24:H25" si="7">IF(ISBLANK(C24),"",C24)</f>
        <v>380</v>
      </c>
      <c r="I24" s="290">
        <f t="shared" ref="I24:I25" si="8">IF(ISBLANK(D24),"",D24)</f>
        <v>524</v>
      </c>
    </row>
    <row r="25" spans="1:13" x14ac:dyDescent="0.25">
      <c r="A25" s="218">
        <v>2023</v>
      </c>
      <c r="B25" s="168">
        <v>4877</v>
      </c>
      <c r="C25" s="168">
        <v>285</v>
      </c>
      <c r="D25" s="168">
        <v>539</v>
      </c>
      <c r="G25" s="219">
        <f t="shared" si="6"/>
        <v>2023</v>
      </c>
      <c r="H25" s="291">
        <f t="shared" si="7"/>
        <v>285</v>
      </c>
      <c r="I25" s="291">
        <f t="shared" si="8"/>
        <v>539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334</v>
      </c>
      <c r="I31" s="289">
        <f>IF(ISBLANK(D23),"",D23)</f>
        <v>489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380</v>
      </c>
      <c r="I32" s="290">
        <f t="shared" si="10"/>
        <v>524</v>
      </c>
    </row>
    <row r="33" spans="7:9" x14ac:dyDescent="0.25">
      <c r="G33" s="219">
        <f t="shared" si="9"/>
        <v>2023</v>
      </c>
      <c r="H33" s="291">
        <f t="shared" ref="H33:I33" si="11">IF(ISBLANK(C25),"",C25)</f>
        <v>285</v>
      </c>
      <c r="I33" s="291">
        <f t="shared" si="11"/>
        <v>539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3477372</v>
      </c>
      <c r="C4" s="1077">
        <v>41110</v>
      </c>
      <c r="D4" s="110">
        <v>1667910</v>
      </c>
      <c r="E4" s="70">
        <v>19719</v>
      </c>
      <c r="F4" s="1076">
        <v>545499</v>
      </c>
      <c r="G4" s="70">
        <v>6449</v>
      </c>
      <c r="H4" s="1078">
        <v>10043062</v>
      </c>
      <c r="I4" s="1077">
        <v>118732</v>
      </c>
    </row>
    <row r="5" spans="1:9" x14ac:dyDescent="0.25">
      <c r="A5" s="587">
        <v>2021</v>
      </c>
      <c r="B5" s="1079">
        <v>4259317</v>
      </c>
      <c r="C5" s="1080">
        <v>50902</v>
      </c>
      <c r="D5" s="160">
        <v>2250028</v>
      </c>
      <c r="E5" s="212">
        <v>26889</v>
      </c>
      <c r="F5" s="1079">
        <v>65770</v>
      </c>
      <c r="G5" s="212">
        <v>786</v>
      </c>
      <c r="H5" s="1081">
        <v>10708200</v>
      </c>
      <c r="I5" s="1080">
        <v>127971</v>
      </c>
    </row>
    <row r="6" spans="1:9" x14ac:dyDescent="0.25">
      <c r="A6" s="588">
        <v>2022</v>
      </c>
      <c r="B6" s="1082">
        <v>4806879</v>
      </c>
      <c r="C6" s="1083">
        <v>58327</v>
      </c>
      <c r="D6" s="169">
        <v>2511690</v>
      </c>
      <c r="E6" s="167">
        <v>30477</v>
      </c>
      <c r="F6" s="1082">
        <v>70777</v>
      </c>
      <c r="G6" s="167">
        <v>859</v>
      </c>
      <c r="H6" s="1084">
        <v>12106322</v>
      </c>
      <c r="I6" s="1083">
        <v>146898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616033</v>
      </c>
      <c r="C4" s="1076">
        <v>2971890</v>
      </c>
      <c r="D4" s="1077">
        <v>35135</v>
      </c>
      <c r="E4" s="1076">
        <v>2839502</v>
      </c>
      <c r="F4" s="1077">
        <v>33569</v>
      </c>
    </row>
    <row r="5" spans="1:6" x14ac:dyDescent="0.25">
      <c r="A5" s="480">
        <v>2021</v>
      </c>
      <c r="B5" s="1081">
        <v>1227537</v>
      </c>
      <c r="C5" s="1079">
        <v>3742214</v>
      </c>
      <c r="D5" s="1080">
        <v>44722</v>
      </c>
      <c r="E5" s="1079">
        <v>3488626</v>
      </c>
      <c r="F5" s="1080">
        <v>41692</v>
      </c>
    </row>
    <row r="6" spans="1:6" ht="15.75" thickBot="1" x14ac:dyDescent="0.3">
      <c r="A6" s="960">
        <v>2022</v>
      </c>
      <c r="B6" s="1085">
        <v>1039558</v>
      </c>
      <c r="C6" s="1086">
        <v>4020755</v>
      </c>
      <c r="D6" s="1087">
        <v>48788</v>
      </c>
      <c r="E6" s="1086">
        <v>4182450</v>
      </c>
      <c r="F6" s="1087">
        <v>50750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Valjevo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905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78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82413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91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9.1999999999999993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18.2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-9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44.9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169.5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2.5099999999999998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74493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77171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2545</v>
      </c>
      <c r="C63" s="548">
        <f>IF(ISBLANK('DEM2'!C7),"-",'DEM2'!C7)</f>
        <v>2657</v>
      </c>
      <c r="D63" s="548"/>
      <c r="E63" s="548">
        <f>IF(ISBLANK('DEM2'!D8),"-",'DEM2'!D8)</f>
        <v>2544</v>
      </c>
      <c r="F63" s="548">
        <f>IF(ISBLANK('DEM2'!C8),"-",'DEM2'!C8)</f>
        <v>2620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2890</v>
      </c>
      <c r="C64" s="317">
        <f>IF(ISBLANK('DEM2'!F7),"-",'DEM2'!F7)</f>
        <v>3096</v>
      </c>
      <c r="D64" s="789"/>
      <c r="E64" s="317">
        <f>IF(ISBLANK('DEM2'!G8),"-",'DEM2'!G8)</f>
        <v>2892</v>
      </c>
      <c r="F64" s="317">
        <f>IF(ISBLANK('DEM2'!F8),"-",'DEM2'!F8)</f>
        <v>3131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1573</v>
      </c>
      <c r="C65" s="345">
        <f>IF(ISBLANK('DEM2'!I7),"-",'DEM2'!I7)</f>
        <v>1604</v>
      </c>
      <c r="D65" s="393"/>
      <c r="E65" s="345">
        <f>IF(ISBLANK('DEM2'!J8),"-",'DEM2'!J8)</f>
        <v>1544</v>
      </c>
      <c r="F65" s="345">
        <f>IF(ISBLANK('DEM2'!I8),"-",'DEM2'!I8)</f>
        <v>1544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6600</v>
      </c>
      <c r="C66" s="348">
        <f>IF(ISBLANK('DEM2'!L7),"-",'DEM2'!L7)</f>
        <v>6933</v>
      </c>
      <c r="D66" s="394"/>
      <c r="E66" s="348">
        <f>IF(ISBLANK('DEM2'!M8),"-",'DEM2'!M8)</f>
        <v>6574</v>
      </c>
      <c r="F66" s="348">
        <f>IF(ISBLANK('DEM2'!L8),"-",'DEM2'!L8)</f>
        <v>6891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6191</v>
      </c>
      <c r="C67" s="345">
        <f>IF(ISBLANK('DEM2'!O7),"-",'DEM2'!O7)</f>
        <v>6385</v>
      </c>
      <c r="D67" s="393"/>
      <c r="E67" s="345">
        <f>IF(ISBLANK('DEM2'!P8),"-",'DEM2'!P8)</f>
        <v>5856</v>
      </c>
      <c r="F67" s="345">
        <f>IF(ISBLANK('DEM2'!O8),"-",'DEM2'!O8)</f>
        <v>6217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27071</v>
      </c>
      <c r="C68" s="317">
        <f>IF(ISBLANK('DEM2'!R7),"-",'DEM2'!R7)</f>
        <v>26799</v>
      </c>
      <c r="D68" s="395"/>
      <c r="E68" s="317">
        <f>IF(ISBLANK('DEM2'!S8),"-",'DEM2'!S8)</f>
        <v>26409</v>
      </c>
      <c r="F68" s="317">
        <f>IF(ISBLANK('DEM2'!R8),"-",'DEM2'!R8)</f>
        <v>26028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42961</v>
      </c>
      <c r="C69" s="463">
        <f>IF(ISBLANK('DEM2'!U7),"-",'DEM2'!U7)</f>
        <v>40716</v>
      </c>
      <c r="D69" s="799"/>
      <c r="E69" s="463">
        <f>IF(ISBLANK('DEM2'!V8),"-",'DEM2'!V8)</f>
        <v>42363</v>
      </c>
      <c r="F69" s="463">
        <f>IF(ISBLANK('DEM2'!U8),"-",'DEM2'!U8)</f>
        <v>40050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1.3</v>
      </c>
      <c r="G115" s="800">
        <f>IF(ISBLANK('DEM2'!E23),"-",'DEM2'!E23)</f>
        <v>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2.8</v>
      </c>
      <c r="G116" s="407">
        <f>IF(ISBLANK('DEM2'!E24),"-",'DEM2'!E24)</f>
        <v>8.4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1.3</v>
      </c>
      <c r="G117" s="801">
        <f>IF(ISBLANK('DEM2'!E25),"-",'DEM2'!E25)</f>
        <v>2.6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30539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31006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37.6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74440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3196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45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24.5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40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34.799999999999997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8.1999999999999993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12106322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146898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2511690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1111028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30477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4806879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58327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70777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859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4020755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48788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4182450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50750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1288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4877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1039558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8815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11963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5333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40036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8448</v>
      </c>
      <c r="C300" s="808">
        <f>IF(ISBLANK(POLJ3!C4),"-",POLJ3!C4)</f>
        <v>1392</v>
      </c>
      <c r="D300" s="1160">
        <f>IF(ISBLANK(POLJ3!D4),"-",POLJ3!D4)</f>
        <v>7056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12300</v>
      </c>
      <c r="C301" s="789">
        <f>IF(ISBLANK(POLJ3!C5),"-",POLJ3!C5)</f>
        <v>7727</v>
      </c>
      <c r="D301" s="1161">
        <f>IF(ISBLANK(POLJ3!D5),"-",POLJ3!D5)</f>
        <v>4573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14</v>
      </c>
      <c r="C302" s="790">
        <f>IF(ISBLANK(POLJ3!C6),"-",POLJ3!C6)</f>
        <v>2</v>
      </c>
      <c r="D302" s="1162">
        <f>IF(ISBLANK(POLJ3!D6),"-",POLJ3!D6)</f>
        <v>12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176</v>
      </c>
      <c r="C303" s="791">
        <f>IF(ISBLANK(POLJ3!C7),"-",POLJ3!C7)</f>
        <v>53</v>
      </c>
      <c r="D303" s="1163">
        <f>IF(ISBLANK(POLJ3!D7),"-",POLJ3!D7)</f>
        <v>123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8815</v>
      </c>
      <c r="C304" s="807">
        <f>IF(ISBLANK(POLJ3!C8),"-",POLJ3!C8)</f>
        <v>1371</v>
      </c>
      <c r="D304" s="1164">
        <f>IF(ISBLANK(POLJ3!D8),"-",POLJ3!D8)</f>
        <v>7444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396.89</v>
      </c>
      <c r="C310" s="1165"/>
      <c r="D310" s="3"/>
      <c r="E310" s="5"/>
      <c r="F310" s="5"/>
      <c r="G310" s="815" t="s">
        <v>854</v>
      </c>
      <c r="H310" s="816">
        <f>IF(ISBLANK(POLJ2!H3),"-",POLJ2!H3)</f>
        <v>19655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17713.68</v>
      </c>
      <c r="C311" s="1154"/>
      <c r="D311" s="3"/>
      <c r="E311" s="5"/>
      <c r="F311" s="5"/>
      <c r="G311" s="810" t="s">
        <v>855</v>
      </c>
      <c r="H311" s="248">
        <f>IF(ISBLANK(POLJ2!H4),"-",POLJ2!H4)</f>
        <v>41900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5656.5</v>
      </c>
      <c r="C312" s="1154"/>
      <c r="D312" s="3"/>
      <c r="E312" s="5"/>
      <c r="F312" s="5"/>
      <c r="G312" s="810" t="s">
        <v>856</v>
      </c>
      <c r="H312" s="248">
        <f>IF(ISBLANK(POLJ2!H5),"-",POLJ2!H5)</f>
        <v>64730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59.23</v>
      </c>
      <c r="C313" s="1154"/>
      <c r="D313" s="3"/>
      <c r="E313" s="5"/>
      <c r="F313" s="5"/>
      <c r="G313" s="812" t="s">
        <v>857</v>
      </c>
      <c r="H313" s="249">
        <f>IF(ISBLANK(POLJ2!H6),"-",POLJ2!H6)</f>
        <v>713135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23.03</v>
      </c>
      <c r="C314" s="1154"/>
      <c r="D314" s="3"/>
      <c r="E314" s="5"/>
      <c r="F314" s="5"/>
      <c r="G314" s="814" t="s">
        <v>847</v>
      </c>
      <c r="H314" s="817">
        <f>IF(ISBLANK(POLJ2!H7),"-",POLJ2!H7)</f>
        <v>839420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16109.07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39958.400000000001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13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570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31.1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2584</v>
      </c>
      <c r="I364" s="808">
        <f>IF(ISBLANK(OBRAZ2!I6),"-",OBRAZ2!I6)</f>
        <v>2516</v>
      </c>
      <c r="J364" s="808">
        <f>IF(ISBLANK(OBRAZ2!J6),"-",OBRAZ2!J6)</f>
        <v>68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1185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57</v>
      </c>
      <c r="I365" s="416">
        <f>IF(ISBLANK(OBRAZ2!I7),"-",OBRAZ2!I7)</f>
        <v>57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64.8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84</v>
      </c>
      <c r="I366" s="807">
        <f>IF(ISBLANK(OBRAZ2!I8),"-",OBRAZ2!I8)</f>
        <v>84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839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68.484392628807825</v>
      </c>
      <c r="I377" s="851">
        <f>IF(ISBLANK(OBRAZ2!C14),"-",OBRAZ2!C23)</f>
        <v>70.278637770897831</v>
      </c>
      <c r="J377" s="851">
        <f>IF(ISBLANK(OBRAZ2!D14),"-",OBRAZ2!D23)</f>
        <v>67.656129529683881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12.448288830387364</v>
      </c>
      <c r="I379" s="851">
        <f>IF(ISBLANK(OBRAZ2!C16),"-",OBRAZ2!C25)</f>
        <v>12.422600619195046</v>
      </c>
      <c r="J379" s="851">
        <f>IF(ISBLANK(OBRAZ2!D16),"-",OBRAZ2!D25)</f>
        <v>12.181958365458751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19.067318540804816</v>
      </c>
      <c r="I380" s="852">
        <f>IF(ISBLANK(OBRAZ2!C17),"-",OBRAZ2!C26)</f>
        <v>17.298761609907121</v>
      </c>
      <c r="J380" s="852">
        <f>IF(ISBLANK(OBRAZ2!D17),"-",OBRAZ2!D26)</f>
        <v>20.161912104857365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17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35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2717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2995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211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36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96.7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714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93.5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26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5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2459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975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19578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63930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12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4500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306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3.7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1.2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2.2000000000000002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42.9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0.96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15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18.2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95.9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78.7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2815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3.4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21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134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3906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29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51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3.6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0.7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3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3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21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641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476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3.6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270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2.2999999999999998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193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411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9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156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50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5.5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49.5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39.200000000000003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27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112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531.529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5.6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39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389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31220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203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20895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27412.65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30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15.06589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94</v>
      </c>
      <c r="D696" s="3"/>
      <c r="E696" s="5"/>
      <c r="F696" s="5"/>
      <c r="G696" s="837">
        <v>2012</v>
      </c>
      <c r="H696" s="835">
        <f>IF(ISBLANK(INDEKSI2!B5),"-",INDEKSI2!B5)</f>
        <v>27.73</v>
      </c>
      <c r="I696" s="835">
        <f>IF(ISBLANK(INDEKSI2!C5),"-",INDEKSI2!C5)</f>
        <v>98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41.82</v>
      </c>
      <c r="D697" s="3"/>
      <c r="E697" s="5"/>
      <c r="F697" s="5"/>
      <c r="G697" s="838">
        <v>2013</v>
      </c>
      <c r="H697" s="559">
        <f>IF(ISBLANK(INDEKSI2!B6),"-",INDEKSI2!B6)</f>
        <v>37.81</v>
      </c>
      <c r="I697" s="559">
        <f>IF(ISBLANK(INDEKSI2!C6),"-",INDEKSI2!C6)</f>
        <v>19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36.909999999999997</v>
      </c>
      <c r="I698" s="836">
        <f>IF(ISBLANK(INDEKSI2!C7),"-",INDEKSI2!C7)</f>
        <v>29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63722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5487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221174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16006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34.799999999999997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8.1999999999999993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24.5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40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36.909999999999997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29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15.06589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94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41.82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32.049999999999997</v>
      </c>
      <c r="C4" s="721">
        <v>65</v>
      </c>
      <c r="D4" s="710"/>
      <c r="E4" s="711"/>
      <c r="F4" s="712"/>
    </row>
    <row r="5" spans="1:6" x14ac:dyDescent="0.25">
      <c r="A5" s="286">
        <v>2012</v>
      </c>
      <c r="B5" s="614">
        <v>27.73</v>
      </c>
      <c r="C5" s="722">
        <v>98</v>
      </c>
      <c r="D5" s="713"/>
      <c r="E5" s="641"/>
      <c r="F5" s="714"/>
    </row>
    <row r="6" spans="1:6" x14ac:dyDescent="0.25">
      <c r="A6" s="286">
        <v>2013</v>
      </c>
      <c r="B6" s="614">
        <v>37.81</v>
      </c>
      <c r="C6" s="722">
        <v>19</v>
      </c>
      <c r="D6" s="715">
        <v>15.06589</v>
      </c>
      <c r="E6" s="609">
        <v>94</v>
      </c>
      <c r="F6" s="716">
        <v>41.82</v>
      </c>
    </row>
    <row r="7" spans="1:6" x14ac:dyDescent="0.25">
      <c r="A7" s="219">
        <v>2014</v>
      </c>
      <c r="B7" s="615">
        <v>36.909999999999997</v>
      </c>
      <c r="C7" s="723">
        <v>29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8815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5333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11963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396.89</v>
      </c>
      <c r="G3" s="217" t="s">
        <v>765</v>
      </c>
      <c r="H3" s="71">
        <v>19655</v>
      </c>
    </row>
    <row r="4" spans="1:9" x14ac:dyDescent="0.25">
      <c r="A4" s="286" t="s">
        <v>760</v>
      </c>
      <c r="B4" s="214">
        <v>17713.68</v>
      </c>
      <c r="G4" s="286" t="s">
        <v>766</v>
      </c>
      <c r="H4" s="214">
        <v>41900</v>
      </c>
    </row>
    <row r="5" spans="1:9" x14ac:dyDescent="0.25">
      <c r="A5" s="286" t="s">
        <v>761</v>
      </c>
      <c r="B5" s="214">
        <v>5656.5</v>
      </c>
      <c r="G5" s="286" t="s">
        <v>767</v>
      </c>
      <c r="H5" s="214">
        <v>64730</v>
      </c>
    </row>
    <row r="6" spans="1:9" x14ac:dyDescent="0.25">
      <c r="A6" s="286" t="s">
        <v>762</v>
      </c>
      <c r="B6" s="214">
        <v>59.23</v>
      </c>
      <c r="G6" s="286" t="s">
        <v>768</v>
      </c>
      <c r="H6" s="214">
        <v>713135</v>
      </c>
    </row>
    <row r="7" spans="1:9" x14ac:dyDescent="0.25">
      <c r="A7" s="286" t="s">
        <v>763</v>
      </c>
      <c r="B7" s="214">
        <v>23.03</v>
      </c>
      <c r="G7" s="1" t="s">
        <v>24</v>
      </c>
      <c r="H7" s="288">
        <v>839420</v>
      </c>
    </row>
    <row r="8" spans="1:9" x14ac:dyDescent="0.25">
      <c r="A8" s="287" t="s">
        <v>764</v>
      </c>
      <c r="B8" s="73">
        <v>16109.07</v>
      </c>
    </row>
    <row r="9" spans="1:9" x14ac:dyDescent="0.25">
      <c r="A9" s="1" t="s">
        <v>24</v>
      </c>
      <c r="B9" s="288">
        <v>39958.400000000001</v>
      </c>
      <c r="I9" s="41" t="s">
        <v>876</v>
      </c>
    </row>
    <row r="10" spans="1:9" x14ac:dyDescent="0.25">
      <c r="G10" s="29" t="s">
        <v>775</v>
      </c>
      <c r="H10" s="58">
        <v>40036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8448</v>
      </c>
      <c r="C4" s="55">
        <v>1392</v>
      </c>
      <c r="D4" s="110">
        <v>7056</v>
      </c>
    </row>
    <row r="5" spans="1:4" ht="30" customHeight="1" x14ac:dyDescent="0.25">
      <c r="A5" s="274" t="s">
        <v>884</v>
      </c>
      <c r="B5" s="212">
        <v>12300</v>
      </c>
      <c r="C5" s="58">
        <v>7727</v>
      </c>
      <c r="D5" s="160">
        <v>4573</v>
      </c>
    </row>
    <row r="6" spans="1:4" x14ac:dyDescent="0.25">
      <c r="A6" s="274" t="s">
        <v>772</v>
      </c>
      <c r="B6" s="212">
        <v>14</v>
      </c>
      <c r="C6" s="58">
        <v>2</v>
      </c>
      <c r="D6" s="160">
        <v>12</v>
      </c>
    </row>
    <row r="7" spans="1:4" ht="30" x14ac:dyDescent="0.25">
      <c r="A7" s="274" t="s">
        <v>773</v>
      </c>
      <c r="B7" s="212">
        <v>176</v>
      </c>
      <c r="C7" s="58">
        <v>53</v>
      </c>
      <c r="D7" s="160">
        <v>123</v>
      </c>
    </row>
    <row r="8" spans="1:4" x14ac:dyDescent="0.25">
      <c r="A8" s="201" t="s">
        <v>774</v>
      </c>
      <c r="B8" s="72">
        <v>8815</v>
      </c>
      <c r="C8" s="61">
        <v>1371</v>
      </c>
      <c r="D8" s="111">
        <v>7444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14.285714285714285</v>
      </c>
      <c r="C14" s="276">
        <f>D6/B6*100</f>
        <v>85.714285714285708</v>
      </c>
    </row>
    <row r="15" spans="1:4" ht="60" x14ac:dyDescent="0.25">
      <c r="A15" s="277" t="s">
        <v>885</v>
      </c>
      <c r="B15" s="282">
        <f>C5/B5*100</f>
        <v>62.821138211382113</v>
      </c>
      <c r="C15" s="278">
        <f>D5/B5*100</f>
        <v>37.178861788617887</v>
      </c>
    </row>
    <row r="16" spans="1:4" ht="30" x14ac:dyDescent="0.25">
      <c r="A16" s="279" t="s">
        <v>821</v>
      </c>
      <c r="B16" s="283">
        <f>C4/B4*100</f>
        <v>16.477272727272727</v>
      </c>
      <c r="C16" s="280">
        <f>D4/B4*100</f>
        <v>83.522727272727266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14.285714285714285</v>
      </c>
      <c r="C21" s="276">
        <f>C14</f>
        <v>85.714285714285708</v>
      </c>
    </row>
    <row r="22" spans="1:3" ht="60" x14ac:dyDescent="0.25">
      <c r="A22" s="277" t="s">
        <v>823</v>
      </c>
      <c r="B22" s="282">
        <f t="shared" ref="B22:C23" si="0">B15</f>
        <v>62.821138211382113</v>
      </c>
      <c r="C22" s="278">
        <f t="shared" si="0"/>
        <v>37.178861788617887</v>
      </c>
    </row>
    <row r="23" spans="1:3" ht="30" x14ac:dyDescent="0.25">
      <c r="A23" s="279" t="s">
        <v>858</v>
      </c>
      <c r="B23" s="285">
        <f t="shared" si="0"/>
        <v>16.477272727272727</v>
      </c>
      <c r="C23" s="284">
        <f t="shared" si="0"/>
        <v>83.522727272727266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13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570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31.1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1185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64.8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839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2580</v>
      </c>
      <c r="C6" s="973">
        <v>2494</v>
      </c>
      <c r="D6" s="945">
        <v>86</v>
      </c>
      <c r="E6" s="973">
        <v>2659</v>
      </c>
      <c r="F6" s="973">
        <v>2588</v>
      </c>
      <c r="G6" s="945">
        <v>71</v>
      </c>
      <c r="H6" s="599">
        <v>2584</v>
      </c>
      <c r="I6" s="616">
        <v>2516</v>
      </c>
      <c r="J6" s="945">
        <v>68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54</v>
      </c>
      <c r="C7" s="975">
        <v>54</v>
      </c>
      <c r="D7" s="976">
        <v>0</v>
      </c>
      <c r="E7" s="975">
        <v>57</v>
      </c>
      <c r="F7" s="975">
        <v>57</v>
      </c>
      <c r="G7" s="976">
        <v>0</v>
      </c>
      <c r="H7" s="753">
        <v>57</v>
      </c>
      <c r="I7" s="690">
        <v>57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211</v>
      </c>
      <c r="C8" s="978">
        <v>211</v>
      </c>
      <c r="D8" s="979">
        <v>0</v>
      </c>
      <c r="E8" s="978">
        <v>161</v>
      </c>
      <c r="F8" s="978">
        <v>161</v>
      </c>
      <c r="G8" s="979">
        <v>0</v>
      </c>
      <c r="H8" s="754">
        <v>84</v>
      </c>
      <c r="I8" s="691">
        <v>84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1821</v>
      </c>
      <c r="C14" s="751">
        <v>1816</v>
      </c>
      <c r="D14" s="751">
        <v>1755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331</v>
      </c>
      <c r="C16" s="1029">
        <v>321</v>
      </c>
      <c r="D16" s="751">
        <v>316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507</v>
      </c>
      <c r="C17" s="752">
        <v>447</v>
      </c>
      <c r="D17" s="752">
        <v>523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68.484392628807825</v>
      </c>
      <c r="C23" s="290">
        <f>C14/SUM(C12:C17)*100</f>
        <v>70.278637770897831</v>
      </c>
      <c r="D23" s="290">
        <f>D14/SUM(D12:D17)*100</f>
        <v>67.656129529683881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12.448288830387364</v>
      </c>
      <c r="C25" s="290">
        <f>C16/SUM(C12:C17)*100</f>
        <v>12.422600619195046</v>
      </c>
      <c r="D25" s="290">
        <f>D16/SUM(D12:D17)*100</f>
        <v>12.181958365458751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19.067318540804816</v>
      </c>
      <c r="C26" s="291">
        <f>C17/SUM(C12:C17)*100</f>
        <v>17.298761609907121</v>
      </c>
      <c r="D26" s="291">
        <f>D17/SUM(D12:D17)*100</f>
        <v>20.161912104857365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15.6</v>
      </c>
      <c r="C7" s="600">
        <v>17.5</v>
      </c>
      <c r="D7" s="600">
        <v>15.5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84.4</v>
      </c>
      <c r="C9" s="752">
        <v>82.5</v>
      </c>
      <c r="D9" s="752">
        <v>84.5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15.6</v>
      </c>
      <c r="C13" s="697">
        <f t="shared" ref="C13:D13" si="1">IF(ISBLANK(C7),"",C7)</f>
        <v>17.5</v>
      </c>
      <c r="D13" s="697">
        <f t="shared" si="1"/>
        <v>15.5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84.4</v>
      </c>
      <c r="C15" s="699">
        <f t="shared" si="2"/>
        <v>82.5</v>
      </c>
      <c r="D15" s="699">
        <f t="shared" si="2"/>
        <v>84.5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15.6</v>
      </c>
      <c r="C18" s="697">
        <f t="shared" ref="C18:D18" si="4">IF(ISBLANK(C7),"",C7)</f>
        <v>17.5</v>
      </c>
      <c r="D18" s="697">
        <f t="shared" si="4"/>
        <v>15.5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84.4</v>
      </c>
      <c r="C20" s="699">
        <f t="shared" si="5"/>
        <v>82.5</v>
      </c>
      <c r="D20" s="699">
        <f t="shared" si="5"/>
        <v>84.5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106.5</v>
      </c>
      <c r="C5" s="611">
        <v>110</v>
      </c>
      <c r="D5" s="1030">
        <v>108.3</v>
      </c>
      <c r="F5" s="28"/>
      <c r="G5" s="693">
        <f>A5</f>
        <v>2020</v>
      </c>
      <c r="H5" s="669">
        <f>IF(ISBLANK(B5),"",B5)</f>
        <v>106.5</v>
      </c>
      <c r="I5" s="618">
        <f t="shared" ref="H5:I7" si="0">IF(ISBLANK(C5),"",C5)</f>
        <v>110</v>
      </c>
    </row>
    <row r="6" spans="1:10" x14ac:dyDescent="0.25">
      <c r="A6" s="749">
        <v>2021</v>
      </c>
      <c r="B6" s="601">
        <v>98.9</v>
      </c>
      <c r="C6" s="612">
        <v>98.5</v>
      </c>
      <c r="D6" s="946">
        <v>98.7</v>
      </c>
      <c r="F6" s="44"/>
      <c r="G6" s="693">
        <f t="shared" ref="G6:G7" si="1">A6</f>
        <v>2021</v>
      </c>
      <c r="H6" s="670">
        <f t="shared" si="0"/>
        <v>98.9</v>
      </c>
      <c r="I6" s="619">
        <f t="shared" si="0"/>
        <v>98.5</v>
      </c>
    </row>
    <row r="7" spans="1:10" x14ac:dyDescent="0.25">
      <c r="A7" s="750">
        <v>2022</v>
      </c>
      <c r="B7" s="601">
        <v>107.8</v>
      </c>
      <c r="C7" s="612">
        <v>111.5</v>
      </c>
      <c r="D7" s="946">
        <v>109.7</v>
      </c>
      <c r="F7" s="44"/>
      <c r="G7" s="693">
        <f t="shared" si="1"/>
        <v>2022</v>
      </c>
      <c r="H7" s="671">
        <f t="shared" si="0"/>
        <v>107.8</v>
      </c>
      <c r="I7" s="620">
        <f t="shared" si="0"/>
        <v>111.5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106.5</v>
      </c>
      <c r="I13" s="618">
        <f>IF(ISBLANK(C5),"",C5)</f>
        <v>110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98.9</v>
      </c>
      <c r="I14" s="619">
        <f t="shared" si="3"/>
        <v>98.5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107.8</v>
      </c>
      <c r="I15" s="620">
        <f t="shared" si="4"/>
        <v>111.5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Valjevo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905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78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82413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91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9.1999999999999993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18.2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-9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44.9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169.5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2.5099999999999998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74493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77171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2545</v>
      </c>
      <c r="C63" s="548">
        <f>IF(ISBLANK('DEM2'!C7),"-",'DEM2'!C7)</f>
        <v>2657</v>
      </c>
      <c r="D63" s="548"/>
      <c r="E63" s="548">
        <f>IF(ISBLANK('DEM2'!D8),"-",'DEM2'!D8)</f>
        <v>2544</v>
      </c>
      <c r="F63" s="548">
        <f>IF(ISBLANK('DEM2'!C8),"-",'DEM2'!C8)</f>
        <v>2620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2890</v>
      </c>
      <c r="C64" s="317">
        <f>IF(ISBLANK('DEM2'!F7),"-",'DEM2'!F7)</f>
        <v>3096</v>
      </c>
      <c r="D64" s="789"/>
      <c r="E64" s="317">
        <f>IF(ISBLANK('DEM2'!G8),"-",'DEM2'!G8)</f>
        <v>2892</v>
      </c>
      <c r="F64" s="317">
        <f>IF(ISBLANK('DEM2'!F8),"-",'DEM2'!F8)</f>
        <v>3131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1573</v>
      </c>
      <c r="C65" s="345">
        <f>IF(ISBLANK('DEM2'!I7),"-",'DEM2'!I7)</f>
        <v>1604</v>
      </c>
      <c r="D65" s="393"/>
      <c r="E65" s="345">
        <f>IF(ISBLANK('DEM2'!J8),"-",'DEM2'!J8)</f>
        <v>1544</v>
      </c>
      <c r="F65" s="345">
        <f>IF(ISBLANK('DEM2'!I8),"-",'DEM2'!I8)</f>
        <v>1544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6600</v>
      </c>
      <c r="C66" s="317">
        <f>IF(ISBLANK('DEM2'!L7),"-",'DEM2'!L7)</f>
        <v>6933</v>
      </c>
      <c r="D66" s="395"/>
      <c r="E66" s="317">
        <f>IF(ISBLANK('DEM2'!M8),"-",'DEM2'!M8)</f>
        <v>6574</v>
      </c>
      <c r="F66" s="317">
        <f>IF(ISBLANK('DEM2'!L8),"-",'DEM2'!L8)</f>
        <v>6891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6191</v>
      </c>
      <c r="C67" s="317">
        <f>IF(ISBLANK('DEM2'!O7),"-",'DEM2'!O7)</f>
        <v>6385</v>
      </c>
      <c r="D67" s="395"/>
      <c r="E67" s="317">
        <f>IF(ISBLANK('DEM2'!P8),"-",'DEM2'!P8)</f>
        <v>5856</v>
      </c>
      <c r="F67" s="317">
        <f>IF(ISBLANK('DEM2'!O8),"-",'DEM2'!O8)</f>
        <v>6217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27071</v>
      </c>
      <c r="C68" s="414">
        <f>IF(ISBLANK('DEM2'!R7),"-",'DEM2'!R7)</f>
        <v>26799</v>
      </c>
      <c r="D68" s="420"/>
      <c r="E68" s="414">
        <f>IF(ISBLANK('DEM2'!S8),"-",'DEM2'!S8)</f>
        <v>26409</v>
      </c>
      <c r="F68" s="414">
        <f>IF(ISBLANK('DEM2'!R8),"-",'DEM2'!R8)</f>
        <v>26028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42961</v>
      </c>
      <c r="C69" s="463">
        <f>IF(ISBLANK('DEM2'!U7),"-",'DEM2'!U7)</f>
        <v>40716</v>
      </c>
      <c r="D69" s="799"/>
      <c r="E69" s="463">
        <f>IF(ISBLANK('DEM2'!V8),"-",'DEM2'!V8)</f>
        <v>42363</v>
      </c>
      <c r="F69" s="463">
        <f>IF(ISBLANK('DEM2'!U8),"-",'DEM2'!U8)</f>
        <v>40050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1.3</v>
      </c>
      <c r="G115" s="800">
        <f>IF(ISBLANK('DEM2'!E23),"-",'DEM2'!E23)</f>
        <v>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2.8</v>
      </c>
      <c r="G116" s="407">
        <f>IF(ISBLANK('DEM2'!E24),"-",'DEM2'!E24)</f>
        <v>8.4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1.3</v>
      </c>
      <c r="G117" s="801">
        <f>IF(ISBLANK('DEM2'!E25),"-",'DEM2'!E25)</f>
        <v>2.6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30539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31006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37.6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74440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3196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45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24.5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40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34.799999999999997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8.1999999999999993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12106322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146898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2511690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1111028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30477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4806879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58327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70777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859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4020755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48788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4182450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50750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1288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4877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1039558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8815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11963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5333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40036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8448</v>
      </c>
      <c r="C300" s="808">
        <f>IF(ISBLANK(POLJ3!C4),"-",POLJ3!C4)</f>
        <v>1392</v>
      </c>
      <c r="D300" s="1160">
        <f>IF(ISBLANK(POLJ3!D4),"-",POLJ3!D4)</f>
        <v>7056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12300</v>
      </c>
      <c r="C301" s="789">
        <f>IF(ISBLANK(POLJ3!C5),"-",POLJ3!C5)</f>
        <v>7727</v>
      </c>
      <c r="D301" s="1161">
        <f>IF(ISBLANK(POLJ3!D5),"-",POLJ3!D5)</f>
        <v>4573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14</v>
      </c>
      <c r="C302" s="790">
        <f>IF(ISBLANK(POLJ3!C6),"-",POLJ3!C6)</f>
        <v>2</v>
      </c>
      <c r="D302" s="1162">
        <f>IF(ISBLANK(POLJ3!D6),"-",POLJ3!D6)</f>
        <v>12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176</v>
      </c>
      <c r="C303" s="791">
        <f>IF(ISBLANK(POLJ3!C7),"-",POLJ3!C7)</f>
        <v>53</v>
      </c>
      <c r="D303" s="1163">
        <f>IF(ISBLANK(POLJ3!D7),"-",POLJ3!D7)</f>
        <v>123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8815</v>
      </c>
      <c r="C304" s="807">
        <f>IF(ISBLANK(POLJ3!C8),"-",POLJ3!C8)</f>
        <v>1371</v>
      </c>
      <c r="D304" s="1164">
        <f>IF(ISBLANK(POLJ3!D8),"-",POLJ3!D8)</f>
        <v>7444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396.89</v>
      </c>
      <c r="C310" s="1165"/>
      <c r="D310" s="3"/>
      <c r="E310" s="5"/>
      <c r="F310" s="5"/>
      <c r="G310" s="815" t="s">
        <v>765</v>
      </c>
      <c r="H310" s="816">
        <f>IF(ISBLANK(POLJ2!H3),"-",POLJ2!H3)</f>
        <v>19655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17713.68</v>
      </c>
      <c r="C311" s="1154"/>
      <c r="D311" s="3"/>
      <c r="E311" s="5"/>
      <c r="F311" s="5"/>
      <c r="G311" s="810" t="s">
        <v>766</v>
      </c>
      <c r="H311" s="248">
        <f>IF(ISBLANK(POLJ2!H4),"-",POLJ2!H4)</f>
        <v>41900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5656.5</v>
      </c>
      <c r="C312" s="1154"/>
      <c r="D312" s="3"/>
      <c r="E312" s="5"/>
      <c r="F312" s="5"/>
      <c r="G312" s="810" t="s">
        <v>767</v>
      </c>
      <c r="H312" s="248">
        <f>IF(ISBLANK(POLJ2!H5),"-",POLJ2!H5)</f>
        <v>64730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59.23</v>
      </c>
      <c r="C313" s="1154"/>
      <c r="D313" s="3"/>
      <c r="E313" s="5"/>
      <c r="F313" s="5"/>
      <c r="G313" s="812" t="s">
        <v>768</v>
      </c>
      <c r="H313" s="249">
        <f>IF(ISBLANK(POLJ2!H6),"-",POLJ2!H6)</f>
        <v>713135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23.03</v>
      </c>
      <c r="C314" s="1154"/>
      <c r="D314" s="3"/>
      <c r="E314" s="5"/>
      <c r="F314" s="5"/>
      <c r="G314" s="814" t="s">
        <v>16</v>
      </c>
      <c r="H314" s="817">
        <f>IF(ISBLANK(POLJ2!H7),"-",POLJ2!H7)</f>
        <v>839420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16109.07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39958.400000000001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13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570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31.1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2584</v>
      </c>
      <c r="I364" s="808">
        <f>IF(ISBLANK(OBRAZ2!I6),"-",OBRAZ2!I6)</f>
        <v>2516</v>
      </c>
      <c r="J364" s="808">
        <f>IF(ISBLANK(OBRAZ2!J6),"-",OBRAZ2!J6)</f>
        <v>68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1185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57</v>
      </c>
      <c r="I365" s="789">
        <f>IF(ISBLANK(OBRAZ2!I7),"-",OBRAZ2!I7)</f>
        <v>57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64.8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84</v>
      </c>
      <c r="I366" s="807">
        <f>IF(ISBLANK(OBRAZ2!I8),"-",OBRAZ2!I8)</f>
        <v>84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839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68.484392628807825</v>
      </c>
      <c r="I377" s="851">
        <f>IF(ISBLANK(OBRAZ2!C14),"-",OBRAZ2!C23)</f>
        <v>70.278637770897831</v>
      </c>
      <c r="J377" s="851">
        <f>IF(ISBLANK(OBRAZ2!D14),"-",OBRAZ2!D23)</f>
        <v>67.656129529683881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12.448288830387364</v>
      </c>
      <c r="I379" s="851">
        <f>IF(ISBLANK(OBRAZ2!C16),"-",OBRAZ2!C25)</f>
        <v>12.422600619195046</v>
      </c>
      <c r="J379" s="851">
        <f>IF(ISBLANK(OBRAZ2!D16),"-",OBRAZ2!D25)</f>
        <v>12.181958365458751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19.067318540804816</v>
      </c>
      <c r="I380" s="852">
        <f>IF(ISBLANK(OBRAZ2!C17),"-",OBRAZ2!C26)</f>
        <v>17.298761609907121</v>
      </c>
      <c r="J380" s="852">
        <f>IF(ISBLANK(OBRAZ2!D17),"-",OBRAZ2!D26)</f>
        <v>20.161912104857365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17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35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2717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2995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211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36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96.7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714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93.5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26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5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2459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975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19578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63930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12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4500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306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3.7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1.2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2.2000000000000002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42.9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0.96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15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18.2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95.9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78.7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2815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3.4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21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134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3906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29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51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3.6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0.7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3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3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21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641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476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3.6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270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2.2999999999999998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193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411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9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156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50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5.5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49.5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39.200000000000003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27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112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531.529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5.6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39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389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31220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203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20895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27412.65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30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15.06589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94</v>
      </c>
      <c r="D696" s="315"/>
      <c r="E696" s="314"/>
      <c r="F696" s="5"/>
      <c r="G696" s="837">
        <v>2012</v>
      </c>
      <c r="H696" s="835">
        <f>IF(ISBLANK(INDEKSI2!B5),"-",INDEKSI2!B5)</f>
        <v>27.73</v>
      </c>
      <c r="I696" s="835">
        <f>IF(ISBLANK(INDEKSI2!C5),"-",INDEKSI2!C5)</f>
        <v>98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41.82</v>
      </c>
      <c r="D697" s="315"/>
      <c r="E697" s="314"/>
      <c r="F697" s="5"/>
      <c r="G697" s="838">
        <v>2013</v>
      </c>
      <c r="H697" s="559">
        <f>IF(ISBLANK(INDEKSI2!B6),"-",INDEKSI2!B6)</f>
        <v>37.81</v>
      </c>
      <c r="I697" s="559">
        <f>IF(ISBLANK(INDEKSI2!C6),"-",INDEKSI2!C6)</f>
        <v>19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36.909999999999997</v>
      </c>
      <c r="I698" s="836">
        <f>IF(ISBLANK(INDEKSI2!C7),"-",INDEKSI2!C7)</f>
        <v>29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63722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5487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221174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16006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12</v>
      </c>
      <c r="D6" s="612">
        <v>9</v>
      </c>
      <c r="E6" s="612">
        <v>3</v>
      </c>
      <c r="F6" s="1033">
        <v>544</v>
      </c>
      <c r="G6" s="612">
        <v>273</v>
      </c>
      <c r="H6" s="980">
        <v>271</v>
      </c>
      <c r="I6" s="1034">
        <v>30.1</v>
      </c>
      <c r="J6" s="612">
        <v>30.1</v>
      </c>
      <c r="K6" s="1035">
        <v>30.1</v>
      </c>
      <c r="L6" s="1033">
        <v>1277</v>
      </c>
      <c r="M6" s="612">
        <v>674</v>
      </c>
      <c r="N6" s="1028">
        <v>603</v>
      </c>
      <c r="O6" s="1034">
        <v>66.599999999999994</v>
      </c>
      <c r="P6" s="612">
        <v>67.900000000000006</v>
      </c>
      <c r="Q6" s="1028">
        <v>65.2</v>
      </c>
      <c r="R6" s="1033">
        <v>838</v>
      </c>
      <c r="S6" s="612">
        <v>428</v>
      </c>
      <c r="T6" s="1035">
        <v>410</v>
      </c>
    </row>
    <row r="7" spans="1:20" x14ac:dyDescent="0.25">
      <c r="A7" s="286">
        <v>2021</v>
      </c>
      <c r="B7" s="602">
        <v>1</v>
      </c>
      <c r="C7" s="601">
        <v>13</v>
      </c>
      <c r="D7" s="612">
        <v>9</v>
      </c>
      <c r="E7" s="612">
        <v>4</v>
      </c>
      <c r="F7" s="1033">
        <v>494</v>
      </c>
      <c r="G7" s="612">
        <v>260</v>
      </c>
      <c r="H7" s="980">
        <v>234</v>
      </c>
      <c r="I7" s="1034">
        <v>27.4</v>
      </c>
      <c r="J7" s="612">
        <v>28.9</v>
      </c>
      <c r="K7" s="1035">
        <v>25.9</v>
      </c>
      <c r="L7" s="1033">
        <v>1322</v>
      </c>
      <c r="M7" s="612">
        <v>673</v>
      </c>
      <c r="N7" s="1028">
        <v>649</v>
      </c>
      <c r="O7" s="1034">
        <v>70.5</v>
      </c>
      <c r="P7" s="612">
        <v>69.7</v>
      </c>
      <c r="Q7" s="1028">
        <v>71.5</v>
      </c>
      <c r="R7" s="1033">
        <v>768</v>
      </c>
      <c r="S7" s="612">
        <v>394</v>
      </c>
      <c r="T7" s="1035">
        <v>374</v>
      </c>
    </row>
    <row r="8" spans="1:20" x14ac:dyDescent="0.25">
      <c r="A8" s="219">
        <v>2022</v>
      </c>
      <c r="B8" s="617">
        <v>1</v>
      </c>
      <c r="C8" s="947">
        <v>13</v>
      </c>
      <c r="D8" s="981">
        <v>9</v>
      </c>
      <c r="E8" s="981">
        <v>4</v>
      </c>
      <c r="F8" s="1036">
        <v>570</v>
      </c>
      <c r="G8" s="981">
        <v>275</v>
      </c>
      <c r="H8" s="979">
        <v>295</v>
      </c>
      <c r="I8" s="754">
        <v>31.1</v>
      </c>
      <c r="J8" s="981">
        <v>29.6</v>
      </c>
      <c r="K8" s="1037">
        <v>32.6</v>
      </c>
      <c r="L8" s="1036">
        <v>1185</v>
      </c>
      <c r="M8" s="981">
        <v>579</v>
      </c>
      <c r="N8" s="691">
        <v>606</v>
      </c>
      <c r="O8" s="754">
        <v>64.8</v>
      </c>
      <c r="P8" s="981">
        <v>63</v>
      </c>
      <c r="Q8" s="691">
        <v>66.599999999999994</v>
      </c>
      <c r="R8" s="1036">
        <v>839</v>
      </c>
      <c r="S8" s="981">
        <v>438</v>
      </c>
      <c r="T8" s="1037">
        <v>401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17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35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2717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2995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211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36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96.7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714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93.5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26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92.793715846994544</v>
      </c>
      <c r="C21" s="739">
        <f>B10/(B7+B10)*100</f>
        <v>7.2062841530054644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98.812273177169246</v>
      </c>
      <c r="C22" s="739">
        <f>B11/(B8+B11)*100</f>
        <v>1.1877268228307489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92.793715846994544</v>
      </c>
      <c r="C26" s="739">
        <f>C21</f>
        <v>7.2062841530054644</v>
      </c>
    </row>
    <row r="27" spans="1:10" ht="24.75" x14ac:dyDescent="0.25">
      <c r="A27" s="742" t="s">
        <v>1407</v>
      </c>
      <c r="B27" s="739">
        <f>B22</f>
        <v>98.812273177169246</v>
      </c>
      <c r="C27" s="739">
        <f>C22</f>
        <v>1.1877268228307489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8</v>
      </c>
      <c r="C5" s="1095">
        <v>8</v>
      </c>
      <c r="D5" s="914" t="s">
        <v>5</v>
      </c>
      <c r="E5" s="211"/>
      <c r="F5" s="125">
        <v>2021</v>
      </c>
      <c r="G5" s="70">
        <v>16</v>
      </c>
      <c r="H5" s="55">
        <v>8</v>
      </c>
      <c r="I5" s="110">
        <v>8</v>
      </c>
      <c r="J5" s="70">
        <v>35</v>
      </c>
      <c r="K5" s="55">
        <v>1</v>
      </c>
      <c r="L5" s="110">
        <v>34</v>
      </c>
      <c r="M5" s="70">
        <v>2704</v>
      </c>
      <c r="N5" s="55">
        <v>2984</v>
      </c>
      <c r="O5" s="70">
        <v>223</v>
      </c>
      <c r="P5" s="110">
        <v>45</v>
      </c>
    </row>
    <row r="6" spans="1:16" x14ac:dyDescent="0.25">
      <c r="A6" s="923" t="s">
        <v>259</v>
      </c>
      <c r="B6" s="1096">
        <v>1</v>
      </c>
      <c r="C6" s="1097">
        <v>34</v>
      </c>
      <c r="D6" s="915" t="s">
        <v>5</v>
      </c>
      <c r="E6" s="254"/>
      <c r="F6" s="125">
        <v>2022</v>
      </c>
      <c r="G6" s="212">
        <v>16</v>
      </c>
      <c r="H6" s="58">
        <v>8</v>
      </c>
      <c r="I6" s="160">
        <v>8</v>
      </c>
      <c r="J6" s="212">
        <v>35</v>
      </c>
      <c r="K6" s="58">
        <v>1</v>
      </c>
      <c r="L6" s="160">
        <v>34</v>
      </c>
      <c r="M6" s="212">
        <v>2717</v>
      </c>
      <c r="N6" s="58">
        <v>2995</v>
      </c>
      <c r="O6" s="212">
        <v>211</v>
      </c>
      <c r="P6" s="160">
        <v>36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17</v>
      </c>
      <c r="H7" s="94">
        <v>9</v>
      </c>
      <c r="I7" s="169">
        <v>8</v>
      </c>
      <c r="J7" s="167"/>
      <c r="K7" s="94"/>
      <c r="L7" s="169"/>
      <c r="M7" s="167">
        <v>2925</v>
      </c>
      <c r="N7" s="94">
        <v>2909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8</v>
      </c>
      <c r="C11" s="918">
        <f>IF(ISBLANK(C5),"",C5)</f>
        <v>8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</v>
      </c>
      <c r="C12" s="921">
        <f>IF(ISBLANK(C6),"",C6)</f>
        <v>34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98.1</v>
      </c>
      <c r="C5" s="611">
        <v>98.8</v>
      </c>
      <c r="D5" s="945">
        <v>97.3</v>
      </c>
      <c r="E5" s="610"/>
      <c r="F5" s="611"/>
      <c r="G5" s="945"/>
      <c r="H5" s="610"/>
      <c r="I5" s="611"/>
      <c r="J5" s="945"/>
      <c r="K5" s="610">
        <v>733</v>
      </c>
      <c r="L5" s="611">
        <v>374</v>
      </c>
      <c r="M5" s="945">
        <v>359</v>
      </c>
      <c r="N5" s="610">
        <v>100</v>
      </c>
      <c r="O5" s="611">
        <v>100.3</v>
      </c>
      <c r="P5" s="945">
        <v>99.7</v>
      </c>
      <c r="Q5" s="610">
        <v>0.3</v>
      </c>
      <c r="R5" s="611">
        <v>0.3</v>
      </c>
      <c r="S5" s="945">
        <v>0.2</v>
      </c>
    </row>
    <row r="6" spans="1:19" x14ac:dyDescent="0.25">
      <c r="A6" s="286">
        <v>2021</v>
      </c>
      <c r="B6" s="457">
        <v>97.7</v>
      </c>
      <c r="C6" s="458">
        <v>98.5</v>
      </c>
      <c r="D6" s="976">
        <v>96.9</v>
      </c>
      <c r="E6" s="457">
        <v>19</v>
      </c>
      <c r="F6" s="458">
        <v>14</v>
      </c>
      <c r="G6" s="976">
        <v>5</v>
      </c>
      <c r="H6" s="457">
        <v>0</v>
      </c>
      <c r="I6" s="458">
        <v>0</v>
      </c>
      <c r="J6" s="976">
        <v>0</v>
      </c>
      <c r="K6" s="457">
        <v>763</v>
      </c>
      <c r="L6" s="458">
        <v>404</v>
      </c>
      <c r="M6" s="976">
        <v>359</v>
      </c>
      <c r="N6" s="457">
        <v>105.5</v>
      </c>
      <c r="O6" s="458">
        <v>105.8</v>
      </c>
      <c r="P6" s="976">
        <v>105.2</v>
      </c>
      <c r="Q6" s="457">
        <v>0.1</v>
      </c>
      <c r="R6" s="458">
        <v>0</v>
      </c>
      <c r="S6" s="976">
        <v>0.2</v>
      </c>
    </row>
    <row r="7" spans="1:19" x14ac:dyDescent="0.25">
      <c r="A7" s="286">
        <v>2022</v>
      </c>
      <c r="B7" s="601">
        <v>96.7</v>
      </c>
      <c r="C7" s="612">
        <v>96.7</v>
      </c>
      <c r="D7" s="980">
        <v>96.8</v>
      </c>
      <c r="E7" s="601">
        <v>21</v>
      </c>
      <c r="F7" s="612">
        <v>15</v>
      </c>
      <c r="G7" s="980">
        <v>6</v>
      </c>
      <c r="H7" s="601">
        <v>0</v>
      </c>
      <c r="I7" s="612">
        <v>0</v>
      </c>
      <c r="J7" s="980">
        <v>0</v>
      </c>
      <c r="K7" s="601">
        <v>714</v>
      </c>
      <c r="L7" s="612">
        <v>380</v>
      </c>
      <c r="M7" s="980">
        <v>334</v>
      </c>
      <c r="N7" s="601">
        <v>93.5</v>
      </c>
      <c r="O7" s="612">
        <v>94.8</v>
      </c>
      <c r="P7" s="980">
        <v>92</v>
      </c>
      <c r="Q7" s="601">
        <v>0.2</v>
      </c>
      <c r="R7" s="612">
        <v>-0.1</v>
      </c>
      <c r="S7" s="980">
        <v>0.4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26</v>
      </c>
      <c r="I8" s="981">
        <v>14</v>
      </c>
      <c r="J8" s="979">
        <v>12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5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1.6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2511690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30477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569</v>
      </c>
      <c r="C5" s="616">
        <v>422</v>
      </c>
      <c r="D5" s="616">
        <v>147</v>
      </c>
      <c r="E5" s="599">
        <v>2253</v>
      </c>
      <c r="F5" s="616">
        <v>945</v>
      </c>
      <c r="G5" s="945">
        <v>1308</v>
      </c>
      <c r="H5" s="616">
        <v>775</v>
      </c>
      <c r="I5" s="616">
        <v>280</v>
      </c>
      <c r="J5" s="616">
        <v>495</v>
      </c>
      <c r="K5" s="217">
        <f>SUM(B5,E5,H5)</f>
        <v>3597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511</v>
      </c>
      <c r="C6" s="612">
        <v>404</v>
      </c>
      <c r="D6" s="946">
        <v>107</v>
      </c>
      <c r="E6" s="601">
        <v>2097</v>
      </c>
      <c r="F6" s="612">
        <v>854</v>
      </c>
      <c r="G6" s="946">
        <v>1243</v>
      </c>
      <c r="H6" s="601">
        <v>786</v>
      </c>
      <c r="I6" s="612">
        <v>296</v>
      </c>
      <c r="J6" s="612">
        <v>490</v>
      </c>
      <c r="K6" s="218">
        <f>SUM(B6,E6,H6)</f>
        <v>3394</v>
      </c>
      <c r="M6" s="105" t="s">
        <v>284</v>
      </c>
      <c r="N6" s="171">
        <f>IF(ISBLANK(J7),"",J7)</f>
        <v>409</v>
      </c>
      <c r="O6" s="80">
        <f>IF(ISBLANK(I7),"",I7)</f>
        <v>303</v>
      </c>
      <c r="P6" s="211"/>
    </row>
    <row r="7" spans="1:17" ht="24.75" x14ac:dyDescent="0.25">
      <c r="A7" s="218">
        <v>2023</v>
      </c>
      <c r="B7" s="601">
        <v>252</v>
      </c>
      <c r="C7" s="612">
        <v>135</v>
      </c>
      <c r="D7" s="946">
        <v>117</v>
      </c>
      <c r="E7" s="601">
        <v>1495</v>
      </c>
      <c r="F7" s="612">
        <v>473</v>
      </c>
      <c r="G7" s="946">
        <v>1022</v>
      </c>
      <c r="H7" s="601">
        <v>712</v>
      </c>
      <c r="I7" s="612">
        <v>303</v>
      </c>
      <c r="J7" s="612">
        <v>409</v>
      </c>
      <c r="K7" s="218">
        <f>SUM(B7,E7,H7)</f>
        <v>2459</v>
      </c>
      <c r="M7" s="106" t="s">
        <v>285</v>
      </c>
      <c r="N7" s="220">
        <f>IF(ISBLANK(G7),"",G7)</f>
        <v>1022</v>
      </c>
      <c r="O7" s="107">
        <f>IF(ISBLANK(F7),"",F7)</f>
        <v>473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117</v>
      </c>
      <c r="O8" s="83">
        <f>IF(ISBLANK(C7),"",C7)</f>
        <v>135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409</v>
      </c>
      <c r="O13" s="80">
        <f>IF(ISBLANK(I7),"",I7)</f>
        <v>303</v>
      </c>
      <c r="P13" s="211"/>
    </row>
    <row r="14" spans="1:17" ht="27.75" customHeight="1" x14ac:dyDescent="0.25">
      <c r="M14" s="106" t="s">
        <v>515</v>
      </c>
      <c r="N14" s="220">
        <f>IF(ISBLANK(G7),"",G7)</f>
        <v>1022</v>
      </c>
      <c r="O14" s="107">
        <f>IF(ISBLANK(F7),"",F7)</f>
        <v>473</v>
      </c>
      <c r="P14" s="211"/>
    </row>
    <row r="15" spans="1:17" ht="26.25" customHeight="1" x14ac:dyDescent="0.25">
      <c r="M15" s="108" t="s">
        <v>516</v>
      </c>
      <c r="N15" s="170">
        <f>IF(ISBLANK(D7),"",D7)</f>
        <v>117</v>
      </c>
      <c r="O15" s="83">
        <f>IF(ISBLANK(C7),"",C7)</f>
        <v>135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187</v>
      </c>
      <c r="C21" s="616">
        <v>140</v>
      </c>
      <c r="D21" s="616">
        <v>47</v>
      </c>
      <c r="E21" s="599">
        <v>583</v>
      </c>
      <c r="F21" s="616">
        <v>274</v>
      </c>
      <c r="G21" s="945">
        <v>309</v>
      </c>
      <c r="H21" s="616">
        <v>184</v>
      </c>
      <c r="I21" s="616">
        <v>73</v>
      </c>
      <c r="J21" s="616">
        <v>111</v>
      </c>
      <c r="K21" s="217">
        <f>SUM(B21,E21,H21)</f>
        <v>954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197</v>
      </c>
      <c r="C22" s="1028">
        <v>149</v>
      </c>
      <c r="D22" s="980">
        <v>48</v>
      </c>
      <c r="E22" s="1034">
        <v>573</v>
      </c>
      <c r="F22" s="1028">
        <v>225</v>
      </c>
      <c r="G22" s="980">
        <v>348</v>
      </c>
      <c r="H22" s="1034">
        <v>179</v>
      </c>
      <c r="I22" s="1028">
        <v>66</v>
      </c>
      <c r="J22" s="1028">
        <v>113</v>
      </c>
      <c r="K22" s="218">
        <f>SUM(B22,E22,H22)</f>
        <v>949</v>
      </c>
      <c r="M22" s="105" t="s">
        <v>284</v>
      </c>
      <c r="N22" s="171">
        <f>IF(ISBLANK(J23),"",J23)</f>
        <v>104</v>
      </c>
      <c r="O22" s="80">
        <f>IF(ISBLANK(I23),"",I23)</f>
        <v>75</v>
      </c>
      <c r="P22" s="211"/>
    </row>
    <row r="23" spans="1:17" ht="24.75" x14ac:dyDescent="0.25">
      <c r="A23" s="218">
        <v>2022</v>
      </c>
      <c r="B23" s="1034">
        <v>196</v>
      </c>
      <c r="C23" s="1028">
        <v>145</v>
      </c>
      <c r="D23" s="980">
        <v>51</v>
      </c>
      <c r="E23" s="1034">
        <v>600</v>
      </c>
      <c r="F23" s="1028">
        <v>269</v>
      </c>
      <c r="G23" s="980">
        <v>331</v>
      </c>
      <c r="H23" s="1034">
        <v>179</v>
      </c>
      <c r="I23" s="1028">
        <v>75</v>
      </c>
      <c r="J23" s="1028">
        <v>104</v>
      </c>
      <c r="K23" s="218">
        <f>SUM(B23,E23,H23)</f>
        <v>975</v>
      </c>
      <c r="M23" s="106" t="s">
        <v>285</v>
      </c>
      <c r="N23" s="220">
        <f>IF(ISBLANK(G23),"",G23)</f>
        <v>331</v>
      </c>
      <c r="O23" s="107">
        <f>IF(ISBLANK(F23),"",F23)</f>
        <v>269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51</v>
      </c>
      <c r="O24" s="109">
        <f>IF(ISBLANK(C23),"",C23)</f>
        <v>145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104</v>
      </c>
      <c r="O29" s="80">
        <f>IF(ISBLANK(I23),"",I23)</f>
        <v>75</v>
      </c>
      <c r="P29" s="211"/>
    </row>
    <row r="30" spans="1:17" ht="27.75" customHeight="1" x14ac:dyDescent="0.25">
      <c r="M30" s="106" t="s">
        <v>515</v>
      </c>
      <c r="N30" s="220">
        <f>IF(ISBLANK(G23),"",G23)</f>
        <v>331</v>
      </c>
      <c r="O30" s="107">
        <f>IF(ISBLANK(F23),"",F23)</f>
        <v>269</v>
      </c>
      <c r="P30" s="211"/>
    </row>
    <row r="31" spans="1:17" ht="27.75" customHeight="1" x14ac:dyDescent="0.25">
      <c r="M31" s="108" t="s">
        <v>516</v>
      </c>
      <c r="N31" s="221">
        <f>IF(ISBLANK(D23),"",D23)</f>
        <v>51</v>
      </c>
      <c r="O31" s="109">
        <f>IF(ISBLANK(C23),"",C23)</f>
        <v>145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1111028</v>
      </c>
      <c r="D5" s="253"/>
    </row>
    <row r="6" spans="1:4" ht="30" x14ac:dyDescent="0.25">
      <c r="A6" s="686" t="s">
        <v>474</v>
      </c>
      <c r="B6" s="617">
        <v>1400662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0.8</v>
      </c>
      <c r="J5" s="611">
        <v>0.6</v>
      </c>
      <c r="K5" s="945">
        <v>1</v>
      </c>
      <c r="L5" s="610"/>
      <c r="M5" s="611"/>
      <c r="N5" s="945"/>
    </row>
    <row r="6" spans="1:14" x14ac:dyDescent="0.25">
      <c r="A6" s="286">
        <v>2021</v>
      </c>
      <c r="B6" s="457">
        <v>6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1.2</v>
      </c>
      <c r="J6" s="458">
        <v>1.8</v>
      </c>
      <c r="K6" s="976">
        <v>0.7</v>
      </c>
      <c r="L6" s="457"/>
      <c r="M6" s="458"/>
      <c r="N6" s="976"/>
    </row>
    <row r="7" spans="1:14" x14ac:dyDescent="0.25">
      <c r="A7" s="286">
        <v>2022</v>
      </c>
      <c r="B7" s="601">
        <v>6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1.6</v>
      </c>
      <c r="J7" s="612">
        <v>0.4</v>
      </c>
      <c r="K7" s="980">
        <v>2.7</v>
      </c>
      <c r="L7" s="601"/>
      <c r="M7" s="612"/>
      <c r="N7" s="980"/>
    </row>
    <row r="8" spans="1:14" x14ac:dyDescent="0.25">
      <c r="A8" s="219">
        <v>2023</v>
      </c>
      <c r="B8" s="947">
        <v>5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135</v>
      </c>
      <c r="C5" s="207">
        <v>111</v>
      </c>
      <c r="G5" s="113"/>
      <c r="H5" s="174" t="s">
        <v>586</v>
      </c>
      <c r="I5" s="207">
        <v>84</v>
      </c>
      <c r="J5" s="207">
        <v>93</v>
      </c>
    </row>
    <row r="6" spans="1:13" ht="15" customHeight="1" x14ac:dyDescent="0.25">
      <c r="A6" s="175" t="s">
        <v>587</v>
      </c>
      <c r="B6" s="208">
        <v>1964</v>
      </c>
      <c r="C6" s="208">
        <v>247</v>
      </c>
      <c r="G6" s="113"/>
      <c r="H6" s="175" t="s">
        <v>587</v>
      </c>
      <c r="I6" s="208">
        <v>468</v>
      </c>
      <c r="J6" s="208">
        <v>108</v>
      </c>
    </row>
    <row r="7" spans="1:13" ht="15" customHeight="1" x14ac:dyDescent="0.25">
      <c r="A7" s="175" t="s">
        <v>588</v>
      </c>
      <c r="B7" s="208">
        <v>6060</v>
      </c>
      <c r="C7" s="208">
        <v>4076</v>
      </c>
      <c r="G7" s="113"/>
      <c r="H7" s="175" t="s">
        <v>588</v>
      </c>
      <c r="I7" s="208">
        <v>3167</v>
      </c>
      <c r="J7" s="208">
        <v>1672</v>
      </c>
    </row>
    <row r="8" spans="1:13" ht="15" customHeight="1" x14ac:dyDescent="0.25">
      <c r="A8" s="175" t="s">
        <v>589</v>
      </c>
      <c r="B8" s="208">
        <v>8596</v>
      </c>
      <c r="C8" s="208">
        <v>8326</v>
      </c>
      <c r="G8" s="113"/>
      <c r="H8" s="175" t="s">
        <v>589</v>
      </c>
      <c r="I8" s="208">
        <v>7143</v>
      </c>
      <c r="J8" s="208">
        <v>6225</v>
      </c>
    </row>
    <row r="9" spans="1:13" ht="15" customHeight="1" x14ac:dyDescent="0.25">
      <c r="A9" s="175" t="s">
        <v>590</v>
      </c>
      <c r="B9" s="208">
        <v>17974</v>
      </c>
      <c r="C9" s="208">
        <v>20018</v>
      </c>
      <c r="G9" s="113"/>
      <c r="H9" s="175" t="s">
        <v>590</v>
      </c>
      <c r="I9" s="208">
        <v>18212</v>
      </c>
      <c r="J9" s="208">
        <v>20126</v>
      </c>
    </row>
    <row r="10" spans="1:13" ht="15" customHeight="1" x14ac:dyDescent="0.25">
      <c r="A10" s="175" t="s">
        <v>591</v>
      </c>
      <c r="B10" s="208">
        <v>2263</v>
      </c>
      <c r="C10" s="208">
        <v>2044</v>
      </c>
      <c r="G10" s="113"/>
      <c r="H10" s="175" t="s">
        <v>591</v>
      </c>
      <c r="I10" s="208">
        <v>2338</v>
      </c>
      <c r="J10" s="208">
        <v>1770</v>
      </c>
    </row>
    <row r="11" spans="1:13" ht="15" customHeight="1" x14ac:dyDescent="0.25">
      <c r="A11" s="176" t="s">
        <v>592</v>
      </c>
      <c r="B11" s="209">
        <v>3553</v>
      </c>
      <c r="C11" s="209">
        <v>3307</v>
      </c>
      <c r="G11" s="113"/>
      <c r="H11" s="176" t="s">
        <v>592</v>
      </c>
      <c r="I11" s="209">
        <v>5388</v>
      </c>
      <c r="J11" s="209">
        <v>4178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135</v>
      </c>
      <c r="C17" s="178">
        <f>IF(ISBLANK(C5),"0",C5)</f>
        <v>111</v>
      </c>
      <c r="G17" s="113"/>
      <c r="H17" s="174" t="s">
        <v>586</v>
      </c>
      <c r="I17" s="177">
        <f>IF(ISBLANK(I5),"0",I5)</f>
        <v>84</v>
      </c>
      <c r="J17" s="178">
        <f>IF(ISBLANK(J5),"0",J5)</f>
        <v>93</v>
      </c>
    </row>
    <row r="18" spans="1:13" ht="15" customHeight="1" x14ac:dyDescent="0.25">
      <c r="A18" s="175" t="s">
        <v>587</v>
      </c>
      <c r="B18" s="179">
        <f t="shared" ref="B18:C18" si="0">IF(ISBLANK(B6),"0",B6)</f>
        <v>1964</v>
      </c>
      <c r="C18" s="180">
        <f t="shared" si="0"/>
        <v>247</v>
      </c>
      <c r="G18" s="113"/>
      <c r="H18" s="175" t="s">
        <v>587</v>
      </c>
      <c r="I18" s="179">
        <f t="shared" ref="I18:J18" si="1">IF(ISBLANK(I6),"0",I6)</f>
        <v>468</v>
      </c>
      <c r="J18" s="180">
        <f t="shared" si="1"/>
        <v>108</v>
      </c>
    </row>
    <row r="19" spans="1:13" ht="15" customHeight="1" x14ac:dyDescent="0.25">
      <c r="A19" s="175" t="s">
        <v>588</v>
      </c>
      <c r="B19" s="179">
        <f t="shared" ref="B19:C19" si="2">IF(ISBLANK(B7),"0",B7)</f>
        <v>6060</v>
      </c>
      <c r="C19" s="180">
        <f t="shared" si="2"/>
        <v>4076</v>
      </c>
      <c r="G19" s="113"/>
      <c r="H19" s="175" t="s">
        <v>588</v>
      </c>
      <c r="I19" s="179">
        <f t="shared" ref="I19:J19" si="3">IF(ISBLANK(I7),"0",I7)</f>
        <v>3167</v>
      </c>
      <c r="J19" s="180">
        <f t="shared" si="3"/>
        <v>1672</v>
      </c>
    </row>
    <row r="20" spans="1:13" ht="15" customHeight="1" x14ac:dyDescent="0.25">
      <c r="A20" s="175" t="s">
        <v>589</v>
      </c>
      <c r="B20" s="179">
        <f t="shared" ref="B20:C20" si="4">IF(ISBLANK(B8),"0",B8)</f>
        <v>8596</v>
      </c>
      <c r="C20" s="180">
        <f t="shared" si="4"/>
        <v>8326</v>
      </c>
      <c r="G20" s="113"/>
      <c r="H20" s="175" t="s">
        <v>589</v>
      </c>
      <c r="I20" s="179">
        <f t="shared" ref="I20:J20" si="5">IF(ISBLANK(I8),"0",I8)</f>
        <v>7143</v>
      </c>
      <c r="J20" s="180">
        <f t="shared" si="5"/>
        <v>6225</v>
      </c>
    </row>
    <row r="21" spans="1:13" ht="15" customHeight="1" x14ac:dyDescent="0.25">
      <c r="A21" s="175" t="s">
        <v>590</v>
      </c>
      <c r="B21" s="179">
        <f t="shared" ref="B21:C21" si="6">IF(ISBLANK(B9),"0",B9)</f>
        <v>17974</v>
      </c>
      <c r="C21" s="180">
        <f t="shared" si="6"/>
        <v>20018</v>
      </c>
      <c r="G21" s="113"/>
      <c r="H21" s="175" t="s">
        <v>590</v>
      </c>
      <c r="I21" s="179">
        <f t="shared" ref="I21:J21" si="7">IF(ISBLANK(I9),"0",I9)</f>
        <v>18212</v>
      </c>
      <c r="J21" s="180">
        <f t="shared" si="7"/>
        <v>20126</v>
      </c>
    </row>
    <row r="22" spans="1:13" ht="15" customHeight="1" x14ac:dyDescent="0.25">
      <c r="A22" s="175" t="s">
        <v>591</v>
      </c>
      <c r="B22" s="179">
        <f t="shared" ref="B22:C22" si="8">IF(ISBLANK(B10),"0",B10)</f>
        <v>2263</v>
      </c>
      <c r="C22" s="180">
        <f t="shared" si="8"/>
        <v>2044</v>
      </c>
      <c r="G22" s="113"/>
      <c r="H22" s="175" t="s">
        <v>591</v>
      </c>
      <c r="I22" s="179">
        <f t="shared" ref="I22:J22" si="9">IF(ISBLANK(I10),"0",I10)</f>
        <v>2338</v>
      </c>
      <c r="J22" s="180">
        <f t="shared" si="9"/>
        <v>1770</v>
      </c>
    </row>
    <row r="23" spans="1:13" ht="15" customHeight="1" x14ac:dyDescent="0.25">
      <c r="A23" s="176" t="s">
        <v>592</v>
      </c>
      <c r="B23" s="181">
        <f t="shared" ref="B23:C23" si="10">IF(ISBLANK(B11),"0",B11)</f>
        <v>3553</v>
      </c>
      <c r="C23" s="182">
        <f t="shared" si="10"/>
        <v>3307</v>
      </c>
      <c r="G23" s="113"/>
      <c r="H23" s="176" t="s">
        <v>592</v>
      </c>
      <c r="I23" s="181">
        <f t="shared" ref="I23:J23" si="11">IF(ISBLANK(I11),"0",I11)</f>
        <v>5388</v>
      </c>
      <c r="J23" s="182">
        <f t="shared" si="11"/>
        <v>4178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0.33296337402885678</v>
      </c>
      <c r="C29" s="184">
        <f>C17/SUM(C17:C23)*100</f>
        <v>0.29111699756091164</v>
      </c>
      <c r="D29" s="253"/>
      <c r="E29" s="253"/>
      <c r="G29" s="113"/>
      <c r="H29" s="174" t="s">
        <v>593</v>
      </c>
      <c r="I29" s="184">
        <f>I17/SUM(I17:I23)*100</f>
        <v>0.22826086956521741</v>
      </c>
      <c r="J29" s="184">
        <f>J17/SUM(J17:J23)*100</f>
        <v>0.27215263958796676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4.844000493279073</v>
      </c>
      <c r="C30" s="185">
        <f>C18/SUM(C17:C23)*100</f>
        <v>0.64780088646437095</v>
      </c>
      <c r="D30" s="253"/>
      <c r="E30" s="253"/>
      <c r="G30" s="113"/>
      <c r="H30" s="175" t="s">
        <v>594</v>
      </c>
      <c r="I30" s="185">
        <f>I18/SUM(I17:I23)*100</f>
        <v>1.2717391304347827</v>
      </c>
      <c r="J30" s="185">
        <f>J18/SUM(J17:J23)*100</f>
        <v>0.31604822661828397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14.946355900850905</v>
      </c>
      <c r="C31" s="185">
        <f>C19/SUM(C17:C23)*100</f>
        <v>10.690025964488973</v>
      </c>
      <c r="D31" s="253"/>
      <c r="E31" s="253"/>
      <c r="G31" s="113"/>
      <c r="H31" s="175" t="s">
        <v>595</v>
      </c>
      <c r="I31" s="185">
        <f>I19/SUM(I17:I23)*100</f>
        <v>8.6059782608695645</v>
      </c>
      <c r="J31" s="185">
        <f>J19/SUM(J17:J23)*100</f>
        <v>4.8928947676460259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21.201134541867063</v>
      </c>
      <c r="C32" s="185">
        <f>C20/SUM(C17:C23)*100</f>
        <v>21.836397492722075</v>
      </c>
      <c r="D32" s="253"/>
      <c r="E32" s="253"/>
      <c r="G32" s="113"/>
      <c r="H32" s="175" t="s">
        <v>596</v>
      </c>
      <c r="I32" s="185">
        <f>I20/SUM(I17:I23)*100</f>
        <v>19.410326086956523</v>
      </c>
      <c r="J32" s="185">
        <f>J20/SUM(J17:J23)*100</f>
        <v>18.216668617581647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44.330990257738314</v>
      </c>
      <c r="C33" s="185">
        <f>C21/SUM(C17:C23)*100</f>
        <v>52.500721235804768</v>
      </c>
      <c r="D33" s="253"/>
      <c r="E33" s="253"/>
      <c r="G33" s="113"/>
      <c r="H33" s="175" t="s">
        <v>597</v>
      </c>
      <c r="I33" s="185">
        <f>I21/SUM(I17:I23)*100</f>
        <v>49.489130434782609</v>
      </c>
      <c r="J33" s="185">
        <f>J21/SUM(J17:J23)*100</f>
        <v>58.896172304810953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5.5814527068689115</v>
      </c>
      <c r="C34" s="185">
        <f>C22/SUM(C17:C23)*100</f>
        <v>5.3607490361666974</v>
      </c>
      <c r="D34" s="253"/>
      <c r="E34" s="253"/>
      <c r="G34" s="113"/>
      <c r="H34" s="175" t="s">
        <v>598</v>
      </c>
      <c r="I34" s="185">
        <f>I22/SUM(I17:I23)*100</f>
        <v>6.3532608695652177</v>
      </c>
      <c r="J34" s="185">
        <f>J22/SUM(J17:J23)*100</f>
        <v>5.1796792695774325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8.7631027253668758</v>
      </c>
      <c r="C35" s="186">
        <f>C23/SUM(C17:C23)*100</f>
        <v>8.6731883867922051</v>
      </c>
      <c r="D35" s="253"/>
      <c r="E35" s="253"/>
      <c r="G35" s="113"/>
      <c r="H35" s="176" t="s">
        <v>599</v>
      </c>
      <c r="I35" s="186">
        <f>I23/SUM(I17:I23)*100</f>
        <v>14.641304347826086</v>
      </c>
      <c r="J35" s="186">
        <f>J23/SUM(J17:J23)*100</f>
        <v>12.226384174177689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0.33296337402885678</v>
      </c>
      <c r="C41" s="184">
        <f t="shared" si="12"/>
        <v>0.29111699756091164</v>
      </c>
      <c r="G41" s="113"/>
      <c r="H41" s="174" t="s">
        <v>601</v>
      </c>
      <c r="I41" s="184">
        <f t="shared" ref="I41:J41" si="13">I29</f>
        <v>0.22826086956521741</v>
      </c>
      <c r="J41" s="184">
        <f t="shared" si="13"/>
        <v>0.27215263958796676</v>
      </c>
    </row>
    <row r="42" spans="1:12" x14ac:dyDescent="0.25">
      <c r="A42" s="175" t="s">
        <v>602</v>
      </c>
      <c r="B42" s="185">
        <f t="shared" si="12"/>
        <v>4.844000493279073</v>
      </c>
      <c r="C42" s="185">
        <f t="shared" si="12"/>
        <v>0.64780088646437095</v>
      </c>
      <c r="G42" s="113"/>
      <c r="H42" s="175" t="s">
        <v>602</v>
      </c>
      <c r="I42" s="185">
        <f t="shared" ref="I42:J42" si="14">I30</f>
        <v>1.2717391304347827</v>
      </c>
      <c r="J42" s="185">
        <f t="shared" si="14"/>
        <v>0.31604822661828397</v>
      </c>
    </row>
    <row r="43" spans="1:12" x14ac:dyDescent="0.25">
      <c r="A43" s="175" t="s">
        <v>603</v>
      </c>
      <c r="B43" s="185">
        <f t="shared" si="12"/>
        <v>14.946355900850905</v>
      </c>
      <c r="C43" s="185">
        <f t="shared" si="12"/>
        <v>10.690025964488973</v>
      </c>
      <c r="G43" s="113"/>
      <c r="H43" s="175" t="s">
        <v>603</v>
      </c>
      <c r="I43" s="185">
        <f t="shared" ref="I43:J43" si="15">I31</f>
        <v>8.6059782608695645</v>
      </c>
      <c r="J43" s="185">
        <f t="shared" si="15"/>
        <v>4.8928947676460259</v>
      </c>
    </row>
    <row r="44" spans="1:12" x14ac:dyDescent="0.25">
      <c r="A44" s="175" t="s">
        <v>604</v>
      </c>
      <c r="B44" s="185">
        <f t="shared" si="12"/>
        <v>21.201134541867063</v>
      </c>
      <c r="C44" s="185">
        <f t="shared" si="12"/>
        <v>21.836397492722075</v>
      </c>
      <c r="G44" s="113"/>
      <c r="H44" s="175" t="s">
        <v>604</v>
      </c>
      <c r="I44" s="185">
        <f t="shared" ref="I44:J44" si="16">I32</f>
        <v>19.410326086956523</v>
      </c>
      <c r="J44" s="185">
        <f t="shared" si="16"/>
        <v>18.216668617581647</v>
      </c>
    </row>
    <row r="45" spans="1:12" x14ac:dyDescent="0.25">
      <c r="A45" s="175" t="s">
        <v>605</v>
      </c>
      <c r="B45" s="185">
        <f t="shared" si="12"/>
        <v>44.330990257738314</v>
      </c>
      <c r="C45" s="185">
        <f t="shared" si="12"/>
        <v>52.500721235804768</v>
      </c>
      <c r="G45" s="113"/>
      <c r="H45" s="175" t="s">
        <v>605</v>
      </c>
      <c r="I45" s="185">
        <f t="shared" ref="I45:J45" si="17">I33</f>
        <v>49.489130434782609</v>
      </c>
      <c r="J45" s="185">
        <f t="shared" si="17"/>
        <v>58.896172304810953</v>
      </c>
    </row>
    <row r="46" spans="1:12" x14ac:dyDescent="0.25">
      <c r="A46" s="175" t="s">
        <v>606</v>
      </c>
      <c r="B46" s="185">
        <f t="shared" si="12"/>
        <v>5.5814527068689115</v>
      </c>
      <c r="C46" s="185">
        <f t="shared" si="12"/>
        <v>5.3607490361666974</v>
      </c>
      <c r="G46" s="113"/>
      <c r="H46" s="175" t="s">
        <v>606</v>
      </c>
      <c r="I46" s="185">
        <f t="shared" ref="I46:J46" si="18">I34</f>
        <v>6.3532608695652177</v>
      </c>
      <c r="J46" s="185">
        <f t="shared" si="18"/>
        <v>5.1796792695774325</v>
      </c>
    </row>
    <row r="47" spans="1:12" x14ac:dyDescent="0.25">
      <c r="A47" s="176" t="s">
        <v>607</v>
      </c>
      <c r="B47" s="186">
        <f t="shared" si="12"/>
        <v>8.7631027253668758</v>
      </c>
      <c r="C47" s="186">
        <f t="shared" si="12"/>
        <v>8.6731883867922051</v>
      </c>
      <c r="G47" s="113"/>
      <c r="H47" s="176" t="s">
        <v>607</v>
      </c>
      <c r="I47" s="186">
        <f t="shared" ref="I47:J47" si="19">I35</f>
        <v>14.641304347826086</v>
      </c>
      <c r="J47" s="186">
        <f t="shared" si="19"/>
        <v>12.226384174177689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23034</v>
      </c>
      <c r="C5" s="207">
        <v>20597</v>
      </c>
      <c r="D5" s="253"/>
      <c r="E5" s="253"/>
      <c r="F5" s="1003"/>
      <c r="H5" s="174" t="s">
        <v>624</v>
      </c>
      <c r="I5" s="207">
        <v>10988</v>
      </c>
      <c r="J5" s="207">
        <v>8838</v>
      </c>
    </row>
    <row r="6" spans="1:10" ht="15" customHeight="1" x14ac:dyDescent="0.25">
      <c r="A6" s="175" t="s">
        <v>625</v>
      </c>
      <c r="B6" s="208">
        <v>4977</v>
      </c>
      <c r="C6" s="208">
        <v>5176</v>
      </c>
      <c r="D6" s="253"/>
      <c r="E6" s="253"/>
      <c r="F6" s="1003"/>
      <c r="H6" s="175" t="s">
        <v>625</v>
      </c>
      <c r="I6" s="208">
        <v>9865</v>
      </c>
      <c r="J6" s="208">
        <v>11988</v>
      </c>
    </row>
    <row r="7" spans="1:10" ht="15" customHeight="1" x14ac:dyDescent="0.25">
      <c r="A7" s="176" t="s">
        <v>626</v>
      </c>
      <c r="B7" s="209">
        <v>12534</v>
      </c>
      <c r="C7" s="209">
        <v>12356</v>
      </c>
      <c r="D7" s="253"/>
      <c r="E7" s="253"/>
      <c r="F7" s="1003"/>
      <c r="H7" s="175" t="s">
        <v>626</v>
      </c>
      <c r="I7" s="208">
        <v>15861</v>
      </c>
      <c r="J7" s="208">
        <v>13229</v>
      </c>
    </row>
    <row r="8" spans="1:10" x14ac:dyDescent="0.25">
      <c r="D8" s="253"/>
      <c r="E8" s="253"/>
      <c r="F8" s="1003"/>
      <c r="H8" s="176" t="s">
        <v>2351</v>
      </c>
      <c r="I8" s="209">
        <v>86</v>
      </c>
      <c r="J8" s="209">
        <v>117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23034</v>
      </c>
      <c r="C13" s="178">
        <f>IF(ISBLANK(C5),"0",C5)</f>
        <v>20597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4977</v>
      </c>
      <c r="C14" s="180">
        <f t="shared" si="0"/>
        <v>5176</v>
      </c>
      <c r="D14" s="253"/>
      <c r="E14" s="253"/>
      <c r="F14" s="1003"/>
      <c r="H14" s="174" t="s">
        <v>624</v>
      </c>
      <c r="I14" s="177">
        <f>IF(ISBLANK(I5),"0",I5)</f>
        <v>10988</v>
      </c>
      <c r="J14" s="178">
        <f>IF(ISBLANK(J5),"0",J5)</f>
        <v>8838</v>
      </c>
    </row>
    <row r="15" spans="1:10" ht="15" customHeight="1" x14ac:dyDescent="0.25">
      <c r="A15" s="176" t="s">
        <v>626</v>
      </c>
      <c r="B15" s="181">
        <f t="shared" si="0"/>
        <v>12534</v>
      </c>
      <c r="C15" s="182">
        <f t="shared" si="0"/>
        <v>12356</v>
      </c>
      <c r="D15" s="253"/>
      <c r="E15" s="253"/>
      <c r="F15" s="1003"/>
      <c r="H15" s="175" t="s">
        <v>625</v>
      </c>
      <c r="I15" s="179">
        <f t="shared" ref="I15:J15" si="1">IF(ISBLANK(I6),"0",I6)</f>
        <v>9865</v>
      </c>
      <c r="J15" s="180">
        <f t="shared" si="1"/>
        <v>11988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15861</v>
      </c>
      <c r="J16" s="180">
        <f t="shared" si="2"/>
        <v>13229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86</v>
      </c>
      <c r="J17" s="182">
        <f t="shared" si="3"/>
        <v>117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56.810950795412509</v>
      </c>
      <c r="C21" s="184">
        <f>C13/SUM(C13:C15)*100</f>
        <v>54.019250439298169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12.275249722530521</v>
      </c>
      <c r="C22" s="185">
        <f>C14/SUM(C13:C15)*100</f>
        <v>13.57496918356107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30.913799482056977</v>
      </c>
      <c r="C23" s="186">
        <f>C15/SUM(C13:C15)*100</f>
        <v>32.405780377140758</v>
      </c>
      <c r="D23" s="253"/>
      <c r="E23" s="253"/>
      <c r="F23" s="1003"/>
      <c r="H23" s="174" t="s">
        <v>629</v>
      </c>
      <c r="I23" s="184">
        <f>I14/SUM(I14:I17)*100</f>
        <v>29.85869565217391</v>
      </c>
      <c r="J23" s="184">
        <f>J14/SUM(J14:J17)*100</f>
        <v>25.863279878262908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26.807065217391308</v>
      </c>
      <c r="J24" s="185">
        <f>J15/SUM(J14:J17)*100</f>
        <v>35.081353154629518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43.100543478260875</v>
      </c>
      <c r="J25" s="185">
        <f>J16/SUM(J14:J17)*100</f>
        <v>38.712981388271103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0.23369565217391305</v>
      </c>
      <c r="J26" s="186">
        <f>J17/SUM(J14:J17)*100</f>
        <v>0.3423855788364743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56.810950795412509</v>
      </c>
      <c r="C29" s="189">
        <f t="shared" si="4"/>
        <v>54.019250439298169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12.275249722530521</v>
      </c>
      <c r="C30" s="192">
        <f t="shared" si="4"/>
        <v>13.57496918356107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30.913799482056977</v>
      </c>
      <c r="C31" s="195">
        <f t="shared" si="4"/>
        <v>32.405780377140758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29.85869565217391</v>
      </c>
      <c r="J32" s="189">
        <f>J23</f>
        <v>25.863279878262908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26.807065217391308</v>
      </c>
      <c r="J33" s="192">
        <f t="shared" si="5"/>
        <v>35.081353154629518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43.100543478260875</v>
      </c>
      <c r="J34" s="192">
        <f t="shared" si="6"/>
        <v>38.712981388271103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0.23369565217391305</v>
      </c>
      <c r="J35" s="195">
        <f t="shared" si="7"/>
        <v>0.3423855788364743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905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78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82413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91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9.1999999999999993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18.2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-9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44.9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169.5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6</v>
      </c>
      <c r="C5" s="655">
        <v>1</v>
      </c>
      <c r="E5" s="28"/>
      <c r="J5" s="654" t="s">
        <v>542</v>
      </c>
      <c r="K5" s="669">
        <f>IF(ISBLANK(B5),"",B5)</f>
        <v>6</v>
      </c>
      <c r="L5" s="618">
        <f>IF(ISBLANK(C5),"",C5)</f>
        <v>1</v>
      </c>
      <c r="N5" s="28"/>
    </row>
    <row r="6" spans="1:15" x14ac:dyDescent="0.25">
      <c r="A6" s="656" t="s">
        <v>543</v>
      </c>
      <c r="B6" s="657">
        <v>6</v>
      </c>
      <c r="C6" s="657">
        <v>9</v>
      </c>
      <c r="E6" s="44"/>
      <c r="J6" s="656" t="s">
        <v>543</v>
      </c>
      <c r="K6" s="670">
        <f t="shared" ref="K6:K10" si="0">IF(ISBLANK(B6),"",B6)</f>
        <v>6</v>
      </c>
      <c r="L6" s="619">
        <f t="shared" ref="L6:L10" si="1">IF(ISBLANK(C6),"",C6)</f>
        <v>9</v>
      </c>
      <c r="N6" s="44"/>
    </row>
    <row r="7" spans="1:15" x14ac:dyDescent="0.25">
      <c r="A7" s="656" t="s">
        <v>641</v>
      </c>
      <c r="B7" s="657">
        <v>21</v>
      </c>
      <c r="C7" s="657">
        <v>20</v>
      </c>
      <c r="E7" s="44"/>
      <c r="J7" s="656" t="s">
        <v>641</v>
      </c>
      <c r="K7" s="670">
        <f t="shared" si="0"/>
        <v>21</v>
      </c>
      <c r="L7" s="619">
        <f t="shared" si="1"/>
        <v>20</v>
      </c>
      <c r="N7" s="44"/>
    </row>
    <row r="8" spans="1:15" x14ac:dyDescent="0.25">
      <c r="A8" s="650" t="s">
        <v>642</v>
      </c>
      <c r="B8" s="651">
        <v>26</v>
      </c>
      <c r="C8" s="651">
        <v>19</v>
      </c>
      <c r="E8" s="21"/>
      <c r="J8" s="650" t="s">
        <v>642</v>
      </c>
      <c r="K8" s="670">
        <f t="shared" si="0"/>
        <v>26</v>
      </c>
      <c r="L8" s="619">
        <f t="shared" si="1"/>
        <v>19</v>
      </c>
      <c r="N8" s="21"/>
    </row>
    <row r="9" spans="1:15" x14ac:dyDescent="0.25">
      <c r="A9" s="650" t="s">
        <v>643</v>
      </c>
      <c r="B9" s="651">
        <v>79</v>
      </c>
      <c r="C9" s="651">
        <v>35</v>
      </c>
      <c r="E9" s="21"/>
      <c r="J9" s="650" t="s">
        <v>643</v>
      </c>
      <c r="K9" s="670">
        <f t="shared" si="0"/>
        <v>79</v>
      </c>
      <c r="L9" s="619">
        <f t="shared" si="1"/>
        <v>35</v>
      </c>
      <c r="N9" s="21"/>
    </row>
    <row r="10" spans="1:15" x14ac:dyDescent="0.25">
      <c r="A10" s="652" t="s">
        <v>365</v>
      </c>
      <c r="B10" s="653">
        <v>1214</v>
      </c>
      <c r="C10" s="653">
        <v>94</v>
      </c>
      <c r="J10" s="652" t="s">
        <v>365</v>
      </c>
      <c r="K10" s="671">
        <f t="shared" si="0"/>
        <v>1214</v>
      </c>
      <c r="L10" s="620">
        <f t="shared" si="1"/>
        <v>94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3.18</v>
      </c>
      <c r="C15" s="197"/>
      <c r="D15" s="253"/>
      <c r="E15" s="211"/>
      <c r="F15" s="253"/>
      <c r="G15" s="253"/>
      <c r="J15" s="673" t="s">
        <v>488</v>
      </c>
      <c r="K15" s="674">
        <f>B15</f>
        <v>3.18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0.44</v>
      </c>
      <c r="C16" s="197"/>
      <c r="D16" s="253"/>
      <c r="E16" s="254"/>
      <c r="F16" s="253"/>
      <c r="G16" s="253"/>
      <c r="J16" s="675" t="s">
        <v>489</v>
      </c>
      <c r="K16" s="676">
        <f>B16</f>
        <v>0.44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0.77</v>
      </c>
      <c r="C18" s="197"/>
      <c r="D18" s="255"/>
      <c r="E18" s="256"/>
      <c r="F18" s="253"/>
      <c r="G18" s="253"/>
      <c r="J18" s="678" t="s">
        <v>501</v>
      </c>
      <c r="K18" s="674">
        <f>B18</f>
        <v>0.77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3.87</v>
      </c>
      <c r="C19" s="198"/>
      <c r="D19" s="255"/>
      <c r="E19" s="256"/>
      <c r="F19" s="253"/>
      <c r="G19" s="253"/>
      <c r="J19" s="672" t="s">
        <v>502</v>
      </c>
      <c r="K19" s="676">
        <f>B19</f>
        <v>3.87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1.85</v>
      </c>
      <c r="C21" s="253"/>
      <c r="D21" s="253"/>
      <c r="E21" s="253"/>
      <c r="F21" s="253"/>
      <c r="G21" s="253"/>
      <c r="J21" s="661" t="s">
        <v>498</v>
      </c>
      <c r="K21" s="679">
        <f>B21</f>
        <v>1.85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2</v>
      </c>
      <c r="E32" s="28"/>
      <c r="J32" s="654" t="s">
        <v>542</v>
      </c>
      <c r="K32" s="669">
        <f>IF(ISBLANK(B32),"",B32)</f>
        <v>0</v>
      </c>
      <c r="L32" s="618">
        <f>IF(ISBLANK(C32),"",C32)</f>
        <v>2</v>
      </c>
      <c r="N32" s="28"/>
    </row>
    <row r="33" spans="1:15" x14ac:dyDescent="0.25">
      <c r="A33" s="656" t="s">
        <v>543</v>
      </c>
      <c r="B33" s="657">
        <v>2</v>
      </c>
      <c r="C33" s="657">
        <v>3</v>
      </c>
      <c r="E33" s="44"/>
      <c r="J33" s="656" t="s">
        <v>543</v>
      </c>
      <c r="K33" s="670">
        <f t="shared" ref="K33:K37" si="2">IF(ISBLANK(B33),"",B33)</f>
        <v>2</v>
      </c>
      <c r="L33" s="619">
        <f t="shared" ref="L33:L37" si="3">IF(ISBLANK(C33),"",C33)</f>
        <v>3</v>
      </c>
      <c r="N33" s="44"/>
    </row>
    <row r="34" spans="1:15" x14ac:dyDescent="0.25">
      <c r="A34" s="656" t="s">
        <v>641</v>
      </c>
      <c r="B34" s="657">
        <v>15</v>
      </c>
      <c r="C34" s="657">
        <v>12</v>
      </c>
      <c r="E34" s="44"/>
      <c r="J34" s="656" t="s">
        <v>641</v>
      </c>
      <c r="K34" s="670">
        <f t="shared" si="2"/>
        <v>15</v>
      </c>
      <c r="L34" s="619">
        <f t="shared" si="3"/>
        <v>12</v>
      </c>
      <c r="N34" s="44"/>
    </row>
    <row r="35" spans="1:15" x14ac:dyDescent="0.25">
      <c r="A35" s="650" t="s">
        <v>642</v>
      </c>
      <c r="B35" s="651">
        <v>27</v>
      </c>
      <c r="C35" s="651">
        <v>18</v>
      </c>
      <c r="E35" s="21"/>
      <c r="J35" s="650" t="s">
        <v>642</v>
      </c>
      <c r="K35" s="670">
        <f t="shared" si="2"/>
        <v>27</v>
      </c>
      <c r="L35" s="619">
        <f t="shared" si="3"/>
        <v>18</v>
      </c>
      <c r="N35" s="21"/>
    </row>
    <row r="36" spans="1:15" x14ac:dyDescent="0.25">
      <c r="A36" s="650" t="s">
        <v>643</v>
      </c>
      <c r="B36" s="651">
        <v>25</v>
      </c>
      <c r="C36" s="651">
        <v>15</v>
      </c>
      <c r="E36" s="21"/>
      <c r="J36" s="650" t="s">
        <v>643</v>
      </c>
      <c r="K36" s="670">
        <f t="shared" si="2"/>
        <v>25</v>
      </c>
      <c r="L36" s="619">
        <f t="shared" si="3"/>
        <v>15</v>
      </c>
      <c r="N36" s="21"/>
    </row>
    <row r="37" spans="1:15" x14ac:dyDescent="0.25">
      <c r="A37" s="652" t="s">
        <v>365</v>
      </c>
      <c r="B37" s="653">
        <v>184</v>
      </c>
      <c r="C37" s="653">
        <v>17</v>
      </c>
      <c r="J37" s="652" t="s">
        <v>365</v>
      </c>
      <c r="K37" s="671">
        <f t="shared" si="2"/>
        <v>184</v>
      </c>
      <c r="L37" s="620">
        <f t="shared" si="3"/>
        <v>17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0.66</v>
      </c>
      <c r="C42" s="197"/>
      <c r="D42" s="253"/>
      <c r="E42" s="211"/>
      <c r="F42" s="253"/>
      <c r="G42" s="253"/>
      <c r="J42" s="673" t="s">
        <v>488</v>
      </c>
      <c r="K42" s="674">
        <f>B42</f>
        <v>0.66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0.19</v>
      </c>
      <c r="C43" s="197"/>
      <c r="D43" s="253"/>
      <c r="E43" s="254"/>
      <c r="F43" s="253"/>
      <c r="G43" s="253"/>
      <c r="J43" s="675" t="s">
        <v>489</v>
      </c>
      <c r="K43" s="676">
        <f>B43</f>
        <v>0.19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</v>
      </c>
      <c r="C45" s="197"/>
      <c r="D45" s="255"/>
      <c r="E45" s="256"/>
      <c r="F45" s="253"/>
      <c r="G45" s="253"/>
      <c r="J45" s="678" t="s">
        <v>501</v>
      </c>
      <c r="K45" s="674">
        <f>B45</f>
        <v>0.2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0.9</v>
      </c>
      <c r="C46" s="198"/>
      <c r="D46" s="255"/>
      <c r="E46" s="256"/>
      <c r="F46" s="253"/>
      <c r="G46" s="253"/>
      <c r="J46" s="672" t="s">
        <v>502</v>
      </c>
      <c r="K46" s="676">
        <f>B46</f>
        <v>0.9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0.43</v>
      </c>
      <c r="C48" s="253"/>
      <c r="D48" s="253"/>
      <c r="E48" s="253"/>
      <c r="F48" s="253"/>
      <c r="G48" s="253"/>
      <c r="J48" s="661" t="s">
        <v>498</v>
      </c>
      <c r="K48" s="679">
        <f>B48</f>
        <v>0.43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19578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63930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12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4500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3472</v>
      </c>
      <c r="D4" s="643">
        <v>2</v>
      </c>
      <c r="E4" s="643">
        <v>7018</v>
      </c>
      <c r="F4" s="643">
        <v>1</v>
      </c>
      <c r="G4" s="643">
        <v>12</v>
      </c>
      <c r="H4" s="643">
        <v>4500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11267</v>
      </c>
      <c r="D5" s="602">
        <v>1</v>
      </c>
      <c r="E5" s="602">
        <v>10695</v>
      </c>
      <c r="F5" s="602">
        <v>1</v>
      </c>
      <c r="G5" s="602">
        <v>12</v>
      </c>
      <c r="H5" s="602">
        <v>4500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19578</v>
      </c>
      <c r="D6" s="617">
        <v>1</v>
      </c>
      <c r="E6" s="617">
        <v>63930</v>
      </c>
      <c r="F6" s="617">
        <v>1</v>
      </c>
      <c r="G6" s="617">
        <v>12</v>
      </c>
      <c r="H6" s="617">
        <v>4500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306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3.7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1.2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2.2000000000000002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42.9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0.96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15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18.2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95.9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78.7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4806879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58327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9</v>
      </c>
      <c r="C4" s="600">
        <v>11.5</v>
      </c>
      <c r="D4" s="600">
        <v>34.5</v>
      </c>
      <c r="E4" s="600">
        <v>0.37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6</v>
      </c>
      <c r="C5" s="602">
        <v>8.5</v>
      </c>
      <c r="D5" s="751">
        <v>41.7</v>
      </c>
      <c r="E5" s="751">
        <v>0.35</v>
      </c>
      <c r="G5" s="647" t="s">
        <v>446</v>
      </c>
      <c r="H5" s="648">
        <f>IF(ISBLANK(B4),"",B4)</f>
        <v>9</v>
      </c>
      <c r="I5" s="648">
        <f>IF(ISBLANK(B5),"",B5)</f>
        <v>6</v>
      </c>
      <c r="J5" s="649">
        <f>IF(ISBLANK(B6),"",B6)</f>
        <v>7</v>
      </c>
      <c r="K5" s="569"/>
    </row>
    <row r="6" spans="1:11" x14ac:dyDescent="0.25">
      <c r="A6" s="218">
        <v>2022</v>
      </c>
      <c r="B6" s="601">
        <v>7</v>
      </c>
      <c r="C6" s="602">
        <v>9.3000000000000007</v>
      </c>
      <c r="D6" s="959">
        <v>42.9</v>
      </c>
      <c r="E6" s="959">
        <v>0.96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11.5</v>
      </c>
      <c r="I9" s="648">
        <f>IF(ISBLANK(C5),"",C5)</f>
        <v>8.5</v>
      </c>
      <c r="J9" s="649">
        <f>IF(ISBLANK(C6),"",C6)</f>
        <v>9.3000000000000007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300</v>
      </c>
      <c r="C4" s="643">
        <v>3.5</v>
      </c>
      <c r="D4" s="643">
        <v>1.2</v>
      </c>
      <c r="E4" s="643">
        <v>0.11</v>
      </c>
      <c r="F4" s="643">
        <v>0.6</v>
      </c>
      <c r="G4" s="643">
        <v>2.4</v>
      </c>
      <c r="H4" s="1066"/>
      <c r="I4" s="253"/>
      <c r="J4" s="253"/>
      <c r="K4" s="253"/>
    </row>
    <row r="5" spans="1:11" x14ac:dyDescent="0.25">
      <c r="A5" s="480">
        <v>2021</v>
      </c>
      <c r="B5" s="602">
        <v>304</v>
      </c>
      <c r="C5" s="602">
        <v>3.6</v>
      </c>
      <c r="D5" s="602">
        <v>1.2</v>
      </c>
      <c r="E5" s="602">
        <v>0.11</v>
      </c>
      <c r="F5" s="602">
        <v>0.7</v>
      </c>
      <c r="G5" s="602">
        <v>2.2999999999999998</v>
      </c>
      <c r="H5" s="1066"/>
      <c r="I5" s="253"/>
      <c r="J5" s="253"/>
      <c r="K5" s="253"/>
    </row>
    <row r="6" spans="1:11" x14ac:dyDescent="0.25">
      <c r="A6" s="360">
        <v>2022</v>
      </c>
      <c r="B6" s="602">
        <v>306</v>
      </c>
      <c r="C6" s="602">
        <v>3.7</v>
      </c>
      <c r="D6" s="602">
        <v>1.2</v>
      </c>
      <c r="E6" s="602">
        <v>0.11</v>
      </c>
      <c r="F6" s="602">
        <v>0.5</v>
      </c>
      <c r="G6" s="602">
        <v>2.2000000000000002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84.9</v>
      </c>
      <c r="D5" s="602">
        <v>5</v>
      </c>
      <c r="E5" s="602">
        <v>5.9</v>
      </c>
      <c r="F5" s="253"/>
      <c r="G5" s="253"/>
      <c r="H5" s="253"/>
    </row>
    <row r="6" spans="1:8" x14ac:dyDescent="0.25">
      <c r="A6" s="360">
        <v>2021</v>
      </c>
      <c r="B6" s="602">
        <v>95.9</v>
      </c>
      <c r="C6" s="602">
        <v>90</v>
      </c>
      <c r="D6" s="602">
        <v>4</v>
      </c>
      <c r="E6" s="602">
        <v>4.8</v>
      </c>
      <c r="F6" s="253"/>
      <c r="G6" s="253"/>
      <c r="H6" s="253"/>
    </row>
    <row r="7" spans="1:8" x14ac:dyDescent="0.25">
      <c r="A7" s="481">
        <v>2022</v>
      </c>
      <c r="B7" s="1067">
        <v>95.9</v>
      </c>
      <c r="C7" s="1067">
        <v>78.7</v>
      </c>
      <c r="D7" s="1067">
        <v>15</v>
      </c>
      <c r="E7" s="1067">
        <v>18.2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5.9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4.8</v>
      </c>
    </row>
    <row r="17" spans="1:2" x14ac:dyDescent="0.25">
      <c r="A17" s="633">
        <f t="shared" si="0"/>
        <v>2022</v>
      </c>
      <c r="B17" s="627">
        <f t="shared" si="1"/>
        <v>18.2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2815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3.4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21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134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3906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70777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859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3617</v>
      </c>
      <c r="C5" s="1034">
        <v>1829</v>
      </c>
      <c r="D5" s="600">
        <v>1788</v>
      </c>
      <c r="G5" s="871" t="s">
        <v>126</v>
      </c>
      <c r="H5" s="637">
        <f>IF(ISBLANK(D7),"",D7)</f>
        <v>1539</v>
      </c>
    </row>
    <row r="6" spans="1:17" x14ac:dyDescent="0.25">
      <c r="A6" s="641">
        <v>2021</v>
      </c>
      <c r="B6" s="1034">
        <v>1710</v>
      </c>
      <c r="C6" s="1034">
        <v>825</v>
      </c>
      <c r="D6" s="602">
        <v>885</v>
      </c>
      <c r="G6" s="635" t="s">
        <v>127</v>
      </c>
      <c r="H6" s="623">
        <f>IF(ISBLANK(C7),"",C7)</f>
        <v>1276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2815</v>
      </c>
      <c r="C7" s="1034">
        <v>1276</v>
      </c>
      <c r="D7" s="617">
        <v>1539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1539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1276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51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3.6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0.7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3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41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3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5202</v>
      </c>
      <c r="C6" s="55">
        <v>2645</v>
      </c>
      <c r="D6" s="55">
        <v>2557</v>
      </c>
      <c r="E6" s="70">
        <v>5992</v>
      </c>
      <c r="F6" s="55">
        <v>3102</v>
      </c>
      <c r="G6" s="110">
        <v>2890</v>
      </c>
      <c r="H6" s="55">
        <v>3267</v>
      </c>
      <c r="I6" s="55">
        <v>1652</v>
      </c>
      <c r="J6" s="55">
        <v>1615</v>
      </c>
      <c r="K6" s="70">
        <v>13627</v>
      </c>
      <c r="L6" s="55">
        <v>6972</v>
      </c>
      <c r="M6" s="110">
        <v>6655</v>
      </c>
      <c r="N6" s="70">
        <v>12879</v>
      </c>
      <c r="O6" s="55">
        <v>6550</v>
      </c>
      <c r="P6" s="110">
        <v>6329</v>
      </c>
      <c r="Q6" s="70">
        <v>54823</v>
      </c>
      <c r="R6" s="55">
        <v>27274</v>
      </c>
      <c r="S6" s="110">
        <v>27549</v>
      </c>
      <c r="T6" s="70">
        <v>84586</v>
      </c>
      <c r="U6" s="55">
        <v>41186</v>
      </c>
      <c r="V6" s="160">
        <v>43400</v>
      </c>
    </row>
    <row r="7" spans="1:22" x14ac:dyDescent="0.25">
      <c r="A7" s="286">
        <v>2021</v>
      </c>
      <c r="B7" s="167">
        <v>5202</v>
      </c>
      <c r="C7" s="94">
        <v>2657</v>
      </c>
      <c r="D7" s="94">
        <v>2545</v>
      </c>
      <c r="E7" s="167">
        <v>5986</v>
      </c>
      <c r="F7" s="94">
        <v>3096</v>
      </c>
      <c r="G7" s="169">
        <v>2890</v>
      </c>
      <c r="H7" s="94">
        <v>3177</v>
      </c>
      <c r="I7" s="94">
        <v>1604</v>
      </c>
      <c r="J7" s="94">
        <v>1573</v>
      </c>
      <c r="K7" s="167">
        <v>13533</v>
      </c>
      <c r="L7" s="94">
        <v>6933</v>
      </c>
      <c r="M7" s="169">
        <v>6600</v>
      </c>
      <c r="N7" s="167">
        <v>12576</v>
      </c>
      <c r="O7" s="94">
        <v>6385</v>
      </c>
      <c r="P7" s="169">
        <v>6191</v>
      </c>
      <c r="Q7" s="167">
        <v>53870</v>
      </c>
      <c r="R7" s="94">
        <v>26799</v>
      </c>
      <c r="S7" s="169">
        <v>27071</v>
      </c>
      <c r="T7" s="212">
        <v>83677</v>
      </c>
      <c r="U7" s="58">
        <v>40716</v>
      </c>
      <c r="V7" s="160">
        <v>42961</v>
      </c>
    </row>
    <row r="8" spans="1:22" x14ac:dyDescent="0.25">
      <c r="A8" s="219">
        <v>2022</v>
      </c>
      <c r="B8" s="72">
        <v>5164</v>
      </c>
      <c r="C8" s="61">
        <v>2620</v>
      </c>
      <c r="D8" s="61">
        <v>2544</v>
      </c>
      <c r="E8" s="72">
        <v>6023</v>
      </c>
      <c r="F8" s="61">
        <v>3131</v>
      </c>
      <c r="G8" s="111">
        <v>2892</v>
      </c>
      <c r="H8" s="61">
        <v>3088</v>
      </c>
      <c r="I8" s="61">
        <v>1544</v>
      </c>
      <c r="J8" s="61">
        <v>1544</v>
      </c>
      <c r="K8" s="72">
        <v>13465</v>
      </c>
      <c r="L8" s="61">
        <v>6891</v>
      </c>
      <c r="M8" s="111">
        <v>6574</v>
      </c>
      <c r="N8" s="72">
        <v>12073</v>
      </c>
      <c r="O8" s="61">
        <v>6217</v>
      </c>
      <c r="P8" s="111">
        <v>5856</v>
      </c>
      <c r="Q8" s="72">
        <v>52437</v>
      </c>
      <c r="R8" s="61">
        <v>26028</v>
      </c>
      <c r="S8" s="111">
        <v>26409</v>
      </c>
      <c r="T8" s="72">
        <v>82413</v>
      </c>
      <c r="U8" s="61">
        <v>40050</v>
      </c>
      <c r="V8" s="111">
        <v>42363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5164</v>
      </c>
      <c r="C15" s="172">
        <f>E8</f>
        <v>6023</v>
      </c>
      <c r="D15" s="172">
        <f>H8</f>
        <v>3088</v>
      </c>
      <c r="E15" s="172">
        <f>K8</f>
        <v>13465</v>
      </c>
      <c r="F15" s="172">
        <f>N8</f>
        <v>12073</v>
      </c>
      <c r="G15" s="172">
        <f>Q8</f>
        <v>52437</v>
      </c>
      <c r="H15" s="334">
        <f>T8</f>
        <v>82413</v>
      </c>
      <c r="M15" s="172">
        <f>K8</f>
        <v>13465</v>
      </c>
      <c r="N15" s="172">
        <f>H15-E15-O15</f>
        <v>50159</v>
      </c>
      <c r="O15" s="172">
        <f>H15-(B15+C15+G15)</f>
        <v>18789</v>
      </c>
      <c r="P15" s="29"/>
      <c r="Q15" s="100">
        <f>M15/H15*100</f>
        <v>16.33844175069467</v>
      </c>
      <c r="R15" s="100">
        <f>N15/H15*100</f>
        <v>60.862970647834693</v>
      </c>
      <c r="S15" s="100">
        <f>O15/H15*100</f>
        <v>22.79858760147064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16.33844175069467</v>
      </c>
      <c r="R18" s="100">
        <f>N15/H15*100</f>
        <v>60.862970647834693</v>
      </c>
      <c r="S18" s="100">
        <f>O15/H15*100</f>
        <v>22.79858760147064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1.3</v>
      </c>
      <c r="C23" s="361"/>
      <c r="D23" s="361"/>
      <c r="E23" s="167">
        <v>4</v>
      </c>
      <c r="F23" s="361"/>
      <c r="G23" s="362"/>
      <c r="H23" s="167">
        <v>1.35</v>
      </c>
      <c r="I23" s="94">
        <v>2.68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2.8</v>
      </c>
      <c r="C24" s="361"/>
      <c r="D24" s="361"/>
      <c r="E24" s="167">
        <v>8.4</v>
      </c>
      <c r="F24" s="361"/>
      <c r="G24" s="362"/>
      <c r="H24" s="167">
        <v>2.82</v>
      </c>
      <c r="I24" s="94">
        <v>5.14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1.3</v>
      </c>
      <c r="C25" s="357"/>
      <c r="D25" s="357"/>
      <c r="E25" s="72">
        <v>2.6</v>
      </c>
      <c r="F25" s="357"/>
      <c r="G25" s="461"/>
      <c r="H25" s="72">
        <v>1.32</v>
      </c>
      <c r="I25" s="61">
        <v>0</v>
      </c>
      <c r="J25" s="111">
        <v>2.57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2.68</v>
      </c>
      <c r="F32" s="700">
        <f>A23</f>
        <v>2020</v>
      </c>
      <c r="G32" s="674">
        <f>IF(ISBLANK(J23),"",J23)</f>
        <v>0</v>
      </c>
      <c r="H32" s="674">
        <f>IF(ISBLANK(I23),"",I23)</f>
        <v>2.68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5.14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5.14</v>
      </c>
    </row>
    <row r="34" spans="1:8" x14ac:dyDescent="0.25">
      <c r="A34" s="702">
        <f t="shared" si="0"/>
        <v>2022</v>
      </c>
      <c r="B34" s="676">
        <f t="shared" si="1"/>
        <v>2.57</v>
      </c>
      <c r="C34" s="676">
        <f t="shared" si="2"/>
        <v>0</v>
      </c>
      <c r="F34" s="702">
        <f t="shared" si="3"/>
        <v>2022</v>
      </c>
      <c r="G34" s="676">
        <f t="shared" si="4"/>
        <v>2.57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34</v>
      </c>
      <c r="C4" s="600">
        <v>1</v>
      </c>
      <c r="D4" s="600">
        <v>3</v>
      </c>
      <c r="E4" s="599">
        <v>1</v>
      </c>
      <c r="F4" s="600">
        <v>2.7</v>
      </c>
      <c r="G4" s="600">
        <v>0.2</v>
      </c>
    </row>
    <row r="5" spans="1:10" x14ac:dyDescent="0.25">
      <c r="A5" s="286">
        <v>2022</v>
      </c>
      <c r="B5" s="751">
        <v>40</v>
      </c>
      <c r="C5" s="751">
        <v>1</v>
      </c>
      <c r="D5" s="751">
        <v>9</v>
      </c>
      <c r="E5" s="753">
        <v>2</v>
      </c>
      <c r="F5" s="751">
        <v>3.6</v>
      </c>
      <c r="G5" s="751">
        <v>0.7</v>
      </c>
    </row>
    <row r="6" spans="1:10" x14ac:dyDescent="0.25">
      <c r="A6" s="218">
        <v>2023</v>
      </c>
      <c r="B6" s="752">
        <v>41</v>
      </c>
      <c r="C6" s="752">
        <v>0</v>
      </c>
      <c r="D6" s="752">
        <v>10</v>
      </c>
      <c r="E6" s="754">
        <v>3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34</v>
      </c>
      <c r="C11" s="80">
        <f>IF(ISBLANK(D4),"",D4)</f>
        <v>3</v>
      </c>
      <c r="E11" s="103">
        <f>A4</f>
        <v>2021</v>
      </c>
      <c r="F11" s="80">
        <f>IF(ISBLANK(B4),"",B4)</f>
        <v>34</v>
      </c>
      <c r="G11" s="80">
        <f>IF(ISBLANK(D4),"",D4)</f>
        <v>3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40</v>
      </c>
      <c r="C12" s="80">
        <f>IF(ISBLANK(D5),"",D5)</f>
        <v>9</v>
      </c>
      <c r="E12" s="103">
        <f t="shared" ref="E12:E13" si="1">A5</f>
        <v>2022</v>
      </c>
      <c r="F12" s="80">
        <f t="shared" ref="F12:F13" si="2">IF(ISBLANK(B5),"",B5)</f>
        <v>40</v>
      </c>
      <c r="G12" s="80">
        <f t="shared" ref="G12:G13" si="3">IF(ISBLANK(D5),"",D5)</f>
        <v>9</v>
      </c>
    </row>
    <row r="13" spans="1:10" x14ac:dyDescent="0.25">
      <c r="A13" s="155">
        <f t="shared" si="0"/>
        <v>2023</v>
      </c>
      <c r="B13" s="83">
        <f>IF(ISBLANK(B6),"",B6)</f>
        <v>41</v>
      </c>
      <c r="C13" s="83">
        <f>IF(ISBLANK(D6),"",D6)</f>
        <v>10</v>
      </c>
      <c r="D13" s="253"/>
      <c r="E13" s="155">
        <f t="shared" si="1"/>
        <v>2023</v>
      </c>
      <c r="F13" s="83">
        <f t="shared" si="2"/>
        <v>41</v>
      </c>
      <c r="G13" s="83">
        <f t="shared" si="3"/>
        <v>10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</v>
      </c>
      <c r="C18" s="80">
        <f>IF(ISBLANK(E4),"",E4)</f>
        <v>1</v>
      </c>
      <c r="E18" s="603">
        <f>A4</f>
        <v>2021</v>
      </c>
      <c r="F18" s="100">
        <f>IF(ISBLANK(C4),"",C4)</f>
        <v>1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2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2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3</v>
      </c>
      <c r="E20" s="155">
        <f t="shared" si="5"/>
        <v>2023</v>
      </c>
      <c r="F20" s="83">
        <f>IF(ISBLANK(C6),"",C6)</f>
        <v>0</v>
      </c>
      <c r="G20" s="83">
        <f t="shared" si="6"/>
        <v>3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641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476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3.6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270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2.2999999999999998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411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580</v>
      </c>
    </row>
    <row r="17" spans="2:3" x14ac:dyDescent="0.25">
      <c r="B17" s="253">
        <v>2022</v>
      </c>
      <c r="C17" s="1100">
        <v>484</v>
      </c>
    </row>
    <row r="18" spans="2:3" x14ac:dyDescent="0.25">
      <c r="B18" s="253">
        <v>2023</v>
      </c>
      <c r="C18" s="1100">
        <v>476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580</v>
      </c>
    </row>
    <row r="22" spans="2:3" x14ac:dyDescent="0.25">
      <c r="B22" s="636">
        <f>B17</f>
        <v>2022</v>
      </c>
      <c r="C22" s="636">
        <f t="shared" ref="C22:C23" si="0">IF(ISBLANK(C17),"",C17)</f>
        <v>484</v>
      </c>
    </row>
    <row r="23" spans="2:3" x14ac:dyDescent="0.25">
      <c r="B23" s="636">
        <f>B18</f>
        <v>2023</v>
      </c>
      <c r="C23" s="636">
        <f t="shared" si="0"/>
        <v>476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62</v>
      </c>
      <c r="C5" s="55">
        <v>72</v>
      </c>
      <c r="D5" s="55">
        <v>55</v>
      </c>
      <c r="E5" s="269">
        <f>SUM(B5:D5)</f>
        <v>189</v>
      </c>
      <c r="F5" s="71">
        <v>924</v>
      </c>
      <c r="G5" s="70">
        <v>0.5</v>
      </c>
      <c r="H5" s="55">
        <v>0.1</v>
      </c>
      <c r="I5" s="110">
        <v>0.3</v>
      </c>
      <c r="J5" s="71">
        <v>1.1000000000000001</v>
      </c>
    </row>
    <row r="6" spans="1:10" x14ac:dyDescent="0.25">
      <c r="A6" s="286">
        <v>2022</v>
      </c>
      <c r="B6" s="757">
        <v>61</v>
      </c>
      <c r="C6" s="758">
        <v>80</v>
      </c>
      <c r="D6" s="758">
        <v>64</v>
      </c>
      <c r="E6" s="270">
        <f>SUM(B6:D6)</f>
        <v>205</v>
      </c>
      <c r="F6" s="214">
        <v>798</v>
      </c>
      <c r="G6" s="457">
        <v>0.5</v>
      </c>
      <c r="H6" s="458">
        <v>0.2</v>
      </c>
      <c r="I6" s="763">
        <v>0.3</v>
      </c>
      <c r="J6" s="214">
        <v>1</v>
      </c>
    </row>
    <row r="7" spans="1:10" x14ac:dyDescent="0.25">
      <c r="A7" s="218">
        <v>2023</v>
      </c>
      <c r="B7" s="167">
        <v>54</v>
      </c>
      <c r="C7" s="94">
        <v>76</v>
      </c>
      <c r="D7" s="94">
        <v>63</v>
      </c>
      <c r="E7" s="447">
        <f>SUM(B7:D7)</f>
        <v>193</v>
      </c>
      <c r="F7" s="168">
        <v>641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924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798</v>
      </c>
      <c r="C14" s="28"/>
      <c r="D14" s="28"/>
      <c r="F14" s="625" t="s">
        <v>1526</v>
      </c>
      <c r="G14" s="621">
        <f>IF(ISBLANK(B7),"",B7)</f>
        <v>54</v>
      </c>
      <c r="I14" s="625" t="s">
        <v>1529</v>
      </c>
      <c r="J14" s="621">
        <f>IF(ISBLANK(B7),"",B7)</f>
        <v>54</v>
      </c>
    </row>
    <row r="15" spans="1:10" x14ac:dyDescent="0.25">
      <c r="A15" s="624">
        <f t="shared" ref="A15" si="1">A7</f>
        <v>2023</v>
      </c>
      <c r="B15" s="623">
        <f t="shared" si="0"/>
        <v>641</v>
      </c>
      <c r="C15" s="28"/>
      <c r="D15" s="28"/>
      <c r="F15" s="626" t="s">
        <v>1527</v>
      </c>
      <c r="G15" s="622">
        <f>IF(ISBLANK(C7),"",C7)</f>
        <v>76</v>
      </c>
      <c r="I15" s="626" t="s">
        <v>1538</v>
      </c>
      <c r="J15" s="622">
        <f>IF(ISBLANK(C7),"",C7)</f>
        <v>76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63</v>
      </c>
      <c r="I16" s="627" t="s">
        <v>1539</v>
      </c>
      <c r="J16" s="623">
        <f>IF(ISBLANK(D7),"",D7)</f>
        <v>63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9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156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50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5.5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80</v>
      </c>
      <c r="C6" s="759"/>
      <c r="D6" s="759"/>
      <c r="E6" s="457">
        <v>8.6999999999999993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50</v>
      </c>
      <c r="C7" s="759"/>
      <c r="D7" s="759"/>
      <c r="E7" s="457">
        <v>5.5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50</v>
      </c>
      <c r="C8" s="760"/>
      <c r="D8" s="760"/>
      <c r="E8" s="601">
        <v>5.5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80</v>
      </c>
      <c r="C16" s="755"/>
      <c r="I16" s="700">
        <f>A6</f>
        <v>2020</v>
      </c>
      <c r="J16" s="674">
        <f>IF(ISBLANK(E6),"",E6)</f>
        <v>8.6999999999999993</v>
      </c>
      <c r="K16" s="756"/>
    </row>
    <row r="17" spans="1:10" x14ac:dyDescent="0.25">
      <c r="A17" s="701">
        <f>A7</f>
        <v>2021</v>
      </c>
      <c r="B17" s="853">
        <f>IF(ISBLANK(B7),"",B7)</f>
        <v>50</v>
      </c>
      <c r="C17" s="755"/>
      <c r="I17" s="701">
        <f>A7</f>
        <v>2021</v>
      </c>
      <c r="J17" s="853">
        <f>IF(ISBLANK(E7),"",E7)</f>
        <v>5.5</v>
      </c>
    </row>
    <row r="18" spans="1:10" x14ac:dyDescent="0.25">
      <c r="A18" s="702">
        <f>A8</f>
        <v>2022</v>
      </c>
      <c r="B18" s="676">
        <f>IF(ISBLANK(B8),"",B8)</f>
        <v>50</v>
      </c>
      <c r="C18" s="755"/>
      <c r="I18" s="702">
        <f>A8</f>
        <v>2022</v>
      </c>
      <c r="J18" s="676">
        <f>IF(ISBLANK(E8),"",E8)</f>
        <v>5.5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32</v>
      </c>
      <c r="D5" s="449">
        <f>IF(ISBLANK(B5),"",A5)</f>
        <v>2021</v>
      </c>
      <c r="E5" s="618">
        <f>IF(ISBLANK(B5),"",B5)</f>
        <v>32</v>
      </c>
      <c r="K5" s="217">
        <v>2020</v>
      </c>
      <c r="L5" s="655">
        <v>2.7</v>
      </c>
    </row>
    <row r="6" spans="1:12" x14ac:dyDescent="0.25">
      <c r="A6" s="229">
        <v>2022</v>
      </c>
      <c r="B6" s="602">
        <v>29</v>
      </c>
      <c r="D6" s="450">
        <f>IF(ISBLANK(B6),"",A6)</f>
        <v>2022</v>
      </c>
      <c r="E6" s="619">
        <f>IF(ISBLANK(B6),"",B6)</f>
        <v>29</v>
      </c>
      <c r="K6" s="286">
        <v>2021</v>
      </c>
      <c r="L6" s="657">
        <v>2.5</v>
      </c>
    </row>
    <row r="7" spans="1:12" x14ac:dyDescent="0.25">
      <c r="A7" s="123">
        <v>2023</v>
      </c>
      <c r="B7" s="617">
        <v>29</v>
      </c>
      <c r="D7" s="379">
        <f>IF(ISBLANK(B7),"",A7)</f>
        <v>2023</v>
      </c>
      <c r="E7" s="620">
        <f>IF(ISBLANK(B7),"",B7)</f>
        <v>29</v>
      </c>
      <c r="K7" s="219">
        <v>2022</v>
      </c>
      <c r="L7" s="617">
        <v>3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13</v>
      </c>
      <c r="C4" s="643">
        <v>99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9</v>
      </c>
      <c r="C5" s="602">
        <v>156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9</v>
      </c>
      <c r="C6" s="602">
        <v>156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21</v>
      </c>
      <c r="C5" s="643">
        <v>4008</v>
      </c>
      <c r="D5" s="643">
        <v>172</v>
      </c>
      <c r="E5" s="869">
        <v>4.3</v>
      </c>
      <c r="F5" s="1039">
        <v>4.4000000000000004</v>
      </c>
      <c r="G5" s="1039">
        <v>4.0999999999999996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17</v>
      </c>
      <c r="C6" s="657">
        <v>4893</v>
      </c>
      <c r="D6" s="657">
        <v>101</v>
      </c>
      <c r="E6" s="657">
        <v>2</v>
      </c>
      <c r="F6" s="657">
        <v>2</v>
      </c>
      <c r="G6" s="657">
        <v>2.1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21</v>
      </c>
      <c r="C7" s="617">
        <v>3906</v>
      </c>
      <c r="D7" s="617">
        <v>134</v>
      </c>
      <c r="E7" s="617">
        <v>3.4</v>
      </c>
      <c r="F7" s="617">
        <v>3.2</v>
      </c>
      <c r="G7" s="617">
        <v>3.6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4.3</v>
      </c>
      <c r="C4" s="655">
        <v>250</v>
      </c>
      <c r="D4" s="655">
        <v>1.8</v>
      </c>
      <c r="E4" s="655">
        <v>437</v>
      </c>
      <c r="F4" s="655">
        <v>0.5</v>
      </c>
      <c r="G4" s="655">
        <v>37</v>
      </c>
      <c r="H4" s="655">
        <v>2</v>
      </c>
      <c r="I4" s="655">
        <v>23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3.6</v>
      </c>
      <c r="C5" s="602">
        <v>304</v>
      </c>
      <c r="D5" s="602">
        <v>2.2999999999999998</v>
      </c>
      <c r="E5" s="602">
        <v>412</v>
      </c>
      <c r="F5" s="602">
        <v>0.5</v>
      </c>
      <c r="G5" s="602">
        <v>49</v>
      </c>
      <c r="H5" s="602">
        <v>3</v>
      </c>
      <c r="I5" s="602">
        <v>19</v>
      </c>
      <c r="J5" s="602">
        <v>0.1</v>
      </c>
      <c r="K5" s="253"/>
      <c r="L5" s="253"/>
      <c r="M5" s="253"/>
    </row>
    <row r="6" spans="1:13" x14ac:dyDescent="0.25">
      <c r="A6" s="481">
        <v>2023</v>
      </c>
      <c r="B6" s="617"/>
      <c r="C6" s="617">
        <v>270</v>
      </c>
      <c r="D6" s="617"/>
      <c r="E6" s="617">
        <v>411</v>
      </c>
      <c r="F6" s="617"/>
      <c r="G6" s="617">
        <v>51</v>
      </c>
      <c r="H6" s="617">
        <v>3</v>
      </c>
      <c r="I6" s="617">
        <v>21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27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112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16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742</v>
      </c>
      <c r="C4" s="1006">
        <v>373</v>
      </c>
      <c r="D4" s="1006">
        <v>369</v>
      </c>
      <c r="E4" s="1005">
        <v>1469</v>
      </c>
      <c r="F4" s="1006">
        <v>763</v>
      </c>
      <c r="G4" s="1006">
        <v>706</v>
      </c>
      <c r="H4" s="1007">
        <v>8.8000000000000007</v>
      </c>
      <c r="I4" s="1007">
        <v>17.399999999999999</v>
      </c>
      <c r="J4" s="1007">
        <v>-8.6</v>
      </c>
      <c r="K4" s="70">
        <v>937</v>
      </c>
      <c r="L4" s="55">
        <v>416</v>
      </c>
      <c r="M4" s="110">
        <v>521</v>
      </c>
      <c r="N4" s="55">
        <v>1049</v>
      </c>
      <c r="O4" s="55">
        <v>470</v>
      </c>
      <c r="P4" s="110">
        <v>579</v>
      </c>
    </row>
    <row r="5" spans="1:17" x14ac:dyDescent="0.25">
      <c r="A5" s="286">
        <v>2021</v>
      </c>
      <c r="B5" s="1008">
        <v>709</v>
      </c>
      <c r="C5" s="1009">
        <v>389</v>
      </c>
      <c r="D5" s="1009">
        <v>320</v>
      </c>
      <c r="E5" s="1008">
        <v>1756</v>
      </c>
      <c r="F5" s="1009">
        <v>904</v>
      </c>
      <c r="G5" s="1009">
        <v>852</v>
      </c>
      <c r="H5" s="1010">
        <v>8.5</v>
      </c>
      <c r="I5" s="1010">
        <v>21</v>
      </c>
      <c r="J5" s="1010">
        <v>-12.5</v>
      </c>
      <c r="K5" s="212">
        <v>1189</v>
      </c>
      <c r="L5" s="58">
        <v>518</v>
      </c>
      <c r="M5" s="160">
        <v>671</v>
      </c>
      <c r="N5" s="58">
        <v>1120</v>
      </c>
      <c r="O5" s="58">
        <v>498</v>
      </c>
      <c r="P5" s="160">
        <v>622</v>
      </c>
    </row>
    <row r="6" spans="1:17" x14ac:dyDescent="0.25">
      <c r="A6" s="219">
        <v>2022</v>
      </c>
      <c r="B6" s="1011">
        <v>758</v>
      </c>
      <c r="C6" s="1012">
        <v>369</v>
      </c>
      <c r="D6" s="1012">
        <v>389</v>
      </c>
      <c r="E6" s="1011">
        <v>1500</v>
      </c>
      <c r="F6" s="1012">
        <v>772</v>
      </c>
      <c r="G6" s="1012">
        <v>728</v>
      </c>
      <c r="H6" s="1013">
        <v>9.1999999999999993</v>
      </c>
      <c r="I6" s="1013">
        <v>18.2</v>
      </c>
      <c r="J6" s="1013">
        <v>-9</v>
      </c>
      <c r="K6" s="1014">
        <v>1200</v>
      </c>
      <c r="L6" s="1015">
        <v>492</v>
      </c>
      <c r="M6" s="1016">
        <v>708</v>
      </c>
      <c r="N6" s="1015">
        <v>1243</v>
      </c>
      <c r="O6" s="1015">
        <v>534</v>
      </c>
      <c r="P6" s="1016">
        <v>709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369</v>
      </c>
      <c r="C13" s="319">
        <f>IF(ISBLANK(C4),"",C4)</f>
        <v>373</v>
      </c>
      <c r="D13" s="364"/>
      <c r="E13" s="322">
        <f>A4</f>
        <v>2020</v>
      </c>
      <c r="F13" s="319">
        <f>IF(ISBLANK(G4),"",G4)</f>
        <v>706</v>
      </c>
      <c r="G13" s="319">
        <f>IF(ISBLANK(F4),"",F4)</f>
        <v>763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320</v>
      </c>
      <c r="C14" s="320">
        <f t="shared" ref="C14:C15" si="2">IF(ISBLANK(C5),"",C5)</f>
        <v>389</v>
      </c>
      <c r="D14" s="364"/>
      <c r="E14" s="323">
        <f t="shared" ref="E14:E15" si="3">A5</f>
        <v>2021</v>
      </c>
      <c r="F14" s="320">
        <f t="shared" ref="F14:F15" si="4">IF(ISBLANK(G5),"",G5)</f>
        <v>852</v>
      </c>
      <c r="G14" s="320">
        <f t="shared" ref="G14:G15" si="5">IF(ISBLANK(F5),"",F5)</f>
        <v>904</v>
      </c>
      <c r="H14" s="389"/>
      <c r="I14" s="389"/>
      <c r="J14" s="48"/>
      <c r="K14" s="325" t="s">
        <v>536</v>
      </c>
      <c r="L14" s="328">
        <f>IF(ISBLANK(K4),"",K4)</f>
        <v>937</v>
      </c>
      <c r="M14" s="328">
        <f>IF(ISBLANK(K5),"",K5)</f>
        <v>1189</v>
      </c>
      <c r="N14" s="328">
        <f>IF(ISBLANK(K6),"",K6)</f>
        <v>1200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389</v>
      </c>
      <c r="C15" s="321">
        <f t="shared" si="2"/>
        <v>369</v>
      </c>
      <c r="E15" s="324">
        <f t="shared" si="3"/>
        <v>2022</v>
      </c>
      <c r="F15" s="321">
        <f t="shared" si="4"/>
        <v>728</v>
      </c>
      <c r="G15" s="321">
        <f t="shared" si="5"/>
        <v>772</v>
      </c>
      <c r="H15" s="211"/>
      <c r="I15" s="211"/>
      <c r="J15" s="28"/>
      <c r="K15" s="326" t="s">
        <v>535</v>
      </c>
      <c r="L15" s="329">
        <f>IF(ISBLANK(N4),"",N4)</f>
        <v>1049</v>
      </c>
      <c r="M15" s="329">
        <f>IF(ISBLANK(N5),"",N5)</f>
        <v>1120</v>
      </c>
      <c r="N15" s="329">
        <f>IF(ISBLANK(N6),"",N6)</f>
        <v>1243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937</v>
      </c>
      <c r="M19" s="328">
        <f>IF(ISBLANK(K5),"",K5)</f>
        <v>1189</v>
      </c>
      <c r="N19" s="328">
        <f>IF(ISBLANK(K6),"",K6)</f>
        <v>1200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1049</v>
      </c>
      <c r="M20" s="329">
        <f>IF(ISBLANK(N5),"",N5)</f>
        <v>1120</v>
      </c>
      <c r="N20" s="329">
        <f>IF(ISBLANK(N6),"",N6)</f>
        <v>1243</v>
      </c>
      <c r="O20" s="364"/>
    </row>
    <row r="21" spans="1:15" x14ac:dyDescent="0.25">
      <c r="A21" s="322">
        <f>A4</f>
        <v>2020</v>
      </c>
      <c r="B21" s="319">
        <f>IF(ISBLANK(D4),"",D4)</f>
        <v>369</v>
      </c>
      <c r="C21" s="319">
        <f>IF(ISBLANK(C4),"",C4)</f>
        <v>373</v>
      </c>
      <c r="E21" s="322">
        <f>A4</f>
        <v>2020</v>
      </c>
      <c r="F21" s="319">
        <f>IF(ISBLANK(G4),"",G4)</f>
        <v>706</v>
      </c>
      <c r="G21" s="319">
        <f>IF(ISBLANK(F4),"",F4)</f>
        <v>763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320</v>
      </c>
      <c r="C22" s="320">
        <f t="shared" ref="C22:C23" si="8">IF(ISBLANK(C5),"",C5)</f>
        <v>389</v>
      </c>
      <c r="E22" s="323">
        <f t="shared" ref="E22:E23" si="9">A5</f>
        <v>2021</v>
      </c>
      <c r="F22" s="320">
        <f t="shared" ref="F22:F23" si="10">IF(ISBLANK(G5),"",G5)</f>
        <v>852</v>
      </c>
      <c r="G22" s="320">
        <f t="shared" ref="G22:G23" si="11">IF(ISBLANK(F5),"",F5)</f>
        <v>904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389</v>
      </c>
      <c r="C23" s="321">
        <f t="shared" si="8"/>
        <v>369</v>
      </c>
      <c r="E23" s="324">
        <f t="shared" si="9"/>
        <v>2022</v>
      </c>
      <c r="F23" s="321">
        <f t="shared" si="10"/>
        <v>728</v>
      </c>
      <c r="G23" s="321">
        <f t="shared" si="11"/>
        <v>772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17</v>
      </c>
      <c r="C5" s="611"/>
      <c r="D5" s="611"/>
      <c r="E5" s="599">
        <v>37</v>
      </c>
      <c r="F5" s="616"/>
      <c r="G5" s="945"/>
      <c r="H5" s="599">
        <v>200</v>
      </c>
      <c r="I5" s="616">
        <v>58</v>
      </c>
      <c r="J5" s="616">
        <v>142</v>
      </c>
      <c r="K5" s="616"/>
      <c r="L5" s="945"/>
    </row>
    <row r="6" spans="1:12" x14ac:dyDescent="0.25">
      <c r="A6" s="286">
        <v>2021</v>
      </c>
      <c r="B6" s="601">
        <v>23</v>
      </c>
      <c r="C6" s="612"/>
      <c r="D6" s="612"/>
      <c r="E6" s="1034">
        <v>40</v>
      </c>
      <c r="F6" s="1028"/>
      <c r="G6" s="980"/>
      <c r="H6" s="1034">
        <v>239</v>
      </c>
      <c r="I6" s="1028">
        <v>69</v>
      </c>
      <c r="J6" s="1028">
        <v>170</v>
      </c>
      <c r="K6" s="1028"/>
      <c r="L6" s="980"/>
    </row>
    <row r="7" spans="1:12" x14ac:dyDescent="0.25">
      <c r="A7" s="218">
        <v>2022</v>
      </c>
      <c r="B7" s="601">
        <v>27</v>
      </c>
      <c r="C7" s="612"/>
      <c r="D7" s="612"/>
      <c r="E7" s="1034">
        <v>16</v>
      </c>
      <c r="F7" s="1028"/>
      <c r="G7" s="980"/>
      <c r="H7" s="1034">
        <v>112</v>
      </c>
      <c r="I7" s="1028">
        <v>26</v>
      </c>
      <c r="J7" s="1028">
        <v>86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26</v>
      </c>
    </row>
    <row r="15" spans="1:12" ht="30" x14ac:dyDescent="0.25">
      <c r="A15" s="833" t="s">
        <v>1543</v>
      </c>
      <c r="B15" s="623">
        <f>IF(ISBLANK(J7),"",J7)</f>
        <v>86</v>
      </c>
    </row>
    <row r="17" spans="1:2" x14ac:dyDescent="0.25">
      <c r="A17" s="625" t="s">
        <v>1540</v>
      </c>
      <c r="B17" s="621">
        <f>IF(ISBLANK(I7),"",I7)</f>
        <v>26</v>
      </c>
    </row>
    <row r="18" spans="1:2" x14ac:dyDescent="0.25">
      <c r="A18" s="627" t="s">
        <v>1541</v>
      </c>
      <c r="B18" s="623">
        <f>IF(ISBLANK(J7),"",J7)</f>
        <v>86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49.5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39.200000000000003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53.4</v>
      </c>
      <c r="C6" s="614">
        <v>0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55.4</v>
      </c>
      <c r="C10" s="614">
        <v>31.4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49.5</v>
      </c>
      <c r="C14" s="73">
        <v>39.200000000000003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531.529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389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31220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203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20895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27412.65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30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5.6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39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515.70899999999995</v>
      </c>
      <c r="C5" s="611">
        <v>479.04899999999998</v>
      </c>
      <c r="D5" s="751">
        <v>31457</v>
      </c>
      <c r="E5" s="751">
        <v>38</v>
      </c>
      <c r="G5" s="358">
        <v>2014</v>
      </c>
      <c r="H5" s="70">
        <v>26655.11</v>
      </c>
      <c r="I5" s="55">
        <v>19355.09</v>
      </c>
      <c r="J5" s="55">
        <v>7300.02</v>
      </c>
      <c r="K5" s="71">
        <v>29</v>
      </c>
    </row>
    <row r="6" spans="1:12" x14ac:dyDescent="0.25">
      <c r="A6" s="286">
        <v>2021</v>
      </c>
      <c r="B6" s="601">
        <v>517.529</v>
      </c>
      <c r="C6" s="612">
        <v>482.03899999999999</v>
      </c>
      <c r="D6" s="959">
        <v>31789</v>
      </c>
      <c r="E6" s="959">
        <v>39</v>
      </c>
      <c r="G6" s="480">
        <v>2017</v>
      </c>
      <c r="H6" s="212">
        <v>26410.09</v>
      </c>
      <c r="I6" s="58">
        <v>19355.009999999998</v>
      </c>
      <c r="J6" s="58">
        <v>7055.08</v>
      </c>
      <c r="K6" s="214">
        <v>29</v>
      </c>
    </row>
    <row r="7" spans="1:12" x14ac:dyDescent="0.25">
      <c r="A7" s="218">
        <v>2022</v>
      </c>
      <c r="B7" s="601">
        <v>531.529</v>
      </c>
      <c r="C7" s="612">
        <v>487.03899999999999</v>
      </c>
      <c r="D7" s="959">
        <v>31877</v>
      </c>
      <c r="E7" s="959">
        <v>39</v>
      </c>
      <c r="G7" s="482">
        <v>2020</v>
      </c>
      <c r="H7" s="72">
        <v>27412.65</v>
      </c>
      <c r="I7" s="61">
        <v>20358.57</v>
      </c>
      <c r="J7" s="61">
        <v>7054.08</v>
      </c>
      <c r="K7" s="73">
        <v>30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487.03899999999999</v>
      </c>
      <c r="D14" s="631">
        <f>A5</f>
        <v>2020</v>
      </c>
      <c r="E14" s="625">
        <f>IF(ISBLANK(D5),"",D5)</f>
        <v>31457</v>
      </c>
      <c r="F14" s="211"/>
      <c r="G14" s="634" t="s">
        <v>925</v>
      </c>
      <c r="H14" s="621">
        <f>IF(ISBLANK(J7),"",J7)</f>
        <v>7054.08</v>
      </c>
      <c r="I14" s="211"/>
      <c r="J14" s="211"/>
    </row>
    <row r="15" spans="1:12" x14ac:dyDescent="0.25">
      <c r="A15" s="870" t="s">
        <v>16</v>
      </c>
      <c r="B15" s="630">
        <f>IF(ISBLANK(B7),"",B7)</f>
        <v>531.529</v>
      </c>
      <c r="D15" s="632">
        <f t="shared" ref="D15:D16" si="0">A6</f>
        <v>2021</v>
      </c>
      <c r="E15" s="626">
        <f>IF(ISBLANK(D6),"",D6)</f>
        <v>31789</v>
      </c>
      <c r="F15" s="211"/>
      <c r="G15" s="635" t="s">
        <v>926</v>
      </c>
      <c r="H15" s="623">
        <f>IF(ISBLANK(I7),"",I7)</f>
        <v>20358.57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31877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487.03899999999999</v>
      </c>
      <c r="F19" s="253"/>
      <c r="G19" s="634" t="s">
        <v>529</v>
      </c>
      <c r="H19" s="621">
        <f>IF(ISBLANK(J7),"",J7)</f>
        <v>7054.08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531.529</v>
      </c>
      <c r="F20" s="253"/>
      <c r="G20" s="635" t="s">
        <v>528</v>
      </c>
      <c r="H20" s="623">
        <f>IF(ISBLANK(I7),"",I7)</f>
        <v>20358.57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6.8</v>
      </c>
      <c r="C5" s="1092">
        <v>31148</v>
      </c>
      <c r="D5" s="1093">
        <v>387</v>
      </c>
      <c r="E5" s="1092">
        <v>20825</v>
      </c>
      <c r="F5" s="1093">
        <v>203</v>
      </c>
    </row>
    <row r="6" spans="1:9" x14ac:dyDescent="0.25">
      <c r="A6" s="218">
        <v>2021</v>
      </c>
      <c r="B6" s="1092">
        <v>5.4</v>
      </c>
      <c r="C6" s="1092">
        <v>31153</v>
      </c>
      <c r="D6" s="1093">
        <v>387</v>
      </c>
      <c r="E6" s="1092">
        <v>20832</v>
      </c>
      <c r="F6" s="1093">
        <v>203</v>
      </c>
    </row>
    <row r="7" spans="1:9" x14ac:dyDescent="0.25">
      <c r="A7" s="219">
        <v>2022</v>
      </c>
      <c r="B7" s="73">
        <v>5.6</v>
      </c>
      <c r="C7" s="73">
        <v>31220</v>
      </c>
      <c r="D7" s="73">
        <v>389</v>
      </c>
      <c r="E7" s="73">
        <v>20895</v>
      </c>
      <c r="F7" s="73">
        <v>203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69209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63722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5487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237180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221174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16006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2.9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50013</v>
      </c>
      <c r="C5" s="458">
        <v>48737</v>
      </c>
      <c r="D5" s="458">
        <v>1276</v>
      </c>
      <c r="E5" s="457">
        <v>172193</v>
      </c>
      <c r="F5" s="458">
        <v>168964</v>
      </c>
      <c r="G5" s="458">
        <v>3229</v>
      </c>
      <c r="H5" s="457">
        <v>3.5</v>
      </c>
      <c r="I5" s="763">
        <v>2.5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49219</v>
      </c>
      <c r="C6" s="458">
        <v>47440</v>
      </c>
      <c r="D6" s="458">
        <v>1779</v>
      </c>
      <c r="E6" s="457">
        <v>161805</v>
      </c>
      <c r="F6" s="458">
        <v>155748</v>
      </c>
      <c r="G6" s="458">
        <v>6057</v>
      </c>
      <c r="H6" s="457">
        <v>3.3</v>
      </c>
      <c r="I6" s="763">
        <v>3.4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69209</v>
      </c>
      <c r="C7" s="612">
        <v>63722</v>
      </c>
      <c r="D7" s="612">
        <v>5487</v>
      </c>
      <c r="E7" s="601">
        <v>237180</v>
      </c>
      <c r="F7" s="612">
        <v>221174</v>
      </c>
      <c r="G7" s="612">
        <v>16006</v>
      </c>
      <c r="H7" s="947">
        <v>3.5</v>
      </c>
      <c r="I7" s="948">
        <v>2.9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50013</v>
      </c>
      <c r="C14" s="674">
        <f t="shared" ref="C14:D14" si="0">IF(ISBLANK(C5),"",C5)</f>
        <v>48737</v>
      </c>
      <c r="D14" s="669">
        <f t="shared" si="0"/>
        <v>1276</v>
      </c>
      <c r="F14" s="884">
        <f>A5</f>
        <v>2020</v>
      </c>
      <c r="G14" s="674">
        <f>IF(ISBLANK(E5),"",E5)</f>
        <v>172193</v>
      </c>
      <c r="H14" s="674">
        <f t="shared" ref="H14:I16" si="1">IF(ISBLANK(F5),"",F5)</f>
        <v>168964</v>
      </c>
      <c r="I14" s="669">
        <f t="shared" si="1"/>
        <v>3229</v>
      </c>
      <c r="J14" s="756"/>
      <c r="K14" s="884">
        <f>A5</f>
        <v>2020</v>
      </c>
      <c r="L14" s="674">
        <f>IF(ISBLANK(H5),"",H5)</f>
        <v>3.5</v>
      </c>
      <c r="M14" s="669">
        <f>IF(ISBLANK(I5),"",I5)</f>
        <v>2.5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49219</v>
      </c>
      <c r="C15" s="879">
        <f t="shared" si="3"/>
        <v>47440</v>
      </c>
      <c r="D15" s="886">
        <f t="shared" si="3"/>
        <v>1779</v>
      </c>
      <c r="F15" s="890">
        <f t="shared" ref="F15:F16" si="4">A6</f>
        <v>2021</v>
      </c>
      <c r="G15" s="853">
        <f t="shared" ref="G15:G16" si="5">IF(ISBLANK(E6),"",E6)</f>
        <v>161805</v>
      </c>
      <c r="H15" s="853">
        <f t="shared" si="1"/>
        <v>155748</v>
      </c>
      <c r="I15" s="670">
        <f t="shared" si="1"/>
        <v>6057</v>
      </c>
      <c r="J15" s="211"/>
      <c r="K15" s="890">
        <f t="shared" ref="K15:K16" si="6">A6</f>
        <v>2021</v>
      </c>
      <c r="L15" s="853">
        <f t="shared" ref="L15:M16" si="7">IF(ISBLANK(H6),"",H6)</f>
        <v>3.3</v>
      </c>
      <c r="M15" s="670">
        <f t="shared" si="7"/>
        <v>3.4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69209</v>
      </c>
      <c r="C16" s="888">
        <f t="shared" si="3"/>
        <v>63722</v>
      </c>
      <c r="D16" s="889">
        <f t="shared" si="3"/>
        <v>5487</v>
      </c>
      <c r="F16" s="891">
        <f t="shared" si="4"/>
        <v>2022</v>
      </c>
      <c r="G16" s="676">
        <f t="shared" si="5"/>
        <v>237180</v>
      </c>
      <c r="H16" s="676">
        <f t="shared" si="1"/>
        <v>221174</v>
      </c>
      <c r="I16" s="671">
        <f t="shared" si="1"/>
        <v>16006</v>
      </c>
      <c r="J16" s="211"/>
      <c r="K16" s="891">
        <f t="shared" si="6"/>
        <v>2022</v>
      </c>
      <c r="L16" s="676">
        <f t="shared" si="7"/>
        <v>3.5</v>
      </c>
      <c r="M16" s="671">
        <f t="shared" si="7"/>
        <v>2.9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50013</v>
      </c>
      <c r="C22" s="674">
        <f t="shared" ref="C22:D22" si="8">IF(ISBLANK(C5),"",C5)</f>
        <v>48737</v>
      </c>
      <c r="D22" s="669">
        <f t="shared" si="8"/>
        <v>1276</v>
      </c>
      <c r="F22" s="884">
        <f>A5</f>
        <v>2020</v>
      </c>
      <c r="G22" s="674">
        <f>IF(ISBLANK(E5),"",E5)</f>
        <v>172193</v>
      </c>
      <c r="H22" s="674">
        <f t="shared" ref="H22:I24" si="9">IF(ISBLANK(F5),"",F5)</f>
        <v>168964</v>
      </c>
      <c r="I22" s="669">
        <f t="shared" si="9"/>
        <v>3229</v>
      </c>
      <c r="J22" s="756"/>
      <c r="K22" s="884">
        <f>A5</f>
        <v>2020</v>
      </c>
      <c r="L22" s="674">
        <f>IF(ISBLANK(H5),"",H5)</f>
        <v>3.5</v>
      </c>
      <c r="M22" s="669">
        <f>IF(ISBLANK(I5),"",I5)</f>
        <v>2.5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49219</v>
      </c>
      <c r="C23" s="853">
        <f t="shared" si="11"/>
        <v>47440</v>
      </c>
      <c r="D23" s="670">
        <f t="shared" si="11"/>
        <v>1779</v>
      </c>
      <c r="F23" s="890">
        <f t="shared" ref="F23:F24" si="12">A6</f>
        <v>2021</v>
      </c>
      <c r="G23" s="853">
        <f t="shared" ref="G23:G24" si="13">IF(ISBLANK(E6),"",E6)</f>
        <v>161805</v>
      </c>
      <c r="H23" s="853">
        <f t="shared" si="9"/>
        <v>155748</v>
      </c>
      <c r="I23" s="670">
        <f t="shared" si="9"/>
        <v>6057</v>
      </c>
      <c r="J23" s="211"/>
      <c r="K23" s="890">
        <f t="shared" ref="K23:K24" si="14">A6</f>
        <v>2021</v>
      </c>
      <c r="L23" s="853">
        <f t="shared" ref="L23:M24" si="15">IF(ISBLANK(H6),"",H6)</f>
        <v>3.3</v>
      </c>
      <c r="M23" s="670">
        <f t="shared" si="15"/>
        <v>3.4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69209</v>
      </c>
      <c r="C24" s="676">
        <f t="shared" si="11"/>
        <v>63722</v>
      </c>
      <c r="D24" s="671">
        <f t="shared" si="11"/>
        <v>5487</v>
      </c>
      <c r="F24" s="891">
        <f t="shared" si="12"/>
        <v>2022</v>
      </c>
      <c r="G24" s="676">
        <f t="shared" si="13"/>
        <v>237180</v>
      </c>
      <c r="H24" s="676">
        <f t="shared" si="9"/>
        <v>221174</v>
      </c>
      <c r="I24" s="671">
        <f t="shared" si="9"/>
        <v>16006</v>
      </c>
      <c r="J24" s="211"/>
      <c r="K24" s="891">
        <f t="shared" si="14"/>
        <v>2022</v>
      </c>
      <c r="L24" s="676">
        <f t="shared" si="15"/>
        <v>3.5</v>
      </c>
      <c r="M24" s="671">
        <f t="shared" si="15"/>
        <v>2.9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307</v>
      </c>
      <c r="C3" s="71">
        <v>73</v>
      </c>
      <c r="D3" s="71">
        <v>13.8</v>
      </c>
      <c r="F3" s="105" t="s">
        <v>537</v>
      </c>
      <c r="G3" s="97">
        <f>IF(ISBLANK(B3),"",B3)</f>
        <v>307</v>
      </c>
      <c r="H3" s="97">
        <f>IF(ISBLANK(B4),"",B4)</f>
        <v>381</v>
      </c>
      <c r="I3" s="97">
        <f>IF(ISBLANK(B5),"",B5)</f>
        <v>428</v>
      </c>
      <c r="J3" s="365"/>
    </row>
    <row r="4" spans="1:12" x14ac:dyDescent="0.25">
      <c r="A4" s="286">
        <v>2021</v>
      </c>
      <c r="B4" s="214">
        <v>381</v>
      </c>
      <c r="C4" s="214">
        <v>69</v>
      </c>
      <c r="D4" s="214">
        <v>14.4</v>
      </c>
      <c r="F4" s="130" t="s">
        <v>538</v>
      </c>
      <c r="G4" s="98">
        <f>IF(ISBLANK(C3),"",C3)</f>
        <v>73</v>
      </c>
      <c r="H4" s="98">
        <f>IF(ISBLANK(C4),"",C4)</f>
        <v>69</v>
      </c>
      <c r="I4" s="98">
        <f>IF(ISBLANK(C5),"",C5)</f>
        <v>151</v>
      </c>
      <c r="J4" s="365"/>
    </row>
    <row r="5" spans="1:12" x14ac:dyDescent="0.25">
      <c r="A5" s="218">
        <v>2022</v>
      </c>
      <c r="B5" s="168">
        <v>428</v>
      </c>
      <c r="C5" s="168">
        <v>151</v>
      </c>
      <c r="D5" s="168">
        <v>14.9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307</v>
      </c>
      <c r="H8" s="97">
        <f>IF(ISBLANK(B4),"",B4)</f>
        <v>381</v>
      </c>
      <c r="I8" s="97">
        <f>IF(ISBLANK(B5),"",B5)</f>
        <v>428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73</v>
      </c>
      <c r="H9" s="98">
        <f>IF(ISBLANK(C4),"",C4)</f>
        <v>69</v>
      </c>
      <c r="I9" s="98">
        <f>IF(ISBLANK(C5),"",C5)</f>
        <v>151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13.8</v>
      </c>
      <c r="H13" s="132">
        <f>IF(ISBLANK(D4),"",D4)</f>
        <v>14.4</v>
      </c>
      <c r="I13" s="132">
        <f>IF(ISBLANK(D5),"",D5)</f>
        <v>14.9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1813</v>
      </c>
      <c r="C4" s="110">
        <v>1843</v>
      </c>
      <c r="E4" s="29" t="s">
        <v>540</v>
      </c>
      <c r="F4" s="163">
        <f>B4/($B$22+$C$22)*100</f>
        <v>2.1998956475313363</v>
      </c>
      <c r="G4" s="163">
        <f>C4/($B$22+$C$22)*100</f>
        <v>2.2362976714838676</v>
      </c>
      <c r="J4" s="29" t="s">
        <v>540</v>
      </c>
      <c r="K4" s="163">
        <f>G4</f>
        <v>2.2362976714838676</v>
      </c>
    </row>
    <row r="5" spans="1:11" x14ac:dyDescent="0.25">
      <c r="A5" s="202" t="s">
        <v>541</v>
      </c>
      <c r="B5" s="212">
        <v>1818</v>
      </c>
      <c r="C5" s="160">
        <v>1883</v>
      </c>
      <c r="E5" s="29" t="s">
        <v>541</v>
      </c>
      <c r="F5" s="163">
        <f t="shared" ref="F5:G21" si="0">B5/($B$22+$C$22)*100</f>
        <v>2.2059626515234245</v>
      </c>
      <c r="G5" s="163">
        <f t="shared" si="0"/>
        <v>2.2848337034205768</v>
      </c>
      <c r="J5" s="29" t="s">
        <v>541</v>
      </c>
      <c r="K5" s="163">
        <f t="shared" ref="K5:K21" si="1">G5</f>
        <v>2.2848337034205768</v>
      </c>
    </row>
    <row r="6" spans="1:11" x14ac:dyDescent="0.25">
      <c r="A6" s="202" t="s">
        <v>542</v>
      </c>
      <c r="B6" s="212">
        <v>1805</v>
      </c>
      <c r="C6" s="160">
        <v>2025</v>
      </c>
      <c r="E6" s="29" t="s">
        <v>542</v>
      </c>
      <c r="F6" s="163">
        <f t="shared" si="0"/>
        <v>2.1901884411439942</v>
      </c>
      <c r="G6" s="163">
        <f t="shared" si="0"/>
        <v>2.4571366167958941</v>
      </c>
      <c r="J6" s="29" t="s">
        <v>542</v>
      </c>
      <c r="K6" s="163">
        <f t="shared" si="1"/>
        <v>2.4571366167958941</v>
      </c>
    </row>
    <row r="7" spans="1:11" x14ac:dyDescent="0.25">
      <c r="A7" s="202" t="s">
        <v>543</v>
      </c>
      <c r="B7" s="212">
        <v>1929</v>
      </c>
      <c r="C7" s="160">
        <v>1956</v>
      </c>
      <c r="E7" s="29" t="s">
        <v>543</v>
      </c>
      <c r="F7" s="163">
        <f t="shared" si="0"/>
        <v>2.3406501401477922</v>
      </c>
      <c r="G7" s="163">
        <f t="shared" si="0"/>
        <v>2.3734119617050706</v>
      </c>
      <c r="J7" s="29" t="s">
        <v>543</v>
      </c>
      <c r="K7" s="163">
        <f t="shared" si="1"/>
        <v>2.3734119617050706</v>
      </c>
    </row>
    <row r="8" spans="1:11" x14ac:dyDescent="0.25">
      <c r="A8" s="202" t="s">
        <v>544</v>
      </c>
      <c r="B8" s="212">
        <v>1841</v>
      </c>
      <c r="C8" s="160">
        <v>2040</v>
      </c>
      <c r="E8" s="29" t="s">
        <v>544</v>
      </c>
      <c r="F8" s="163">
        <f t="shared" si="0"/>
        <v>2.2338708698870327</v>
      </c>
      <c r="G8" s="163">
        <f t="shared" si="0"/>
        <v>2.4753376287721598</v>
      </c>
      <c r="J8" s="29" t="s">
        <v>544</v>
      </c>
      <c r="K8" s="163">
        <f t="shared" si="1"/>
        <v>2.4753376287721598</v>
      </c>
    </row>
    <row r="9" spans="1:11" x14ac:dyDescent="0.25">
      <c r="A9" s="202" t="s">
        <v>545</v>
      </c>
      <c r="B9" s="212">
        <v>2086</v>
      </c>
      <c r="C9" s="160">
        <v>2221</v>
      </c>
      <c r="E9" s="29" t="s">
        <v>545</v>
      </c>
      <c r="F9" s="163">
        <f t="shared" si="0"/>
        <v>2.5311540654993752</v>
      </c>
      <c r="G9" s="163">
        <f t="shared" si="0"/>
        <v>2.694963173285768</v>
      </c>
      <c r="J9" s="29" t="s">
        <v>545</v>
      </c>
      <c r="K9" s="163">
        <f t="shared" si="1"/>
        <v>2.694963173285768</v>
      </c>
    </row>
    <row r="10" spans="1:11" x14ac:dyDescent="0.25">
      <c r="A10" s="202" t="s">
        <v>546</v>
      </c>
      <c r="B10" s="212">
        <v>2393</v>
      </c>
      <c r="C10" s="160">
        <v>2503</v>
      </c>
      <c r="E10" s="29" t="s">
        <v>546</v>
      </c>
      <c r="F10" s="163">
        <f t="shared" si="0"/>
        <v>2.9036681106136166</v>
      </c>
      <c r="G10" s="163">
        <f t="shared" si="0"/>
        <v>3.0371421984395663</v>
      </c>
      <c r="J10" s="29" t="s">
        <v>546</v>
      </c>
      <c r="K10" s="163">
        <f t="shared" si="1"/>
        <v>3.0371421984395663</v>
      </c>
    </row>
    <row r="11" spans="1:11" x14ac:dyDescent="0.25">
      <c r="A11" s="202" t="s">
        <v>547</v>
      </c>
      <c r="B11" s="212">
        <v>2685</v>
      </c>
      <c r="C11" s="160">
        <v>2823</v>
      </c>
      <c r="E11" s="29" t="s">
        <v>547</v>
      </c>
      <c r="F11" s="163">
        <f t="shared" si="0"/>
        <v>3.2579811437515929</v>
      </c>
      <c r="G11" s="163">
        <f t="shared" si="0"/>
        <v>3.4254304539332385</v>
      </c>
      <c r="J11" s="29" t="s">
        <v>547</v>
      </c>
      <c r="K11" s="163">
        <f t="shared" si="1"/>
        <v>3.4254304539332385</v>
      </c>
    </row>
    <row r="12" spans="1:11" x14ac:dyDescent="0.25">
      <c r="A12" s="202" t="s">
        <v>548</v>
      </c>
      <c r="B12" s="212">
        <v>2835</v>
      </c>
      <c r="C12" s="160">
        <v>2858</v>
      </c>
      <c r="E12" s="29" t="s">
        <v>548</v>
      </c>
      <c r="F12" s="163">
        <f t="shared" si="0"/>
        <v>3.4399912635142513</v>
      </c>
      <c r="G12" s="163">
        <f t="shared" si="0"/>
        <v>3.467899481877859</v>
      </c>
      <c r="J12" s="29" t="s">
        <v>548</v>
      </c>
      <c r="K12" s="163">
        <f t="shared" si="1"/>
        <v>3.467899481877859</v>
      </c>
    </row>
    <row r="13" spans="1:11" x14ac:dyDescent="0.25">
      <c r="A13" s="202" t="s">
        <v>549</v>
      </c>
      <c r="B13" s="212">
        <v>2906</v>
      </c>
      <c r="C13" s="160">
        <v>2902</v>
      </c>
      <c r="E13" s="29" t="s">
        <v>549</v>
      </c>
      <c r="F13" s="163">
        <f t="shared" si="0"/>
        <v>3.5261427202019102</v>
      </c>
      <c r="G13" s="163">
        <f t="shared" si="0"/>
        <v>3.521289117008239</v>
      </c>
      <c r="J13" s="29" t="s">
        <v>549</v>
      </c>
      <c r="K13" s="163">
        <f t="shared" si="1"/>
        <v>3.521289117008239</v>
      </c>
    </row>
    <row r="14" spans="1:11" x14ac:dyDescent="0.25">
      <c r="A14" s="202" t="s">
        <v>550</v>
      </c>
      <c r="B14" s="212">
        <v>2975</v>
      </c>
      <c r="C14" s="160">
        <v>2596</v>
      </c>
      <c r="E14" s="29" t="s">
        <v>550</v>
      </c>
      <c r="F14" s="163">
        <f t="shared" si="0"/>
        <v>3.6098673752927328</v>
      </c>
      <c r="G14" s="163">
        <f t="shared" si="0"/>
        <v>3.149988472692415</v>
      </c>
      <c r="J14" s="29" t="s">
        <v>550</v>
      </c>
      <c r="K14" s="163">
        <f t="shared" si="1"/>
        <v>3.149988472692415</v>
      </c>
    </row>
    <row r="15" spans="1:11" x14ac:dyDescent="0.25">
      <c r="A15" s="202" t="s">
        <v>551</v>
      </c>
      <c r="B15" s="212">
        <v>3161</v>
      </c>
      <c r="C15" s="160">
        <v>2967</v>
      </c>
      <c r="E15" s="29" t="s">
        <v>551</v>
      </c>
      <c r="F15" s="163">
        <f t="shared" si="0"/>
        <v>3.8355599237984297</v>
      </c>
      <c r="G15" s="163">
        <f t="shared" si="0"/>
        <v>3.6001601689053913</v>
      </c>
      <c r="J15" s="29" t="s">
        <v>551</v>
      </c>
      <c r="K15" s="163">
        <f t="shared" si="1"/>
        <v>3.6001601689053913</v>
      </c>
    </row>
    <row r="16" spans="1:11" x14ac:dyDescent="0.25">
      <c r="A16" s="202" t="s">
        <v>552</v>
      </c>
      <c r="B16" s="212">
        <v>3598</v>
      </c>
      <c r="C16" s="160">
        <v>3162</v>
      </c>
      <c r="E16" s="29" t="s">
        <v>552</v>
      </c>
      <c r="F16" s="163">
        <f t="shared" si="0"/>
        <v>4.3658160727069761</v>
      </c>
      <c r="G16" s="163">
        <f t="shared" si="0"/>
        <v>3.8367733245968476</v>
      </c>
      <c r="J16" s="29" t="s">
        <v>552</v>
      </c>
      <c r="K16" s="163">
        <f t="shared" si="1"/>
        <v>3.8367733245968476</v>
      </c>
    </row>
    <row r="17" spans="1:11" x14ac:dyDescent="0.25">
      <c r="A17" s="202" t="s">
        <v>553</v>
      </c>
      <c r="B17" s="212">
        <v>3614</v>
      </c>
      <c r="C17" s="160">
        <v>3157</v>
      </c>
      <c r="E17" s="29" t="s">
        <v>553</v>
      </c>
      <c r="F17" s="163">
        <f t="shared" si="0"/>
        <v>4.3852304854816593</v>
      </c>
      <c r="G17" s="163">
        <f t="shared" si="0"/>
        <v>3.8307063206047589</v>
      </c>
      <c r="J17" s="29" t="s">
        <v>553</v>
      </c>
      <c r="K17" s="163">
        <f t="shared" si="1"/>
        <v>3.8307063206047589</v>
      </c>
    </row>
    <row r="18" spans="1:11" x14ac:dyDescent="0.25">
      <c r="A18" s="202" t="s">
        <v>554</v>
      </c>
      <c r="B18" s="212">
        <v>2856</v>
      </c>
      <c r="C18" s="160">
        <v>2359</v>
      </c>
      <c r="E18" s="29" t="s">
        <v>554</v>
      </c>
      <c r="F18" s="163">
        <f t="shared" si="0"/>
        <v>3.4654726802810241</v>
      </c>
      <c r="G18" s="163">
        <f t="shared" si="0"/>
        <v>2.8624124834674141</v>
      </c>
      <c r="J18" s="29" t="s">
        <v>554</v>
      </c>
      <c r="K18" s="163">
        <f t="shared" si="1"/>
        <v>2.8624124834674141</v>
      </c>
    </row>
    <row r="19" spans="1:11" x14ac:dyDescent="0.25">
      <c r="A19" s="202" t="s">
        <v>555</v>
      </c>
      <c r="B19" s="212">
        <v>1680</v>
      </c>
      <c r="C19" s="160">
        <v>1259</v>
      </c>
      <c r="E19" s="29" t="s">
        <v>555</v>
      </c>
      <c r="F19" s="163">
        <f t="shared" si="0"/>
        <v>2.0385133413417784</v>
      </c>
      <c r="G19" s="163">
        <f t="shared" si="0"/>
        <v>1.5276716052079162</v>
      </c>
      <c r="J19" s="29" t="s">
        <v>555</v>
      </c>
      <c r="K19" s="163">
        <f t="shared" si="1"/>
        <v>1.5276716052079162</v>
      </c>
    </row>
    <row r="20" spans="1:11" x14ac:dyDescent="0.25">
      <c r="A20" s="202" t="s">
        <v>556</v>
      </c>
      <c r="B20" s="212">
        <v>1363</v>
      </c>
      <c r="C20" s="160">
        <v>848</v>
      </c>
      <c r="E20" s="29" t="s">
        <v>556</v>
      </c>
      <c r="F20" s="163">
        <f t="shared" si="0"/>
        <v>1.6538652882433595</v>
      </c>
      <c r="G20" s="163">
        <f t="shared" si="0"/>
        <v>1.0289638770582312</v>
      </c>
      <c r="J20" s="29" t="s">
        <v>556</v>
      </c>
      <c r="K20" s="163">
        <f t="shared" si="1"/>
        <v>1.0289638770582312</v>
      </c>
    </row>
    <row r="21" spans="1:11" x14ac:dyDescent="0.25">
      <c r="A21" s="203" t="s">
        <v>557</v>
      </c>
      <c r="B21" s="72">
        <v>1005</v>
      </c>
      <c r="C21" s="111">
        <v>648</v>
      </c>
      <c r="E21" s="31" t="s">
        <v>557</v>
      </c>
      <c r="F21" s="163">
        <f t="shared" si="0"/>
        <v>1.219467802409814</v>
      </c>
      <c r="G21" s="163">
        <f t="shared" si="0"/>
        <v>0.78628371737468594</v>
      </c>
      <c r="J21" s="31" t="s">
        <v>557</v>
      </c>
      <c r="K21" s="210">
        <f t="shared" si="1"/>
        <v>0.78628371737468594</v>
      </c>
    </row>
    <row r="22" spans="1:11" x14ac:dyDescent="0.25">
      <c r="A22" s="309" t="s">
        <v>16</v>
      </c>
      <c r="B22" s="121">
        <f>SUM(B4:B21)</f>
        <v>42363</v>
      </c>
      <c r="C22" s="124">
        <f>SUM(C4:C21)</f>
        <v>40050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4288</v>
      </c>
      <c r="C3" s="110">
        <v>2469</v>
      </c>
      <c r="E3" s="297" t="s">
        <v>709</v>
      </c>
      <c r="F3" s="71">
        <v>55.81</v>
      </c>
      <c r="G3" s="71">
        <v>57.39</v>
      </c>
      <c r="K3" s="122" t="s">
        <v>16</v>
      </c>
      <c r="L3" s="71">
        <v>2.87</v>
      </c>
      <c r="M3" s="71">
        <v>2.5099999999999998</v>
      </c>
    </row>
    <row r="4" spans="1:16" x14ac:dyDescent="0.25">
      <c r="A4" s="202" t="s">
        <v>704</v>
      </c>
      <c r="B4" s="212">
        <v>5232</v>
      </c>
      <c r="C4" s="160">
        <v>2726</v>
      </c>
      <c r="E4" s="298" t="s">
        <v>710</v>
      </c>
      <c r="F4" s="214">
        <v>38.9</v>
      </c>
      <c r="G4" s="214">
        <v>35.380000000000003</v>
      </c>
      <c r="K4" s="215" t="s">
        <v>212</v>
      </c>
      <c r="L4" s="214">
        <v>2.82</v>
      </c>
      <c r="M4" s="214">
        <v>2.4900000000000002</v>
      </c>
      <c r="N4" s="211"/>
    </row>
    <row r="5" spans="1:16" x14ac:dyDescent="0.25">
      <c r="A5" s="202" t="s">
        <v>705</v>
      </c>
      <c r="B5" s="212">
        <v>4899</v>
      </c>
      <c r="C5" s="160">
        <v>1706</v>
      </c>
      <c r="E5" s="298" t="s">
        <v>711</v>
      </c>
      <c r="F5" s="214">
        <v>4.59</v>
      </c>
      <c r="G5" s="214">
        <v>6.12</v>
      </c>
      <c r="K5" s="123" t="s">
        <v>213</v>
      </c>
      <c r="L5" s="73">
        <v>2.98</v>
      </c>
      <c r="M5" s="73">
        <v>2.54</v>
      </c>
      <c r="N5" s="211"/>
    </row>
    <row r="6" spans="1:16" x14ac:dyDescent="0.25">
      <c r="A6" s="202" t="s">
        <v>706</v>
      </c>
      <c r="B6" s="212">
        <v>4220</v>
      </c>
      <c r="C6" s="160">
        <v>1460</v>
      </c>
      <c r="E6" s="298" t="s">
        <v>712</v>
      </c>
      <c r="F6" s="214">
        <v>0.57999999999999996</v>
      </c>
      <c r="G6" s="214">
        <v>0.9</v>
      </c>
      <c r="K6" s="226"/>
      <c r="L6" s="164"/>
      <c r="M6" s="211"/>
    </row>
    <row r="7" spans="1:16" x14ac:dyDescent="0.25">
      <c r="A7" s="202" t="s">
        <v>707</v>
      </c>
      <c r="B7" s="212">
        <v>1371</v>
      </c>
      <c r="C7" s="160">
        <v>992</v>
      </c>
      <c r="E7" s="299" t="s">
        <v>713</v>
      </c>
      <c r="F7" s="73">
        <v>0.12</v>
      </c>
      <c r="G7" s="73">
        <v>0.21</v>
      </c>
      <c r="K7" s="227"/>
      <c r="L7" s="211"/>
      <c r="M7" s="211"/>
    </row>
    <row r="8" spans="1:16" x14ac:dyDescent="0.25">
      <c r="A8" s="203" t="s">
        <v>708</v>
      </c>
      <c r="B8" s="72">
        <v>915</v>
      </c>
      <c r="C8" s="111">
        <v>1123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23.568155784650628</v>
      </c>
      <c r="C13" s="301">
        <f>B3/SUM(B3:B8)*100</f>
        <v>20.492234169653525</v>
      </c>
      <c r="E13" s="217" t="s">
        <v>836</v>
      </c>
      <c r="F13" s="289">
        <f>IF(ISBLANK(F3),"",F3)</f>
        <v>55.81</v>
      </c>
      <c r="G13" s="289">
        <f>IF(ISBLANK(G3),"",G3)</f>
        <v>57.39</v>
      </c>
    </row>
    <row r="14" spans="1:16" x14ac:dyDescent="0.25">
      <c r="A14" s="220" t="s">
        <v>825</v>
      </c>
      <c r="B14" s="305">
        <f>C4/SUM(C3:C8)*100</f>
        <v>26.021382206949216</v>
      </c>
      <c r="C14" s="302">
        <f>B4/SUM(B3:B8)*100</f>
        <v>25.003584229390679</v>
      </c>
      <c r="E14" s="286" t="s">
        <v>837</v>
      </c>
      <c r="F14" s="290">
        <f t="shared" ref="F14:G17" si="0">IF(ISBLANK(F4),"",F4)</f>
        <v>38.9</v>
      </c>
      <c r="G14" s="290">
        <f t="shared" si="0"/>
        <v>35.380000000000003</v>
      </c>
    </row>
    <row r="15" spans="1:16" x14ac:dyDescent="0.25">
      <c r="A15" s="220" t="s">
        <v>826</v>
      </c>
      <c r="B15" s="305">
        <f>C5/SUM(C3:C8)*100</f>
        <v>16.284841542573503</v>
      </c>
      <c r="C15" s="302">
        <f>B5/SUM(B3:B8)*100</f>
        <v>23.412186379928315</v>
      </c>
      <c r="E15" s="286" t="s">
        <v>838</v>
      </c>
      <c r="F15" s="290">
        <f t="shared" si="0"/>
        <v>4.59</v>
      </c>
      <c r="G15" s="290">
        <f t="shared" si="0"/>
        <v>6.12</v>
      </c>
    </row>
    <row r="16" spans="1:16" x14ac:dyDescent="0.25">
      <c r="A16" s="220" t="s">
        <v>827</v>
      </c>
      <c r="B16" s="305">
        <f>C6/SUM(C3:C8)*100</f>
        <v>13.936617029400535</v>
      </c>
      <c r="C16" s="302">
        <f>B6/SUM(B3:B8)*100</f>
        <v>20.167264038231782</v>
      </c>
      <c r="E16" s="286" t="s">
        <v>839</v>
      </c>
      <c r="F16" s="290">
        <f t="shared" si="0"/>
        <v>0.57999999999999996</v>
      </c>
      <c r="G16" s="290">
        <f t="shared" si="0"/>
        <v>0.9</v>
      </c>
    </row>
    <row r="17" spans="1:18" x14ac:dyDescent="0.25">
      <c r="A17" s="220" t="s">
        <v>828</v>
      </c>
      <c r="B17" s="305">
        <f>C7/SUM(C3:C8)*100</f>
        <v>9.4692630775105009</v>
      </c>
      <c r="C17" s="302">
        <f>B7/SUM(B3:B8)*100</f>
        <v>6.5519713261648755</v>
      </c>
      <c r="E17" s="219" t="s">
        <v>840</v>
      </c>
      <c r="F17" s="291">
        <f t="shared" si="0"/>
        <v>0.12</v>
      </c>
      <c r="G17" s="291">
        <f t="shared" si="0"/>
        <v>0.21</v>
      </c>
    </row>
    <row r="18" spans="1:18" x14ac:dyDescent="0.25">
      <c r="A18" s="221" t="s">
        <v>829</v>
      </c>
      <c r="B18" s="306">
        <f>C8/SUM(C3:C8)*100</f>
        <v>10.719740358915617</v>
      </c>
      <c r="C18" s="303">
        <f>B8/SUM(B3:B8)*100</f>
        <v>4.3727598566308243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23.568155784650628</v>
      </c>
      <c r="C22" s="301">
        <f>C13</f>
        <v>20.492234169653525</v>
      </c>
    </row>
    <row r="23" spans="1:18" x14ac:dyDescent="0.25">
      <c r="A23" s="220" t="s">
        <v>831</v>
      </c>
      <c r="B23" s="305">
        <f t="shared" ref="B23:C27" si="1">B14</f>
        <v>26.021382206949216</v>
      </c>
      <c r="C23" s="302">
        <f t="shared" si="1"/>
        <v>25.003584229390679</v>
      </c>
    </row>
    <row r="24" spans="1:18" x14ac:dyDescent="0.25">
      <c r="A24" s="307" t="s">
        <v>832</v>
      </c>
      <c r="B24" s="305">
        <f t="shared" si="1"/>
        <v>16.284841542573503</v>
      </c>
      <c r="C24" s="302">
        <f t="shared" si="1"/>
        <v>23.412186379928315</v>
      </c>
    </row>
    <row r="25" spans="1:18" x14ac:dyDescent="0.25">
      <c r="A25" s="220" t="s">
        <v>833</v>
      </c>
      <c r="B25" s="305">
        <f t="shared" si="1"/>
        <v>13.936617029400535</v>
      </c>
      <c r="C25" s="302">
        <f t="shared" si="1"/>
        <v>20.167264038231782</v>
      </c>
    </row>
    <row r="26" spans="1:18" x14ac:dyDescent="0.25">
      <c r="A26" s="220" t="s">
        <v>834</v>
      </c>
      <c r="B26" s="305">
        <f t="shared" si="1"/>
        <v>9.4692630775105009</v>
      </c>
      <c r="C26" s="302">
        <f t="shared" si="1"/>
        <v>6.5519713261648755</v>
      </c>
    </row>
    <row r="27" spans="1:18" x14ac:dyDescent="0.25">
      <c r="A27" s="308" t="s">
        <v>835</v>
      </c>
      <c r="B27" s="306">
        <f t="shared" si="1"/>
        <v>10.719740358915617</v>
      </c>
      <c r="C27" s="303">
        <f t="shared" si="1"/>
        <v>4.3727598566308243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6243</v>
      </c>
      <c r="C34" s="110">
        <v>3165</v>
      </c>
      <c r="E34" s="297" t="s">
        <v>709</v>
      </c>
      <c r="F34" s="71">
        <v>57.39</v>
      </c>
      <c r="G34" s="211"/>
      <c r="K34" s="122" t="s">
        <v>16</v>
      </c>
      <c r="L34" s="71">
        <v>2.5099999999999998</v>
      </c>
      <c r="M34" s="211"/>
    </row>
    <row r="35" spans="1:16" x14ac:dyDescent="0.25">
      <c r="A35" s="202" t="s">
        <v>704</v>
      </c>
      <c r="B35" s="212">
        <v>6528</v>
      </c>
      <c r="C35" s="160">
        <v>2927</v>
      </c>
      <c r="E35" s="298" t="s">
        <v>710</v>
      </c>
      <c r="F35" s="214">
        <v>35.380000000000003</v>
      </c>
      <c r="G35" s="211"/>
      <c r="K35" s="215" t="s">
        <v>212</v>
      </c>
      <c r="L35" s="214">
        <v>2.4900000000000002</v>
      </c>
      <c r="M35" s="211"/>
      <c r="N35" s="29" t="s">
        <v>876</v>
      </c>
    </row>
    <row r="36" spans="1:16" x14ac:dyDescent="0.25">
      <c r="A36" s="202" t="s">
        <v>705</v>
      </c>
      <c r="B36" s="212">
        <v>4489</v>
      </c>
      <c r="C36" s="160">
        <v>1679</v>
      </c>
      <c r="E36" s="298" t="s">
        <v>711</v>
      </c>
      <c r="F36" s="214">
        <v>6.12</v>
      </c>
      <c r="G36" s="211"/>
      <c r="K36" s="123" t="s">
        <v>213</v>
      </c>
      <c r="L36" s="73">
        <v>2.54</v>
      </c>
      <c r="M36" s="211"/>
      <c r="N36" s="288">
        <v>2022</v>
      </c>
    </row>
    <row r="37" spans="1:16" x14ac:dyDescent="0.25">
      <c r="A37" s="202" t="s">
        <v>706</v>
      </c>
      <c r="B37" s="212">
        <v>3567</v>
      </c>
      <c r="C37" s="160">
        <v>1245</v>
      </c>
      <c r="E37" s="298" t="s">
        <v>712</v>
      </c>
      <c r="F37" s="214">
        <v>0.9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1063</v>
      </c>
      <c r="C38" s="160">
        <v>672</v>
      </c>
      <c r="E38" s="299" t="s">
        <v>713</v>
      </c>
      <c r="F38" s="73">
        <v>0.21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541</v>
      </c>
      <c r="C39" s="111">
        <v>545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30.929346232776311</v>
      </c>
      <c r="C44" s="301">
        <f>B34/SUM(B34:B39)*100</f>
        <v>27.832018189113285</v>
      </c>
      <c r="E44" s="217" t="s">
        <v>836</v>
      </c>
      <c r="F44" s="289">
        <f>IF(ISBLANK(F34),"",F34)</f>
        <v>57.39</v>
      </c>
    </row>
    <row r="45" spans="1:16" x14ac:dyDescent="0.25">
      <c r="A45" s="220" t="s">
        <v>825</v>
      </c>
      <c r="B45" s="305">
        <f>C35/SUM(C34:C39)*100</f>
        <v>28.603537574513826</v>
      </c>
      <c r="C45" s="302">
        <f>B35/SUM(B34:B39)*100</f>
        <v>29.102581249164107</v>
      </c>
      <c r="E45" s="286" t="s">
        <v>837</v>
      </c>
      <c r="F45" s="290">
        <f t="shared" ref="F45:F48" si="2">IF(ISBLANK(F35),"",F35)</f>
        <v>35.380000000000003</v>
      </c>
    </row>
    <row r="46" spans="1:16" x14ac:dyDescent="0.25">
      <c r="A46" s="220" t="s">
        <v>826</v>
      </c>
      <c r="B46" s="305">
        <f>C36/SUM(C34:C39)*100</f>
        <v>16.407700576566011</v>
      </c>
      <c r="C46" s="302">
        <f>B36/SUM(B34:B39)*100</f>
        <v>20.012482724800499</v>
      </c>
      <c r="E46" s="286" t="s">
        <v>838</v>
      </c>
      <c r="F46" s="290">
        <f t="shared" si="2"/>
        <v>6.12</v>
      </c>
    </row>
    <row r="47" spans="1:16" x14ac:dyDescent="0.25">
      <c r="A47" s="220" t="s">
        <v>827</v>
      </c>
      <c r="B47" s="305">
        <f>C37/SUM(C34:C39)*100</f>
        <v>12.166520082087365</v>
      </c>
      <c r="C47" s="302">
        <f>B37/SUM(B34:B39)*100</f>
        <v>15.902099772636083</v>
      </c>
      <c r="E47" s="286" t="s">
        <v>839</v>
      </c>
      <c r="F47" s="290">
        <f t="shared" si="2"/>
        <v>0.9</v>
      </c>
    </row>
    <row r="48" spans="1:16" x14ac:dyDescent="0.25">
      <c r="A48" s="220" t="s">
        <v>828</v>
      </c>
      <c r="B48" s="305">
        <f>C38/SUM(C34:C39)*100</f>
        <v>6.5669891527411313</v>
      </c>
      <c r="C48" s="302">
        <f>B38/SUM(B34:B39)*100</f>
        <v>4.7389773081895594</v>
      </c>
      <c r="E48" s="219" t="s">
        <v>840</v>
      </c>
      <c r="F48" s="291">
        <f t="shared" si="2"/>
        <v>0.21</v>
      </c>
    </row>
    <row r="49" spans="1:3" x14ac:dyDescent="0.25">
      <c r="A49" s="221" t="s">
        <v>829</v>
      </c>
      <c r="B49" s="306">
        <f>C39/SUM(C34:C39)*100</f>
        <v>5.3259063813153524</v>
      </c>
      <c r="C49" s="303">
        <f>B39/SUM(B34:B39)*100</f>
        <v>2.4118407560964736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30.929346232776311</v>
      </c>
      <c r="C53" s="301">
        <f>C44</f>
        <v>27.832018189113285</v>
      </c>
    </row>
    <row r="54" spans="1:3" x14ac:dyDescent="0.25">
      <c r="A54" s="220" t="s">
        <v>831</v>
      </c>
      <c r="B54" s="305">
        <f t="shared" ref="B54:C54" si="3">B45</f>
        <v>28.603537574513826</v>
      </c>
      <c r="C54" s="302">
        <f t="shared" si="3"/>
        <v>29.102581249164107</v>
      </c>
    </row>
    <row r="55" spans="1:3" x14ac:dyDescent="0.25">
      <c r="A55" s="307" t="s">
        <v>832</v>
      </c>
      <c r="B55" s="305">
        <f t="shared" ref="B55:C55" si="4">B46</f>
        <v>16.407700576566011</v>
      </c>
      <c r="C55" s="302">
        <f t="shared" si="4"/>
        <v>20.012482724800499</v>
      </c>
    </row>
    <row r="56" spans="1:3" x14ac:dyDescent="0.25">
      <c r="A56" s="220" t="s">
        <v>833</v>
      </c>
      <c r="B56" s="305">
        <f t="shared" ref="B56:C56" si="5">B47</f>
        <v>12.166520082087365</v>
      </c>
      <c r="C56" s="302">
        <f t="shared" si="5"/>
        <v>15.902099772636083</v>
      </c>
    </row>
    <row r="57" spans="1:3" x14ac:dyDescent="0.25">
      <c r="A57" s="220" t="s">
        <v>834</v>
      </c>
      <c r="B57" s="305">
        <f t="shared" ref="B57:C57" si="6">B48</f>
        <v>6.5669891527411313</v>
      </c>
      <c r="C57" s="302">
        <f t="shared" si="6"/>
        <v>4.7389773081895594</v>
      </c>
    </row>
    <row r="58" spans="1:3" x14ac:dyDescent="0.25">
      <c r="A58" s="308" t="s">
        <v>835</v>
      </c>
      <c r="B58" s="306">
        <f t="shared" ref="B58:C58" si="7">B49</f>
        <v>5.3259063813153524</v>
      </c>
      <c r="C58" s="303">
        <f t="shared" si="7"/>
        <v>2.4118407560964736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2024-04-26T07:42:19Z</dcterms:modified>
</cp:coreProperties>
</file>