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<sst xmlns="http://schemas.openxmlformats.org/spreadsheetml/2006/main" count="6316" uniqueCount="2914">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</sst>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447</c:v>
                </c:pt>
                <c:pt idx="1">
                  <c:v>466</c:v>
                </c:pt>
                <c:pt idx="2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390</c:v>
                </c:pt>
                <c:pt idx="1">
                  <c:v>476</c:v>
                </c:pt>
                <c:pt idx="2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620</c:v>
                </c:pt>
                <c:pt idx="1">
                  <c:v>548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26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7452</c:v>
                </c:pt>
                <c:pt idx="1">
                  <c:v>7150</c:v>
                </c:pt>
                <c:pt idx="2">
                  <c:v>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17.964118262486924</c:v>
                </c:pt>
                <c:pt idx="1">
                  <c:v>60.320843182082385</c:v>
                </c:pt>
                <c:pt idx="2">
                  <c:v>21.715038555430695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568"/>
        <c:axId val="446595840"/>
      </c:barChart>
      <c:catAx>
        <c:axId val="285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95840"/>
        <c:crosses val="autoZero"/>
        <c:auto val="1"/>
        <c:lblAlgn val="ctr"/>
        <c:lblOffset val="100"/>
        <c:noMultiLvlLbl val="0"/>
      </c:catAx>
      <c:valAx>
        <c:axId val="44659584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5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107.3</c:v>
                </c:pt>
                <c:pt idx="1">
                  <c:v>109.9</c:v>
                </c:pt>
                <c:pt idx="2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108.8</c:v>
                </c:pt>
                <c:pt idx="1">
                  <c:v>123.5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13536"/>
        <c:axId val="450115072"/>
      </c:barChart>
      <c:catAx>
        <c:axId val="450113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15072"/>
        <c:crosses val="autoZero"/>
        <c:auto val="1"/>
        <c:lblAlgn val="ctr"/>
        <c:lblOffset val="100"/>
        <c:noMultiLvlLbl val="0"/>
      </c:catAx>
      <c:valAx>
        <c:axId val="45011507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135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410</c:v>
                </c:pt>
                <c:pt idx="2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0251776"/>
        <c:axId val="450720512"/>
      </c:barChart>
      <c:catAx>
        <c:axId val="45025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720512"/>
        <c:crosses val="autoZero"/>
        <c:auto val="1"/>
        <c:lblAlgn val="ctr"/>
        <c:lblOffset val="100"/>
        <c:noMultiLvlLbl val="0"/>
      </c:catAx>
      <c:valAx>
        <c:axId val="4507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251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</c:v>
                </c:pt>
                <c:pt idx="1">
                  <c:v>35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23</c:v>
                </c:pt>
                <c:pt idx="1">
                  <c:v>17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252224"/>
        <c:axId val="451263488"/>
      </c:barChart>
      <c:catAx>
        <c:axId val="4512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63488"/>
        <c:crosses val="autoZero"/>
        <c:auto val="1"/>
        <c:lblAlgn val="ctr"/>
        <c:lblOffset val="100"/>
        <c:noMultiLvlLbl val="0"/>
      </c:catAx>
      <c:valAx>
        <c:axId val="45126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91</c:v>
                </c:pt>
                <c:pt idx="1">
                  <c:v>141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53</c:v>
                </c:pt>
                <c:pt idx="1">
                  <c:v>32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75</c:v>
                </c:pt>
                <c:pt idx="1">
                  <c:v>87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152</c:v>
                </c:pt>
                <c:pt idx="1">
                  <c:v>147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534464"/>
        <c:axId val="453537152"/>
      </c:barChart>
      <c:catAx>
        <c:axId val="45353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37152"/>
        <c:crosses val="autoZero"/>
        <c:auto val="1"/>
        <c:lblAlgn val="ctr"/>
        <c:lblOffset val="100"/>
        <c:noMultiLvlLbl val="0"/>
      </c:catAx>
      <c:valAx>
        <c:axId val="45353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3446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2.3210756771418608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2.3249505947998603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2.4721974658038515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2.5458209013058473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2.6775681016778394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2.8131902197078311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2.8170651373658311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2.7473166195218353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2.9216879141318248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3.3363041035377994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3.2898050916418025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3.483550974541791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3.9175417522377654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4.2585345061417446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3.1890572325338087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1.7902119579958926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1.5112178866199093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1.0617274382919362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7041792"/>
        <c:axId val="457372800"/>
      </c:barChart>
      <c:catAx>
        <c:axId val="457041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7372800"/>
        <c:crosses val="autoZero"/>
        <c:auto val="1"/>
        <c:lblAlgn val="ctr"/>
        <c:lblOffset val="100"/>
        <c:noMultiLvlLbl val="0"/>
      </c:catAx>
      <c:valAx>
        <c:axId val="457372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7041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2.4566977951718529</c:v>
                </c:pt>
                <c:pt idx="1">
                  <c:v>2.5884449955438447</c:v>
                </c:pt>
                <c:pt idx="2">
                  <c:v>2.5264463130158488</c:v>
                </c:pt>
                <c:pt idx="3">
                  <c:v>2.8713139845778275</c:v>
                </c:pt>
                <c:pt idx="4">
                  <c:v>2.5729453249118457</c:v>
                </c:pt>
                <c:pt idx="5">
                  <c:v>2.8054403843918316</c:v>
                </c:pt>
                <c:pt idx="6">
                  <c:v>3.2975549269578019</c:v>
                </c:pt>
                <c:pt idx="7">
                  <c:v>3.2859301739838029</c:v>
                </c:pt>
                <c:pt idx="8">
                  <c:v>3.3828031154337967</c:v>
                </c:pt>
                <c:pt idx="9">
                  <c:v>3.5997985042817842</c:v>
                </c:pt>
                <c:pt idx="10">
                  <c:v>3.5649242453597858</c:v>
                </c:pt>
                <c:pt idx="11">
                  <c:v>3.8904173286317665</c:v>
                </c:pt>
                <c:pt idx="12">
                  <c:v>3.7741697988917737</c:v>
                </c:pt>
                <c:pt idx="13">
                  <c:v>3.9989150230557602</c:v>
                </c:pt>
                <c:pt idx="14">
                  <c:v>2.8790638198938274</c:v>
                </c:pt>
                <c:pt idx="15">
                  <c:v>1.3910954392219166</c:v>
                </c:pt>
                <c:pt idx="16">
                  <c:v>0.94160499089394356</c:v>
                </c:pt>
                <c:pt idx="17">
                  <c:v>0.69361026078195842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8819456"/>
        <c:axId val="459854976"/>
      </c:barChart>
      <c:catAx>
        <c:axId val="458819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9854976"/>
        <c:crosses val="autoZero"/>
        <c:auto val="1"/>
        <c:lblAlgn val="ctr"/>
        <c:lblOffset val="100"/>
        <c:noMultiLvlLbl val="0"/>
      </c:catAx>
      <c:valAx>
        <c:axId val="4598549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819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0.20161290322580644</c:v>
                </c:pt>
                <c:pt idx="1">
                  <c:v>0.1445870233146575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3.519061583577713</c:v>
                </c:pt>
                <c:pt idx="1">
                  <c:v>1.3193565877462499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13.938782991202345</c:v>
                </c:pt>
                <c:pt idx="1">
                  <c:v>8.5487077534791247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25.925586510263933</c:v>
                </c:pt>
                <c:pt idx="1">
                  <c:v>25.926260618109527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44.281524926686217</c:v>
                </c:pt>
                <c:pt idx="1">
                  <c:v>55.349719862642331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4.133064516129032</c:v>
                </c:pt>
                <c:pt idx="1">
                  <c:v>3.0001807337791431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8.0003665689149557</c:v>
                </c:pt>
                <c:pt idx="1">
                  <c:v>5.7111874209289715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3085568"/>
        <c:axId val="463087488"/>
      </c:barChart>
      <c:catAx>
        <c:axId val="46308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087488"/>
        <c:crosses val="autoZero"/>
        <c:auto val="1"/>
        <c:lblAlgn val="ctr"/>
        <c:lblOffset val="100"/>
        <c:noMultiLvlLbl val="0"/>
      </c:catAx>
      <c:valAx>
        <c:axId val="463087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085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37.967375366568916</c:v>
                </c:pt>
                <c:pt idx="1">
                  <c:v>34.149647569130671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32.221407624633429</c:v>
                </c:pt>
                <c:pt idx="1">
                  <c:v>40.421109705403943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29.563782991202348</c:v>
                </c:pt>
                <c:pt idx="1">
                  <c:v>25.239472257364902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0.24743401759530792</c:v>
                </c:pt>
                <c:pt idx="1">
                  <c:v>0.18977046810048798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4687872"/>
        <c:axId val="465153024"/>
      </c:barChart>
      <c:catAx>
        <c:axId val="46468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153024"/>
        <c:crosses val="autoZero"/>
        <c:auto val="1"/>
        <c:lblAlgn val="ctr"/>
        <c:lblOffset val="100"/>
        <c:noMultiLvlLbl val="0"/>
      </c:catAx>
      <c:valAx>
        <c:axId val="46515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687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12</c:v>
                </c:pt>
                <c:pt idx="1">
                  <c:v>5</c:v>
                </c:pt>
                <c:pt idx="2">
                  <c:v>28</c:v>
                </c:pt>
                <c:pt idx="3">
                  <c:v>34</c:v>
                </c:pt>
                <c:pt idx="4">
                  <c:v>50</c:v>
                </c:pt>
                <c:pt idx="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14</c:v>
                </c:pt>
                <c:pt idx="1">
                  <c:v>6</c:v>
                </c:pt>
                <c:pt idx="2">
                  <c:v>20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6297216"/>
        <c:axId val="466317312"/>
      </c:barChart>
      <c:catAx>
        <c:axId val="466297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317312"/>
        <c:crosses val="autoZero"/>
        <c:auto val="1"/>
        <c:lblAlgn val="ctr"/>
        <c:lblOffset val="100"/>
        <c:noMultiLvlLbl val="0"/>
      </c:catAx>
      <c:valAx>
        <c:axId val="466317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297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2.35</c:v>
                </c:pt>
                <c:pt idx="1">
                  <c:v>0.91</c:v>
                </c:pt>
                <c:pt idx="3">
                  <c:v>0.71</c:v>
                </c:pt>
                <c:pt idx="4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6619776"/>
        <c:axId val="466926208"/>
      </c:barChart>
      <c:catAx>
        <c:axId val="46661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926208"/>
        <c:crosses val="autoZero"/>
        <c:auto val="1"/>
        <c:lblAlgn val="ctr"/>
        <c:lblOffset val="100"/>
        <c:noMultiLvlLbl val="0"/>
      </c:catAx>
      <c:valAx>
        <c:axId val="466926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66197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30</c:v>
                </c:pt>
                <c:pt idx="1">
                  <c:v>63.239255182105637</c:v>
                </c:pt>
                <c:pt idx="2">
                  <c:v>15.667344173441736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70</c:v>
                </c:pt>
                <c:pt idx="1">
                  <c:v>36.76074481789437</c:v>
                </c:pt>
                <c:pt idx="2">
                  <c:v>84.332655826558266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7635200"/>
        <c:axId val="467703680"/>
      </c:barChart>
      <c:catAx>
        <c:axId val="46763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703680"/>
        <c:crosses val="autoZero"/>
        <c:auto val="1"/>
        <c:lblAlgn val="ctr"/>
        <c:lblOffset val="100"/>
        <c:noMultiLvlLbl val="0"/>
      </c:catAx>
      <c:valAx>
        <c:axId val="467703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635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</c:v>
                </c:pt>
                <c:pt idx="1">
                  <c:v>22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019840"/>
        <c:axId val="468049280"/>
      </c:barChart>
      <c:catAx>
        <c:axId val="4680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049280"/>
        <c:crosses val="autoZero"/>
        <c:auto val="1"/>
        <c:lblAlgn val="ctr"/>
        <c:lblOffset val="100"/>
        <c:noMultiLvlLbl val="0"/>
      </c:catAx>
      <c:valAx>
        <c:axId val="4680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019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93</c:v>
                </c:pt>
                <c:pt idx="1">
                  <c:v>87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97</c:v>
                </c:pt>
                <c:pt idx="1">
                  <c:v>111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223488"/>
        <c:axId val="468225024"/>
      </c:barChart>
      <c:catAx>
        <c:axId val="4682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225024"/>
        <c:crosses val="autoZero"/>
        <c:auto val="1"/>
        <c:lblAlgn val="ctr"/>
        <c:lblOffset val="100"/>
        <c:noMultiLvlLbl val="0"/>
      </c:catAx>
      <c:valAx>
        <c:axId val="468225024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822348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577</c:v>
                </c:pt>
                <c:pt idx="1">
                  <c:v>481</c:v>
                </c:pt>
                <c:pt idx="2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441</c:v>
                </c:pt>
                <c:pt idx="1">
                  <c:v>375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199</c:v>
                </c:pt>
                <c:pt idx="1">
                  <c:v>272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245</c:v>
                </c:pt>
                <c:pt idx="1">
                  <c:v>299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732544"/>
        <c:axId val="468742912"/>
      </c:barChart>
      <c:catAx>
        <c:axId val="4687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742912"/>
        <c:crosses val="autoZero"/>
        <c:auto val="1"/>
        <c:lblAlgn val="ctr"/>
        <c:lblOffset val="100"/>
        <c:noMultiLvlLbl val="0"/>
      </c:catAx>
      <c:valAx>
        <c:axId val="46874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8732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27.398299939283543</c:v>
                </c:pt>
                <c:pt idx="1">
                  <c:v>26.806158705092777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24.453551912568305</c:v>
                </c:pt>
                <c:pt idx="1">
                  <c:v>25.977102250296092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16.18093503339405</c:v>
                </c:pt>
                <c:pt idx="1">
                  <c:v>20.686932491117251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13.190649666059503</c:v>
                </c:pt>
                <c:pt idx="1">
                  <c:v>16.46269245953415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8.4092289010321792</c:v>
                </c:pt>
                <c:pt idx="1">
                  <c:v>6.5140150019739442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10.367334547662416</c:v>
                </c:pt>
                <c:pt idx="1">
                  <c:v>3.5530990919857874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8964480"/>
        <c:axId val="469304064"/>
      </c:barChart>
      <c:catAx>
        <c:axId val="468964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9304064"/>
        <c:crosses val="autoZero"/>
        <c:auto val="1"/>
        <c:lblAlgn val="ctr"/>
        <c:lblOffset val="100"/>
        <c:noMultiLvlLbl val="0"/>
      </c:catAx>
      <c:valAx>
        <c:axId val="469304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8964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50.97</c:v>
                </c:pt>
                <c:pt idx="1">
                  <c:v>38.31</c:v>
                </c:pt>
                <c:pt idx="2">
                  <c:v>8.3000000000000007</c:v>
                </c:pt>
                <c:pt idx="3">
                  <c:v>1.69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54.03</c:v>
                </c:pt>
                <c:pt idx="1">
                  <c:v>33.92</c:v>
                </c:pt>
                <c:pt idx="2">
                  <c:v>9.11</c:v>
                </c:pt>
                <c:pt idx="3">
                  <c:v>2.1800000000000002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9918080"/>
        <c:axId val="469919616"/>
      </c:barChart>
      <c:catAx>
        <c:axId val="469918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919616"/>
        <c:crosses val="autoZero"/>
        <c:auto val="1"/>
        <c:lblAlgn val="ctr"/>
        <c:lblOffset val="100"/>
        <c:noMultiLvlLbl val="0"/>
      </c:catAx>
      <c:valAx>
        <c:axId val="46991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99180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58208</c:v>
                </c:pt>
                <c:pt idx="1">
                  <c:v>63092</c:v>
                </c:pt>
                <c:pt idx="2">
                  <c:v>71870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196032"/>
        <c:axId val="471198336"/>
      </c:barChart>
      <c:catAx>
        <c:axId val="4711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198336"/>
        <c:crosses val="autoZero"/>
        <c:auto val="1"/>
        <c:lblAlgn val="ctr"/>
        <c:lblOffset val="100"/>
        <c:noMultiLvlLbl val="0"/>
      </c:catAx>
      <c:valAx>
        <c:axId val="47119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19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2741</c:v>
                </c:pt>
                <c:pt idx="1">
                  <c:v>2863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5096</c:v>
                </c:pt>
                <c:pt idx="1">
                  <c:v>5122</c:v>
                </c:pt>
                <c:pt idx="2">
                  <c:v>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2277376"/>
        <c:axId val="472315392"/>
      </c:barChart>
      <c:catAx>
        <c:axId val="4722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315392"/>
        <c:crosses val="autoZero"/>
        <c:auto val="1"/>
        <c:lblAlgn val="ctr"/>
        <c:lblOffset val="100"/>
        <c:noMultiLvlLbl val="0"/>
      </c:catAx>
      <c:valAx>
        <c:axId val="472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2277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14.4</c:v>
                </c:pt>
                <c:pt idx="1">
                  <c:v>32.200000000000003</c:v>
                </c:pt>
                <c:pt idx="2">
                  <c:v>1.2</c:v>
                </c:pt>
                <c:pt idx="3">
                  <c:v>52.199999999999996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66.77454153182309</c:v>
                </c:pt>
                <c:pt idx="1">
                  <c:v>90.256959314775159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33.225458468176917</c:v>
                </c:pt>
                <c:pt idx="1">
                  <c:v>9.7430406852248392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3174400"/>
        <c:axId val="473176704"/>
      </c:barChart>
      <c:catAx>
        <c:axId val="473174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176704"/>
        <c:crosses val="autoZero"/>
        <c:auto val="1"/>
        <c:lblAlgn val="ctr"/>
        <c:lblOffset val="100"/>
        <c:noMultiLvlLbl val="0"/>
      </c:catAx>
      <c:valAx>
        <c:axId val="4731767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1744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209088"/>
        <c:axId val="473211648"/>
      </c:barChart>
      <c:catAx>
        <c:axId val="4732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211648"/>
        <c:crosses val="autoZero"/>
        <c:auto val="1"/>
        <c:lblAlgn val="ctr"/>
        <c:lblOffset val="100"/>
        <c:noMultiLvlLbl val="0"/>
      </c:catAx>
      <c:valAx>
        <c:axId val="47321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20908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3.2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335296"/>
        <c:axId val="473336832"/>
      </c:barChart>
      <c:catAx>
        <c:axId val="4733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336832"/>
        <c:crosses val="autoZero"/>
        <c:auto val="1"/>
        <c:lblAlgn val="ctr"/>
        <c:lblOffset val="100"/>
        <c:noMultiLvlLbl val="0"/>
      </c:catAx>
      <c:valAx>
        <c:axId val="47333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335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14.8</c:v>
                </c:pt>
                <c:pt idx="1">
                  <c:v>18.7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485696"/>
        <c:axId val="473487616"/>
      </c:barChart>
      <c:catAx>
        <c:axId val="47348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487616"/>
        <c:crosses val="autoZero"/>
        <c:auto val="1"/>
        <c:lblAlgn val="ctr"/>
        <c:lblOffset val="100"/>
        <c:noMultiLvlLbl val="0"/>
      </c:catAx>
      <c:valAx>
        <c:axId val="4734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48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56.6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22.99</c:v>
                </c:pt>
                <c:pt idx="2">
                  <c:v>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4306816"/>
        <c:axId val="474329088"/>
      </c:barChart>
      <c:catAx>
        <c:axId val="4743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329088"/>
        <c:crosses val="autoZero"/>
        <c:auto val="1"/>
        <c:lblAlgn val="ctr"/>
        <c:lblOffset val="100"/>
        <c:noMultiLvlLbl val="0"/>
      </c:catAx>
      <c:valAx>
        <c:axId val="4743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4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18.7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537344"/>
        <c:axId val="474653824"/>
      </c:barChart>
      <c:catAx>
        <c:axId val="4745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653824"/>
        <c:crosses val="autoZero"/>
        <c:auto val="1"/>
        <c:lblAlgn val="ctr"/>
        <c:lblOffset val="100"/>
        <c:noMultiLvlLbl val="0"/>
      </c:catAx>
      <c:valAx>
        <c:axId val="47465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53734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31.4</c:v>
                </c:pt>
                <c:pt idx="1">
                  <c:v>30.6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15.8</c:v>
                </c:pt>
                <c:pt idx="1">
                  <c:v>18.399999999999999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52.8</c:v>
                </c:pt>
                <c:pt idx="1">
                  <c:v>51.1</c:v>
                </c:pt>
                <c:pt idx="2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9874560"/>
        <c:axId val="449880448"/>
      </c:barChart>
      <c:catAx>
        <c:axId val="4498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9880448"/>
        <c:crosses val="autoZero"/>
        <c:auto val="1"/>
        <c:lblAlgn val="ctr"/>
        <c:lblOffset val="100"/>
        <c:noMultiLvlLbl val="0"/>
      </c:catAx>
      <c:valAx>
        <c:axId val="449880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9874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1914</c:v>
                </c:pt>
                <c:pt idx="1">
                  <c:v>2796</c:v>
                </c:pt>
                <c:pt idx="2">
                  <c:v>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220</c:v>
                </c:pt>
                <c:pt idx="1">
                  <c:v>564</c:v>
                </c:pt>
                <c:pt idx="2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9906944"/>
        <c:axId val="449982464"/>
      </c:barChart>
      <c:catAx>
        <c:axId val="44990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982464"/>
        <c:crosses val="autoZero"/>
        <c:auto val="1"/>
        <c:lblAlgn val="ctr"/>
        <c:lblOffset val="100"/>
        <c:noMultiLvlLbl val="0"/>
      </c:catAx>
      <c:valAx>
        <c:axId val="449982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9906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5488</c:v>
                </c:pt>
                <c:pt idx="1">
                  <c:v>5989</c:v>
                </c:pt>
                <c:pt idx="2">
                  <c:v>10463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537</c:v>
                </c:pt>
                <c:pt idx="1">
                  <c:v>1373</c:v>
                </c:pt>
                <c:pt idx="2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017152"/>
        <c:axId val="450018688"/>
      </c:barChart>
      <c:catAx>
        <c:axId val="45001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018688"/>
        <c:crosses val="autoZero"/>
        <c:auto val="1"/>
        <c:lblAlgn val="ctr"/>
        <c:lblOffset val="100"/>
        <c:noMultiLvlLbl val="0"/>
      </c:catAx>
      <c:valAx>
        <c:axId val="450018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0017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2.4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0106880"/>
        <c:axId val="450108416"/>
      </c:barChart>
      <c:catAx>
        <c:axId val="45010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08416"/>
        <c:crosses val="autoZero"/>
        <c:auto val="1"/>
        <c:lblAlgn val="ctr"/>
        <c:lblOffset val="100"/>
        <c:noMultiLvlLbl val="0"/>
      </c:catAx>
      <c:valAx>
        <c:axId val="450108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010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20.5</c:v>
                </c:pt>
                <c:pt idx="1">
                  <c:v>21.6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37.5</c:v>
                </c:pt>
                <c:pt idx="1">
                  <c:v>38.1</c:v>
                </c:pt>
                <c:pt idx="2">
                  <c:v>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0741376"/>
        <c:axId val="450742912"/>
      </c:barChart>
      <c:catAx>
        <c:axId val="4507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742912"/>
        <c:crosses val="autoZero"/>
        <c:auto val="1"/>
        <c:lblAlgn val="ctr"/>
        <c:lblOffset val="100"/>
        <c:noMultiLvlLbl val="0"/>
      </c:catAx>
      <c:valAx>
        <c:axId val="45074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07413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250.69200000000001</c:v>
                </c:pt>
                <c:pt idx="1">
                  <c:v>282.012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150592"/>
        <c:axId val="451152128"/>
      </c:barChart>
      <c:catAx>
        <c:axId val="45115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52128"/>
        <c:crosses val="autoZero"/>
        <c:auto val="1"/>
        <c:lblAlgn val="ctr"/>
        <c:lblOffset val="100"/>
        <c:noMultiLvlLbl val="0"/>
      </c:catAx>
      <c:valAx>
        <c:axId val="451152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15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58</c:v>
                </c:pt>
                <c:pt idx="1">
                  <c:v>5573.84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223552"/>
        <c:axId val="451225088"/>
      </c:barChart>
      <c:catAx>
        <c:axId val="45122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25088"/>
        <c:crosses val="autoZero"/>
        <c:auto val="1"/>
        <c:lblAlgn val="ctr"/>
        <c:lblOffset val="100"/>
        <c:noMultiLvlLbl val="0"/>
      </c:catAx>
      <c:valAx>
        <c:axId val="45122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223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34</c:v>
                </c:pt>
                <c:pt idx="1">
                  <c:v>33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234816"/>
        <c:axId val="451240704"/>
      </c:barChart>
      <c:catAx>
        <c:axId val="4512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40704"/>
        <c:crosses val="autoZero"/>
        <c:auto val="1"/>
        <c:lblAlgn val="ctr"/>
        <c:lblOffset val="100"/>
        <c:noMultiLvlLbl val="0"/>
      </c:catAx>
      <c:valAx>
        <c:axId val="45124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34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20.7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60.5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18.899999999999999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447</c:v>
                </c:pt>
                <c:pt idx="1">
                  <c:v>466</c:v>
                </c:pt>
                <c:pt idx="2">
                  <c:v>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390</c:v>
                </c:pt>
                <c:pt idx="1">
                  <c:v>476</c:v>
                </c:pt>
                <c:pt idx="2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848"/>
        <c:axId val="58822656"/>
      </c:barChart>
      <c:catAx>
        <c:axId val="587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22656"/>
        <c:crosses val="autoZero"/>
        <c:auto val="1"/>
        <c:lblAlgn val="ctr"/>
        <c:lblOffset val="100"/>
        <c:noMultiLvlLbl val="0"/>
      </c:catAx>
      <c:valAx>
        <c:axId val="588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91</c:v>
                </c:pt>
                <c:pt idx="1">
                  <c:v>141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53</c:v>
                </c:pt>
                <c:pt idx="1">
                  <c:v>32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568"/>
        <c:axId val="59615104"/>
      </c:barChart>
      <c:catAx>
        <c:axId val="596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104"/>
        <c:crosses val="autoZero"/>
        <c:auto val="1"/>
        <c:lblAlgn val="ctr"/>
        <c:lblOffset val="100"/>
        <c:noMultiLvlLbl val="0"/>
      </c:catAx>
      <c:valAx>
        <c:axId val="59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577</c:v>
                </c:pt>
                <c:pt idx="1">
                  <c:v>481</c:v>
                </c:pt>
                <c:pt idx="2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441</c:v>
                </c:pt>
                <c:pt idx="1">
                  <c:v>375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648"/>
        <c:axId val="146376960"/>
      </c:barChart>
      <c:catAx>
        <c:axId val="134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56.6</c:v>
                </c:pt>
                <c:pt idx="2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20.7</c:v>
                </c:pt>
                <c:pt idx="1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60.5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18.899999999999999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488"/>
        <c:axId val="147281792"/>
      </c:barChart>
      <c:catAx>
        <c:axId val="1472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792"/>
        <c:crosses val="autoZero"/>
        <c:auto val="1"/>
        <c:lblAlgn val="ctr"/>
        <c:lblOffset val="100"/>
        <c:noMultiLvlLbl val="0"/>
      </c:catAx>
      <c:valAx>
        <c:axId val="14728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31.4</c:v>
                </c:pt>
                <c:pt idx="1">
                  <c:v>30.6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15.8</c:v>
                </c:pt>
                <c:pt idx="1">
                  <c:v>18.399999999999999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52.8</c:v>
                </c:pt>
                <c:pt idx="1">
                  <c:v>51.1</c:v>
                </c:pt>
                <c:pt idx="2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448"/>
        <c:axId val="148952960"/>
      </c:barChart>
      <c:catAx>
        <c:axId val="1483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960"/>
        <c:crosses val="autoZero"/>
        <c:auto val="1"/>
        <c:lblAlgn val="ctr"/>
        <c:lblOffset val="100"/>
        <c:noMultiLvlLbl val="0"/>
      </c:catAx>
      <c:valAx>
        <c:axId val="1489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122</c:v>
                </c:pt>
                <c:pt idx="1">
                  <c:v>175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53</c:v>
                </c:pt>
                <c:pt idx="1">
                  <c:v>227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176"/>
        <c:axId val="150321024"/>
      </c:barChart>
      <c:catAx>
        <c:axId val="1503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auto val="1"/>
        <c:lblAlgn val="ctr"/>
        <c:lblOffset val="100"/>
        <c:noMultiLvlLbl val="0"/>
      </c:catAx>
      <c:valAx>
        <c:axId val="1503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25</c:v>
                </c:pt>
                <c:pt idx="1">
                  <c:v>47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904"/>
        <c:axId val="150401792"/>
      </c:barChart>
      <c:catAx>
        <c:axId val="1503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792"/>
        <c:crosses val="autoZero"/>
        <c:auto val="1"/>
        <c:lblAlgn val="ctr"/>
        <c:lblOffset val="100"/>
        <c:noMultiLvlLbl val="0"/>
      </c:catAx>
      <c:valAx>
        <c:axId val="1504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577</c:v>
                </c:pt>
                <c:pt idx="1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620</c:v>
                </c:pt>
                <c:pt idx="1">
                  <c:v>548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26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640"/>
        <c:axId val="151346176"/>
      </c:barChart>
      <c:catAx>
        <c:axId val="1513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auto val="1"/>
        <c:lblAlgn val="ctr"/>
        <c:lblOffset val="100"/>
        <c:noMultiLvlLbl val="0"/>
      </c:catAx>
      <c:valAx>
        <c:axId val="15134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250.69200000000001</c:v>
                </c:pt>
                <c:pt idx="1">
                  <c:v>282.012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8528"/>
        <c:axId val="153436160"/>
      </c:barChart>
      <c:catAx>
        <c:axId val="15331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auto val="1"/>
        <c:lblAlgn val="ctr"/>
        <c:lblOffset val="100"/>
        <c:noMultiLvlLbl val="0"/>
      </c:catAx>
      <c:valAx>
        <c:axId val="1534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7452</c:v>
                </c:pt>
                <c:pt idx="1">
                  <c:v>7150</c:v>
                </c:pt>
                <c:pt idx="2">
                  <c:v>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18.7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</c:v>
                </c:pt>
                <c:pt idx="1">
                  <c:v>22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17.964118262486924</c:v>
                </c:pt>
                <c:pt idx="1">
                  <c:v>60.320843182082385</c:v>
                </c:pt>
                <c:pt idx="2">
                  <c:v>21.715038555430695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122</c:v>
                </c:pt>
                <c:pt idx="1">
                  <c:v>175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53</c:v>
                </c:pt>
                <c:pt idx="1">
                  <c:v>227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107.3</c:v>
                </c:pt>
                <c:pt idx="1">
                  <c:v>109.9</c:v>
                </c:pt>
                <c:pt idx="2">
                  <c:v>122.5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108.8</c:v>
                </c:pt>
                <c:pt idx="1">
                  <c:v>123.5</c:v>
                </c:pt>
                <c:pt idx="2">
                  <c:v>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760"/>
        <c:axId val="154934272"/>
      </c:barChart>
      <c:catAx>
        <c:axId val="154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auto val="1"/>
        <c:lblAlgn val="ctr"/>
        <c:lblOffset val="100"/>
        <c:noMultiLvlLbl val="0"/>
      </c:catAx>
      <c:valAx>
        <c:axId val="15493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410</c:v>
                </c:pt>
                <c:pt idx="2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960"/>
        <c:axId val="155159936"/>
      </c:barChart>
      <c:catAx>
        <c:axId val="1551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</c:v>
                </c:pt>
                <c:pt idx="1">
                  <c:v>35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23</c:v>
                </c:pt>
                <c:pt idx="1">
                  <c:v>17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888"/>
        <c:axId val="155508736"/>
      </c:barChart>
      <c:catAx>
        <c:axId val="155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8736"/>
        <c:crosses val="autoZero"/>
        <c:auto val="1"/>
        <c:lblAlgn val="ctr"/>
        <c:lblOffset val="100"/>
        <c:noMultiLvlLbl val="0"/>
      </c:catAx>
      <c:valAx>
        <c:axId val="1555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75</c:v>
                </c:pt>
                <c:pt idx="1">
                  <c:v>87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152</c:v>
                </c:pt>
                <c:pt idx="1">
                  <c:v>147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2112"/>
        <c:axId val="156132480"/>
      </c:barChart>
      <c:catAx>
        <c:axId val="1557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auto val="1"/>
        <c:lblAlgn val="ctr"/>
        <c:lblOffset val="100"/>
        <c:noMultiLvlLbl val="0"/>
      </c:catAx>
      <c:valAx>
        <c:axId val="1561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2.3210756771418608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2.3249505947998603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2.4721974658038515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2.5458209013058473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2.6775681016778394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2.8131902197078311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2.8170651373658311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2.7473166195218353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2.9216879141318248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3.3363041035377994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3.2898050916418025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3.483550974541791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3.9175417522377654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4.2585345061417446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3.1890572325338087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1.7902119579958926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1.5112178866199093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1.0617274382919362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512"/>
        <c:axId val="157429120"/>
      </c:barChart>
      <c:catAx>
        <c:axId val="15732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9120"/>
        <c:crosses val="autoZero"/>
        <c:auto val="1"/>
        <c:lblAlgn val="ctr"/>
        <c:lblOffset val="100"/>
        <c:noMultiLvlLbl val="0"/>
      </c:catAx>
      <c:valAx>
        <c:axId val="157429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2.4566977951718529</c:v>
                </c:pt>
                <c:pt idx="1">
                  <c:v>2.5884449955438447</c:v>
                </c:pt>
                <c:pt idx="2">
                  <c:v>2.5264463130158488</c:v>
                </c:pt>
                <c:pt idx="3">
                  <c:v>2.8713139845778275</c:v>
                </c:pt>
                <c:pt idx="4">
                  <c:v>2.5729453249118457</c:v>
                </c:pt>
                <c:pt idx="5">
                  <c:v>2.8054403843918316</c:v>
                </c:pt>
                <c:pt idx="6">
                  <c:v>3.2975549269578019</c:v>
                </c:pt>
                <c:pt idx="7">
                  <c:v>3.2859301739838029</c:v>
                </c:pt>
                <c:pt idx="8">
                  <c:v>3.3828031154337967</c:v>
                </c:pt>
                <c:pt idx="9">
                  <c:v>3.5997985042817842</c:v>
                </c:pt>
                <c:pt idx="10">
                  <c:v>3.5649242453597858</c:v>
                </c:pt>
                <c:pt idx="11">
                  <c:v>3.8904173286317665</c:v>
                </c:pt>
                <c:pt idx="12">
                  <c:v>3.7741697988917737</c:v>
                </c:pt>
                <c:pt idx="13">
                  <c:v>3.9989150230557602</c:v>
                </c:pt>
                <c:pt idx="14">
                  <c:v>2.8790638198938274</c:v>
                </c:pt>
                <c:pt idx="15">
                  <c:v>1.3910954392219166</c:v>
                </c:pt>
                <c:pt idx="16">
                  <c:v>0.94160499089394356</c:v>
                </c:pt>
                <c:pt idx="17">
                  <c:v>0.69361026078195842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0.20161290322580644</c:v>
                </c:pt>
                <c:pt idx="1">
                  <c:v>0.1445870233146575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3.519061583577713</c:v>
                </c:pt>
                <c:pt idx="1">
                  <c:v>1.3193565877462499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13.938782991202345</c:v>
                </c:pt>
                <c:pt idx="1">
                  <c:v>8.5487077534791247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25.925586510263933</c:v>
                </c:pt>
                <c:pt idx="1">
                  <c:v>25.926260618109527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44.281524926686217</c:v>
                </c:pt>
                <c:pt idx="1">
                  <c:v>55.349719862642331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4.133064516129032</c:v>
                </c:pt>
                <c:pt idx="1">
                  <c:v>3.0001807337791431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8.0003665689149557</c:v>
                </c:pt>
                <c:pt idx="1">
                  <c:v>5.7111874209289715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37.967375366568916</c:v>
                </c:pt>
                <c:pt idx="1">
                  <c:v>34.149647569130671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32.221407624633429</c:v>
                </c:pt>
                <c:pt idx="1">
                  <c:v>40.421109705403943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29.563782991202348</c:v>
                </c:pt>
                <c:pt idx="1">
                  <c:v>25.239472257364902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0.24743401759530792</c:v>
                </c:pt>
                <c:pt idx="1">
                  <c:v>0.18977046810048798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12</c:v>
                </c:pt>
                <c:pt idx="1">
                  <c:v>5</c:v>
                </c:pt>
                <c:pt idx="2">
                  <c:v>28</c:v>
                </c:pt>
                <c:pt idx="3">
                  <c:v>34</c:v>
                </c:pt>
                <c:pt idx="4">
                  <c:v>50</c:v>
                </c:pt>
                <c:pt idx="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14</c:v>
                </c:pt>
                <c:pt idx="1">
                  <c:v>6</c:v>
                </c:pt>
                <c:pt idx="2">
                  <c:v>20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25</c:v>
                </c:pt>
                <c:pt idx="1">
                  <c:v>47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2.35</c:v>
                </c:pt>
                <c:pt idx="1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536"/>
        <c:axId val="160323456"/>
      </c:barChart>
      <c:catAx>
        <c:axId val="1603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456"/>
        <c:crosses val="autoZero"/>
        <c:auto val="1"/>
        <c:lblAlgn val="ctr"/>
        <c:lblOffset val="100"/>
        <c:noMultiLvlLbl val="0"/>
      </c:catAx>
      <c:valAx>
        <c:axId val="1603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30</c:v>
                </c:pt>
                <c:pt idx="1">
                  <c:v>63.239255182105637</c:v>
                </c:pt>
                <c:pt idx="2">
                  <c:v>15.667344173441736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70</c:v>
                </c:pt>
                <c:pt idx="1">
                  <c:v>36.76074481789437</c:v>
                </c:pt>
                <c:pt idx="2">
                  <c:v>84.332655826558266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0944"/>
        <c:axId val="160613888"/>
      </c:barChart>
      <c:catAx>
        <c:axId val="16061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888"/>
        <c:crosses val="autoZero"/>
        <c:auto val="1"/>
        <c:lblAlgn val="ctr"/>
        <c:lblOffset val="100"/>
        <c:noMultiLvlLbl val="0"/>
      </c:catAx>
      <c:valAx>
        <c:axId val="160613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93</c:v>
                </c:pt>
                <c:pt idx="1">
                  <c:v>87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97</c:v>
                </c:pt>
                <c:pt idx="1">
                  <c:v>111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608"/>
        <c:axId val="160886144"/>
      </c:barChart>
      <c:catAx>
        <c:axId val="160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199</c:v>
                </c:pt>
                <c:pt idx="1">
                  <c:v>272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245</c:v>
                </c:pt>
                <c:pt idx="1">
                  <c:v>299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0064"/>
        <c:axId val="161140096"/>
      </c:barChart>
      <c:catAx>
        <c:axId val="161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40096"/>
        <c:crosses val="autoZero"/>
        <c:auto val="1"/>
        <c:lblAlgn val="ctr"/>
        <c:lblOffset val="100"/>
        <c:noMultiLvlLbl val="0"/>
      </c:catAx>
      <c:valAx>
        <c:axId val="1611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27.398299939283543</c:v>
                </c:pt>
                <c:pt idx="1">
                  <c:v>26.806158705092777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24.453551912568305</c:v>
                </c:pt>
                <c:pt idx="1">
                  <c:v>25.977102250296092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16.18093503339405</c:v>
                </c:pt>
                <c:pt idx="1">
                  <c:v>20.686932491117251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13.190649666059503</c:v>
                </c:pt>
                <c:pt idx="1">
                  <c:v>16.46269245953415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8.4092289010321792</c:v>
                </c:pt>
                <c:pt idx="1">
                  <c:v>6.5140150019739442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10.367334547662416</c:v>
                </c:pt>
                <c:pt idx="1">
                  <c:v>3.5530990919857874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168"/>
        <c:axId val="161880704"/>
      </c:barChart>
      <c:catAx>
        <c:axId val="16187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50.97</c:v>
                </c:pt>
                <c:pt idx="1">
                  <c:v>38.31</c:v>
                </c:pt>
                <c:pt idx="2">
                  <c:v>8.3000000000000007</c:v>
                </c:pt>
                <c:pt idx="3">
                  <c:v>1.69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54.03</c:v>
                </c:pt>
                <c:pt idx="1">
                  <c:v>33.92</c:v>
                </c:pt>
                <c:pt idx="2">
                  <c:v>9.11</c:v>
                </c:pt>
                <c:pt idx="3">
                  <c:v>2.1800000000000002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58208</c:v>
                </c:pt>
                <c:pt idx="1">
                  <c:v>63092</c:v>
                </c:pt>
                <c:pt idx="2">
                  <c:v>71870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2741</c:v>
                </c:pt>
                <c:pt idx="1">
                  <c:v>2863</c:v>
                </c:pt>
                <c:pt idx="2">
                  <c:v>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5096</c:v>
                </c:pt>
                <c:pt idx="1">
                  <c:v>5122</c:v>
                </c:pt>
                <c:pt idx="2">
                  <c:v>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46720"/>
        <c:axId val="162742272"/>
      </c:barChart>
      <c:catAx>
        <c:axId val="1624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2272"/>
        <c:crosses val="autoZero"/>
        <c:auto val="1"/>
        <c:lblAlgn val="ctr"/>
        <c:lblOffset val="100"/>
        <c:noMultiLvlLbl val="0"/>
      </c:catAx>
      <c:valAx>
        <c:axId val="1627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14.4</c:v>
                </c:pt>
                <c:pt idx="1">
                  <c:v>32.200000000000003</c:v>
                </c:pt>
                <c:pt idx="2">
                  <c:v>1.2</c:v>
                </c:pt>
                <c:pt idx="3">
                  <c:v>52.199999999999996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66.77454153182309</c:v>
                </c:pt>
                <c:pt idx="1">
                  <c:v>90.256959314775159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33.225458468176917</c:v>
                </c:pt>
                <c:pt idx="1">
                  <c:v>9.7430406852248392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577</c:v>
                </c:pt>
                <c:pt idx="1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3.2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14.8</c:v>
                </c:pt>
                <c:pt idx="1">
                  <c:v>18.7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22.99</c:v>
                </c:pt>
                <c:pt idx="2">
                  <c:v>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1914</c:v>
                </c:pt>
                <c:pt idx="1">
                  <c:v>2796</c:v>
                </c:pt>
                <c:pt idx="2">
                  <c:v>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220</c:v>
                </c:pt>
                <c:pt idx="1">
                  <c:v>564</c:v>
                </c:pt>
                <c:pt idx="2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5488</c:v>
                </c:pt>
                <c:pt idx="1">
                  <c:v>5989</c:v>
                </c:pt>
                <c:pt idx="2">
                  <c:v>10463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537</c:v>
                </c:pt>
                <c:pt idx="1">
                  <c:v>1373</c:v>
                </c:pt>
                <c:pt idx="2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2.4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20.5</c:v>
                </c:pt>
                <c:pt idx="1">
                  <c:v>21.6</c:v>
                </c:pt>
                <c:pt idx="2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37.5</c:v>
                </c:pt>
                <c:pt idx="1">
                  <c:v>38.1</c:v>
                </c:pt>
                <c:pt idx="2">
                  <c:v>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58</c:v>
                </c:pt>
                <c:pt idx="1">
                  <c:v>5573.84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34</c:v>
                </c:pt>
                <c:pt idx="1">
                  <c:v>33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12769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13038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23811</v>
      </c>
      <c r="C4" s="35">
        <v>11741</v>
      </c>
      <c r="D4" s="63">
        <v>12070</v>
      </c>
      <c r="E4" s="211"/>
    </row>
    <row r="5" spans="1:5" ht="30" x14ac:dyDescent="0.25">
      <c r="A5" s="201" t="s">
        <v>716</v>
      </c>
      <c r="B5" s="72">
        <v>23624</v>
      </c>
      <c r="C5" s="61">
        <v>11962</v>
      </c>
      <c r="D5" s="111">
        <v>11662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4236</v>
      </c>
      <c r="C4" s="71">
        <v>8217</v>
      </c>
    </row>
    <row r="5" spans="1:6" x14ac:dyDescent="0.25">
      <c r="A5" s="286" t="s">
        <v>719</v>
      </c>
      <c r="B5" s="214">
        <v>730</v>
      </c>
      <c r="C5" s="214">
        <v>728</v>
      </c>
    </row>
    <row r="6" spans="1:6" x14ac:dyDescent="0.25">
      <c r="A6" s="286" t="s">
        <v>720</v>
      </c>
      <c r="B6" s="214">
        <v>2151</v>
      </c>
      <c r="C6" s="214">
        <v>2152</v>
      </c>
    </row>
    <row r="7" spans="1:6" x14ac:dyDescent="0.25">
      <c r="A7" s="286" t="s">
        <v>721</v>
      </c>
      <c r="B7" s="214">
        <v>2962</v>
      </c>
      <c r="C7" s="214">
        <v>1838</v>
      </c>
    </row>
    <row r="8" spans="1:6" x14ac:dyDescent="0.25">
      <c r="A8" s="286" t="s">
        <v>722</v>
      </c>
      <c r="B8" s="214">
        <v>21</v>
      </c>
      <c r="C8" s="214">
        <v>41</v>
      </c>
    </row>
    <row r="9" spans="1:6" x14ac:dyDescent="0.25">
      <c r="A9" s="286" t="s">
        <v>723</v>
      </c>
      <c r="B9" s="214">
        <v>996</v>
      </c>
      <c r="C9" s="214">
        <v>806</v>
      </c>
    </row>
    <row r="10" spans="1:6" ht="30" x14ac:dyDescent="0.25">
      <c r="A10" s="293" t="s">
        <v>724</v>
      </c>
      <c r="B10" s="214">
        <v>2839</v>
      </c>
      <c r="C10" s="214">
        <v>237</v>
      </c>
    </row>
    <row r="11" spans="1:6" x14ac:dyDescent="0.25">
      <c r="A11" s="286" t="s">
        <v>887</v>
      </c>
      <c r="B11" s="214">
        <v>549</v>
      </c>
      <c r="C11" s="214">
        <v>598</v>
      </c>
    </row>
    <row r="12" spans="1:6" x14ac:dyDescent="0.25">
      <c r="A12" s="294" t="s">
        <v>16</v>
      </c>
      <c r="B12" s="1">
        <f>SUM(B4:B11)</f>
        <v>14484</v>
      </c>
      <c r="C12" s="1">
        <f>SUM(C4:C11)</f>
        <v>14617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3180</v>
      </c>
      <c r="C19" s="71">
        <v>5314</v>
      </c>
    </row>
    <row r="20" spans="1:3" x14ac:dyDescent="0.25">
      <c r="A20" s="286" t="s">
        <v>719</v>
      </c>
      <c r="B20" s="214">
        <v>518</v>
      </c>
      <c r="C20" s="214">
        <v>525</v>
      </c>
    </row>
    <row r="21" spans="1:3" x14ac:dyDescent="0.25">
      <c r="A21" s="286" t="s">
        <v>720</v>
      </c>
      <c r="B21" s="214">
        <v>1846</v>
      </c>
      <c r="C21" s="214">
        <v>1956</v>
      </c>
    </row>
    <row r="22" spans="1:3" x14ac:dyDescent="0.25">
      <c r="A22" s="286" t="s">
        <v>721</v>
      </c>
      <c r="B22" s="214">
        <v>3248</v>
      </c>
      <c r="C22" s="214">
        <v>2600</v>
      </c>
    </row>
    <row r="23" spans="1:3" x14ac:dyDescent="0.25">
      <c r="A23" s="286" t="s">
        <v>722</v>
      </c>
      <c r="B23" s="214">
        <v>19</v>
      </c>
      <c r="C23" s="214">
        <v>116</v>
      </c>
    </row>
    <row r="24" spans="1:3" x14ac:dyDescent="0.25">
      <c r="A24" s="286" t="s">
        <v>723</v>
      </c>
      <c r="B24" s="214">
        <v>724</v>
      </c>
      <c r="C24" s="214">
        <v>601</v>
      </c>
    </row>
    <row r="25" spans="1:3" ht="30" x14ac:dyDescent="0.25">
      <c r="A25" s="293" t="s">
        <v>724</v>
      </c>
      <c r="B25" s="214">
        <v>2586</v>
      </c>
      <c r="C25" s="214">
        <v>233</v>
      </c>
    </row>
    <row r="26" spans="1:3" x14ac:dyDescent="0.25">
      <c r="A26" s="286" t="s">
        <v>887</v>
      </c>
      <c r="B26" s="214">
        <v>637</v>
      </c>
      <c r="C26" s="214">
        <v>1677</v>
      </c>
    </row>
    <row r="27" spans="1:3" x14ac:dyDescent="0.25">
      <c r="A27" s="294" t="s">
        <v>16</v>
      </c>
      <c r="B27" s="1">
        <f>SUM(B19:B26)</f>
        <v>12758</v>
      </c>
      <c r="C27" s="1">
        <f>SUM(C19:C26)</f>
        <v>13022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75.88</v>
      </c>
      <c r="C4" s="1018">
        <v>73.34</v>
      </c>
      <c r="D4" s="1018">
        <v>78.73</v>
      </c>
      <c r="E4" s="1019">
        <v>59</v>
      </c>
      <c r="F4" s="1019">
        <v>152.1</v>
      </c>
      <c r="G4" s="1020">
        <v>44</v>
      </c>
      <c r="H4" s="1021">
        <v>43</v>
      </c>
      <c r="I4" s="1022">
        <v>44.9</v>
      </c>
      <c r="J4" s="1019">
        <v>14.8</v>
      </c>
    </row>
    <row r="5" spans="1:12" x14ac:dyDescent="0.25">
      <c r="A5" s="498">
        <v>2021</v>
      </c>
      <c r="B5" s="757">
        <v>73.989999999999995</v>
      </c>
      <c r="C5" s="758">
        <v>71.900000000000006</v>
      </c>
      <c r="D5" s="758">
        <v>76.36</v>
      </c>
      <c r="E5" s="1023">
        <v>59</v>
      </c>
      <c r="F5" s="1023">
        <v>153.6</v>
      </c>
      <c r="G5" s="1024">
        <v>44.1</v>
      </c>
      <c r="H5" s="1025">
        <v>43.1</v>
      </c>
      <c r="I5" s="1026">
        <v>45.1</v>
      </c>
      <c r="J5" s="1023">
        <v>18.7</v>
      </c>
    </row>
    <row r="6" spans="1:12" x14ac:dyDescent="0.25">
      <c r="A6" s="499">
        <v>2022</v>
      </c>
      <c r="B6" s="1011">
        <v>73.92</v>
      </c>
      <c r="C6" s="1012">
        <v>71.430000000000007</v>
      </c>
      <c r="D6" s="1012">
        <v>76.47</v>
      </c>
      <c r="E6" s="1013">
        <v>57</v>
      </c>
      <c r="F6" s="1013">
        <v>146.30000000000001</v>
      </c>
      <c r="G6" s="1014">
        <v>43.7</v>
      </c>
      <c r="H6" s="1015">
        <v>42.7</v>
      </c>
      <c r="I6" s="1016">
        <v>44.6</v>
      </c>
      <c r="J6" s="1013">
        <v>15.5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18.7</v>
      </c>
    </row>
    <row r="13" spans="1:12" x14ac:dyDescent="0.25">
      <c r="A13" s="633">
        <f t="shared" si="0"/>
        <v>2022</v>
      </c>
      <c r="B13" s="627">
        <f t="shared" si="1"/>
        <v>15.5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6531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8047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71870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707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6587</v>
      </c>
      <c r="C5" s="70">
        <v>7837</v>
      </c>
      <c r="D5" s="55">
        <v>5096</v>
      </c>
      <c r="E5" s="110">
        <v>2741</v>
      </c>
      <c r="F5" s="55">
        <v>29.1</v>
      </c>
      <c r="G5" s="55">
        <v>37.5</v>
      </c>
      <c r="H5" s="110">
        <v>20.5</v>
      </c>
      <c r="I5" s="55"/>
      <c r="J5" s="70"/>
      <c r="K5" s="55"/>
      <c r="L5" s="55"/>
      <c r="M5" s="71">
        <v>39</v>
      </c>
      <c r="N5" s="71">
        <v>34</v>
      </c>
      <c r="O5" s="71">
        <v>45</v>
      </c>
    </row>
    <row r="6" spans="1:16" x14ac:dyDescent="0.25">
      <c r="A6" s="215">
        <v>2021</v>
      </c>
      <c r="B6" s="212">
        <v>6572</v>
      </c>
      <c r="C6" s="212">
        <v>7985</v>
      </c>
      <c r="D6" s="58">
        <v>5122</v>
      </c>
      <c r="E6" s="160">
        <v>2863</v>
      </c>
      <c r="F6" s="58">
        <v>29.9</v>
      </c>
      <c r="G6" s="58">
        <v>38.1</v>
      </c>
      <c r="H6" s="160">
        <v>21.6</v>
      </c>
      <c r="I6" s="58">
        <v>58208</v>
      </c>
      <c r="J6" s="212">
        <v>1018</v>
      </c>
      <c r="K6" s="58">
        <v>441</v>
      </c>
      <c r="L6" s="58">
        <v>577</v>
      </c>
      <c r="M6" s="214">
        <v>38</v>
      </c>
      <c r="N6" s="214">
        <v>33</v>
      </c>
      <c r="O6" s="214">
        <v>44</v>
      </c>
    </row>
    <row r="7" spans="1:16" x14ac:dyDescent="0.25">
      <c r="A7" s="229">
        <v>2022</v>
      </c>
      <c r="B7" s="167">
        <v>6531</v>
      </c>
      <c r="C7" s="167">
        <v>8047</v>
      </c>
      <c r="D7" s="94">
        <v>5099</v>
      </c>
      <c r="E7" s="169">
        <v>2948</v>
      </c>
      <c r="F7" s="94">
        <v>31.2</v>
      </c>
      <c r="G7" s="58">
        <v>39.1</v>
      </c>
      <c r="H7" s="160">
        <v>23.1</v>
      </c>
      <c r="I7" s="94">
        <v>63092</v>
      </c>
      <c r="J7" s="167">
        <v>856</v>
      </c>
      <c r="K7" s="94">
        <v>375</v>
      </c>
      <c r="L7" s="94">
        <v>481</v>
      </c>
      <c r="M7" s="214">
        <v>33</v>
      </c>
      <c r="N7" s="214">
        <v>29</v>
      </c>
      <c r="O7" s="214">
        <v>38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71870</v>
      </c>
      <c r="J8" s="1072">
        <v>707</v>
      </c>
      <c r="K8" s="1073">
        <v>310</v>
      </c>
      <c r="L8" s="1073">
        <v>397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58208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63092</v>
      </c>
      <c r="F14" s="514">
        <f>A5</f>
        <v>2020</v>
      </c>
      <c r="G14" s="310">
        <f>IF(ISBLANK(E5),"",E5)</f>
        <v>2741</v>
      </c>
      <c r="H14" s="310">
        <f>IF(ISBLANK(D5),"",D5)</f>
        <v>5096</v>
      </c>
      <c r="K14" s="514">
        <f>A6</f>
        <v>2021</v>
      </c>
      <c r="L14" s="310">
        <f>IF(ISBLANK(L6),"",L6)</f>
        <v>577</v>
      </c>
      <c r="M14" s="310">
        <f>IF(ISBLANK(K6),"",K6)</f>
        <v>441</v>
      </c>
    </row>
    <row r="15" spans="1:16" x14ac:dyDescent="0.25">
      <c r="A15" s="481">
        <f>A8</f>
        <v>2023</v>
      </c>
      <c r="B15" s="311">
        <f t="shared" si="0"/>
        <v>71870</v>
      </c>
      <c r="F15" s="486">
        <f t="shared" ref="F15:F16" si="1">A6</f>
        <v>2021</v>
      </c>
      <c r="G15" s="479">
        <f t="shared" ref="G15:G16" si="2">IF(ISBLANK(E6),"",E6)</f>
        <v>2863</v>
      </c>
      <c r="H15" s="479">
        <f t="shared" ref="H15:H16" si="3">IF(ISBLANK(D6),"",D6)</f>
        <v>5122</v>
      </c>
      <c r="K15" s="486">
        <f>A7</f>
        <v>2022</v>
      </c>
      <c r="L15" s="479">
        <f t="shared" ref="L15:L16" si="4">IF(ISBLANK(L7),"",L7)</f>
        <v>481</v>
      </c>
      <c r="M15" s="479">
        <f t="shared" ref="M15:M16" si="5">IF(ISBLANK(K7),"",K7)</f>
        <v>375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2948</v>
      </c>
      <c r="H16" s="311">
        <f t="shared" si="3"/>
        <v>5099</v>
      </c>
      <c r="K16" s="481">
        <f>A8</f>
        <v>2023</v>
      </c>
      <c r="L16" s="311">
        <f t="shared" si="4"/>
        <v>397</v>
      </c>
      <c r="M16" s="311">
        <f t="shared" si="5"/>
        <v>310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6587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6572</v>
      </c>
      <c r="C21" s="373"/>
      <c r="D21" s="197"/>
      <c r="F21" s="514">
        <f>A5</f>
        <v>2020</v>
      </c>
      <c r="G21" s="310">
        <f>IF(ISBLANK(E5),"",E5)</f>
        <v>2741</v>
      </c>
      <c r="H21" s="310">
        <f>IF(ISBLANK(D5),"",D5)</f>
        <v>5096</v>
      </c>
      <c r="K21" s="514">
        <f>A6</f>
        <v>2021</v>
      </c>
      <c r="L21" s="310">
        <f>IF(ISBLANK(L6),"",L6)</f>
        <v>577</v>
      </c>
      <c r="M21" s="310">
        <f>IF(ISBLANK(K6),"",K6)</f>
        <v>441</v>
      </c>
    </row>
    <row r="22" spans="1:15" x14ac:dyDescent="0.25">
      <c r="A22" s="481">
        <f t="shared" si="6"/>
        <v>2022</v>
      </c>
      <c r="B22" s="311">
        <f t="shared" si="7"/>
        <v>6531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2863</v>
      </c>
      <c r="H22" s="479">
        <f t="shared" ref="H22:H23" si="10">IF(ISBLANK(D6),"",D6)</f>
        <v>5122</v>
      </c>
      <c r="K22" s="486">
        <f>A7</f>
        <v>2022</v>
      </c>
      <c r="L22" s="479">
        <f>IF(ISBLANK(L7),"",L7)</f>
        <v>481</v>
      </c>
      <c r="M22" s="479">
        <f>IF(ISBLANK(K7),"",K7)</f>
        <v>375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2948</v>
      </c>
      <c r="H23" s="311">
        <f t="shared" si="10"/>
        <v>5099</v>
      </c>
      <c r="K23" s="481">
        <f>A8</f>
        <v>2023</v>
      </c>
      <c r="L23" s="311">
        <f>IF(ISBLANK(L8),"",L8)</f>
        <v>397</v>
      </c>
      <c r="M23" s="311">
        <f>IF(ISBLANK(K8),"",K8)</f>
        <v>310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6587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6572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6531</v>
      </c>
      <c r="C28" s="373"/>
      <c r="D28" s="197"/>
      <c r="F28" s="514">
        <f>A5</f>
        <v>2020</v>
      </c>
      <c r="G28" s="310">
        <f>IF(ISBLANK(H5),"",H5)</f>
        <v>20.5</v>
      </c>
      <c r="H28" s="310">
        <f>IF(ISBLANK(G5),"",G5)</f>
        <v>37.5</v>
      </c>
      <c r="K28" s="514">
        <f>A5</f>
        <v>2020</v>
      </c>
      <c r="L28" s="310">
        <f>IF(ISBLANK(O5),"",O5)</f>
        <v>45</v>
      </c>
      <c r="M28" s="310">
        <f>IF(ISBLANK(N5),"",N5)</f>
        <v>34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21.6</v>
      </c>
      <c r="H29" s="479">
        <f t="shared" ref="H29:H30" si="15">IF(ISBLANK(G6),"",G6)</f>
        <v>38.1</v>
      </c>
      <c r="K29" s="486">
        <f t="shared" ref="K29:K30" si="16">A6</f>
        <v>2021</v>
      </c>
      <c r="L29" s="479">
        <f t="shared" ref="L29:L30" si="17">IF(ISBLANK(O6),"",O6)</f>
        <v>44</v>
      </c>
      <c r="M29" s="479">
        <f t="shared" ref="M29:M30" si="18">IF(ISBLANK(N6),"",N6)</f>
        <v>33</v>
      </c>
    </row>
    <row r="30" spans="1:15" x14ac:dyDescent="0.25">
      <c r="F30" s="481">
        <f t="shared" si="13"/>
        <v>2022</v>
      </c>
      <c r="G30" s="311">
        <f t="shared" si="14"/>
        <v>23.1</v>
      </c>
      <c r="H30" s="311">
        <f t="shared" si="15"/>
        <v>39.1</v>
      </c>
      <c r="K30" s="481">
        <f t="shared" si="16"/>
        <v>2022</v>
      </c>
      <c r="L30" s="311">
        <f t="shared" si="17"/>
        <v>38</v>
      </c>
      <c r="M30" s="311">
        <f t="shared" si="18"/>
        <v>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20.5</v>
      </c>
      <c r="H35" s="310">
        <f>IF(ISBLANK(G5),"",G5)</f>
        <v>37.5</v>
      </c>
      <c r="K35" s="514">
        <f>A5</f>
        <v>2020</v>
      </c>
      <c r="L35" s="310">
        <f>IF(ISBLANK(O5),"",O5)</f>
        <v>45</v>
      </c>
      <c r="M35" s="310">
        <f>IF(ISBLANK(N5),"",N5)</f>
        <v>34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21.6</v>
      </c>
      <c r="H36" s="479">
        <f t="shared" ref="H36:H37" si="21">IF(ISBLANK(G6),"",G6)</f>
        <v>38.1</v>
      </c>
      <c r="K36" s="486">
        <f t="shared" ref="K36:K37" si="22">A6</f>
        <v>2021</v>
      </c>
      <c r="L36" s="479">
        <f t="shared" ref="L36:L37" si="23">IF(ISBLANK(O6),"",O6)</f>
        <v>44</v>
      </c>
      <c r="M36" s="479">
        <f t="shared" ref="M36:M37" si="24">IF(ISBLANK(N6),"",N6)</f>
        <v>33</v>
      </c>
    </row>
    <row r="37" spans="6:15" x14ac:dyDescent="0.25">
      <c r="F37" s="481">
        <f t="shared" si="19"/>
        <v>2022</v>
      </c>
      <c r="G37" s="311">
        <f t="shared" si="20"/>
        <v>23.1</v>
      </c>
      <c r="H37" s="311">
        <f t="shared" si="21"/>
        <v>39.1</v>
      </c>
      <c r="K37" s="481">
        <f t="shared" si="22"/>
        <v>2022</v>
      </c>
      <c r="L37" s="311">
        <f t="shared" si="23"/>
        <v>38</v>
      </c>
      <c r="M37" s="311">
        <f t="shared" si="24"/>
        <v>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21.8</v>
      </c>
      <c r="C6" s="35">
        <v>19.3</v>
      </c>
      <c r="D6" s="63">
        <v>23.7</v>
      </c>
      <c r="E6" s="35">
        <v>54.6</v>
      </c>
      <c r="F6" s="35">
        <v>52.6</v>
      </c>
      <c r="G6" s="35">
        <v>56.2</v>
      </c>
      <c r="H6" s="292">
        <v>23.6</v>
      </c>
      <c r="I6" s="35">
        <v>28.1</v>
      </c>
      <c r="J6" s="63">
        <v>20.100000000000001</v>
      </c>
      <c r="M6" s="127" t="s">
        <v>16</v>
      </c>
      <c r="N6" s="935">
        <f>IF(ISBLANK(B8),"",B8)</f>
        <v>19.2</v>
      </c>
      <c r="O6" s="935">
        <f>IF(ISBLANK(E8),"",E8)</f>
        <v>56.6</v>
      </c>
      <c r="P6" s="128">
        <f>IF(ISBLANK(H8),"",H8)</f>
        <v>24.2</v>
      </c>
    </row>
    <row r="7" spans="1:19" x14ac:dyDescent="0.25">
      <c r="A7" s="286">
        <v>2022</v>
      </c>
      <c r="B7" s="167">
        <v>21.4</v>
      </c>
      <c r="C7" s="94">
        <v>18.100000000000001</v>
      </c>
      <c r="D7" s="169">
        <v>23.9</v>
      </c>
      <c r="E7" s="94">
        <v>55.1</v>
      </c>
      <c r="F7" s="94">
        <v>52.3</v>
      </c>
      <c r="G7" s="94">
        <v>57.4</v>
      </c>
      <c r="H7" s="167">
        <v>23.5</v>
      </c>
      <c r="I7" s="94">
        <v>29.6</v>
      </c>
      <c r="J7" s="169">
        <v>18.7</v>
      </c>
    </row>
    <row r="8" spans="1:19" x14ac:dyDescent="0.25">
      <c r="A8" s="218">
        <v>2023</v>
      </c>
      <c r="B8" s="167">
        <v>19.2</v>
      </c>
      <c r="C8" s="94">
        <v>17.399999999999999</v>
      </c>
      <c r="D8" s="169">
        <v>20.7</v>
      </c>
      <c r="E8" s="94">
        <v>56.6</v>
      </c>
      <c r="F8" s="94">
        <v>51.6</v>
      </c>
      <c r="G8" s="94">
        <v>60.5</v>
      </c>
      <c r="H8" s="167">
        <v>24.2</v>
      </c>
      <c r="I8" s="94">
        <v>31</v>
      </c>
      <c r="J8" s="169">
        <v>18.899999999999999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20.7</v>
      </c>
      <c r="O12" s="936">
        <f>IF(ISBLANK(G8),"",G8)</f>
        <v>60.5</v>
      </c>
      <c r="P12" s="938">
        <f>IF(ISBLANK(J8),"",J8)</f>
        <v>18.899999999999999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17.399999999999999</v>
      </c>
      <c r="O13" s="937">
        <f>IF(ISBLANK(F8),"",F8)</f>
        <v>51.6</v>
      </c>
      <c r="P13" s="939">
        <f>IF(ISBLANK(I8),"",I8)</f>
        <v>31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56.6</v>
      </c>
      <c r="P20" s="940">
        <f>IF(ISBLANK(H8),"",H8)</f>
        <v>24.2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20.7</v>
      </c>
      <c r="O24" s="936">
        <f>IF(ISBLANK(G8),"",G8)</f>
        <v>60.5</v>
      </c>
      <c r="P24" s="938">
        <f>IF(ISBLANK(J8),"",J8)</f>
        <v>18.899999999999999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17.399999999999999</v>
      </c>
      <c r="O25" s="937">
        <f>IF(ISBLANK(F8),"",F8)</f>
        <v>51.6</v>
      </c>
      <c r="P25" s="939">
        <f>IF(ISBLANK(I8),"",I8)</f>
        <v>31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1136341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44032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1159828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44942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2046828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79313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281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203615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27.5</v>
      </c>
      <c r="E20" s="600">
        <v>11.9</v>
      </c>
      <c r="F20" s="600">
        <v>14.4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46.6</v>
      </c>
      <c r="E21" s="751">
        <v>25.1</v>
      </c>
      <c r="F21" s="751">
        <v>32.200000000000003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13.6</v>
      </c>
      <c r="E22" s="752">
        <v>1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14.4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32.200000000000003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14.4</v>
      </c>
      <c r="C30" s="204" t="s">
        <v>493</v>
      </c>
    </row>
    <row r="31" spans="1:11" x14ac:dyDescent="0.25">
      <c r="A31" s="698" t="s">
        <v>1430</v>
      </c>
      <c r="B31" s="734">
        <f>F21</f>
        <v>32.200000000000003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52.199999999999996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297</v>
      </c>
      <c r="C4" s="71">
        <v>15</v>
      </c>
      <c r="D4" s="71">
        <v>23</v>
      </c>
      <c r="G4" s="217">
        <f>A4</f>
        <v>2021</v>
      </c>
      <c r="H4" s="289">
        <f>IF(ISBLANK(C4),"",C4)</f>
        <v>15</v>
      </c>
      <c r="I4" s="289">
        <f>IF(ISBLANK(D4),"",D4)</f>
        <v>23</v>
      </c>
    </row>
    <row r="5" spans="1:9" x14ac:dyDescent="0.25">
      <c r="A5" s="286">
        <v>2022</v>
      </c>
      <c r="B5" s="214">
        <v>278</v>
      </c>
      <c r="C5" s="214">
        <v>35</v>
      </c>
      <c r="D5" s="214">
        <v>17</v>
      </c>
      <c r="G5" s="286">
        <f t="shared" ref="G5:G6" si="0">A5</f>
        <v>2022</v>
      </c>
      <c r="H5" s="290">
        <f t="shared" ref="H5:H6" si="1">IF(ISBLANK(C5),"",C5)</f>
        <v>35</v>
      </c>
      <c r="I5" s="290">
        <f t="shared" ref="I5:I6" si="2">IF(ISBLANK(D5),"",D5)</f>
        <v>17</v>
      </c>
    </row>
    <row r="6" spans="1:9" x14ac:dyDescent="0.25">
      <c r="A6" s="218">
        <v>2023</v>
      </c>
      <c r="B6" s="168">
        <v>281</v>
      </c>
      <c r="C6" s="168">
        <v>12</v>
      </c>
      <c r="D6" s="168">
        <v>18</v>
      </c>
      <c r="G6" s="219">
        <f t="shared" si="0"/>
        <v>2023</v>
      </c>
      <c r="H6" s="291">
        <f t="shared" si="1"/>
        <v>12</v>
      </c>
      <c r="I6" s="291">
        <f t="shared" si="2"/>
        <v>18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</v>
      </c>
      <c r="I12" s="289">
        <f>IF(ISBLANK(D4),"",D4)</f>
        <v>23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35</v>
      </c>
      <c r="I13" s="290">
        <f t="shared" si="4"/>
        <v>17</v>
      </c>
    </row>
    <row r="14" spans="1:9" x14ac:dyDescent="0.25">
      <c r="G14" s="219">
        <f t="shared" si="3"/>
        <v>2023</v>
      </c>
      <c r="H14" s="291">
        <f t="shared" ref="H14:I14" si="5">IF(ISBLANK(C6),"",C6)</f>
        <v>12</v>
      </c>
      <c r="I14" s="291">
        <f t="shared" si="5"/>
        <v>18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1089</v>
      </c>
      <c r="C23" s="71">
        <v>75</v>
      </c>
      <c r="D23" s="71">
        <v>152</v>
      </c>
      <c r="G23" s="217">
        <f>A23</f>
        <v>2021</v>
      </c>
      <c r="H23" s="289">
        <f>IF(ISBLANK(C23),"",C23)</f>
        <v>75</v>
      </c>
      <c r="I23" s="289">
        <f>IF(ISBLANK(D23),"",D23)</f>
        <v>152</v>
      </c>
    </row>
    <row r="24" spans="1:13" x14ac:dyDescent="0.25">
      <c r="A24" s="286">
        <v>2022</v>
      </c>
      <c r="B24" s="214">
        <v>1158</v>
      </c>
      <c r="C24" s="214">
        <v>87</v>
      </c>
      <c r="D24" s="214">
        <v>147</v>
      </c>
      <c r="G24" s="286">
        <f t="shared" ref="G24:G25" si="6">A24</f>
        <v>2022</v>
      </c>
      <c r="H24" s="290">
        <f t="shared" ref="H24:H25" si="7">IF(ISBLANK(C24),"",C24)</f>
        <v>87</v>
      </c>
      <c r="I24" s="290">
        <f t="shared" ref="I24:I25" si="8">IF(ISBLANK(D24),"",D24)</f>
        <v>147</v>
      </c>
    </row>
    <row r="25" spans="1:13" x14ac:dyDescent="0.25">
      <c r="A25" s="218">
        <v>2023</v>
      </c>
      <c r="B25" s="168">
        <v>1248</v>
      </c>
      <c r="C25" s="168">
        <v>92</v>
      </c>
      <c r="D25" s="168">
        <v>173</v>
      </c>
      <c r="G25" s="219">
        <f t="shared" si="6"/>
        <v>2023</v>
      </c>
      <c r="H25" s="291">
        <f t="shared" si="7"/>
        <v>92</v>
      </c>
      <c r="I25" s="291">
        <f t="shared" si="8"/>
        <v>173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75</v>
      </c>
      <c r="I31" s="289">
        <f>IF(ISBLANK(D23),"",D23)</f>
        <v>152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87</v>
      </c>
      <c r="I32" s="290">
        <f t="shared" si="10"/>
        <v>147</v>
      </c>
    </row>
    <row r="33" spans="7:9" x14ac:dyDescent="0.25">
      <c r="G33" s="219">
        <f t="shared" si="9"/>
        <v>2023</v>
      </c>
      <c r="H33" s="291">
        <f t="shared" ref="H33:I33" si="11">IF(ISBLANK(C25),"",C25)</f>
        <v>92</v>
      </c>
      <c r="I33" s="291">
        <f t="shared" si="11"/>
        <v>173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268910</v>
      </c>
      <c r="C4" s="1077">
        <v>9968</v>
      </c>
      <c r="D4" s="110">
        <v>456424</v>
      </c>
      <c r="E4" s="70">
        <v>16920</v>
      </c>
      <c r="F4" s="1076">
        <v>133197</v>
      </c>
      <c r="G4" s="70">
        <v>4938</v>
      </c>
      <c r="H4" s="1078">
        <v>979150</v>
      </c>
      <c r="I4" s="1077">
        <v>36297</v>
      </c>
    </row>
    <row r="5" spans="1:9" x14ac:dyDescent="0.25">
      <c r="A5" s="587">
        <v>2021</v>
      </c>
      <c r="B5" s="1079">
        <v>277130</v>
      </c>
      <c r="C5" s="1080">
        <v>10385</v>
      </c>
      <c r="D5" s="160">
        <v>585975</v>
      </c>
      <c r="E5" s="212">
        <v>21958</v>
      </c>
      <c r="F5" s="1079">
        <v>23961</v>
      </c>
      <c r="G5" s="212">
        <v>898</v>
      </c>
      <c r="H5" s="1081">
        <v>2333537</v>
      </c>
      <c r="I5" s="1080">
        <v>87444</v>
      </c>
    </row>
    <row r="6" spans="1:9" x14ac:dyDescent="0.25">
      <c r="A6" s="588">
        <v>2022</v>
      </c>
      <c r="B6" s="1082">
        <v>294755</v>
      </c>
      <c r="C6" s="1083">
        <v>11422</v>
      </c>
      <c r="D6" s="169">
        <v>658898</v>
      </c>
      <c r="E6" s="167">
        <v>25532</v>
      </c>
      <c r="F6" s="1082">
        <v>25277</v>
      </c>
      <c r="G6" s="167">
        <v>979</v>
      </c>
      <c r="H6" s="1084">
        <v>2046828</v>
      </c>
      <c r="I6" s="1083">
        <v>79313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145398</v>
      </c>
      <c r="C4" s="1076">
        <v>1409082</v>
      </c>
      <c r="D4" s="1077">
        <v>52235</v>
      </c>
      <c r="E4" s="1076">
        <v>1494299</v>
      </c>
      <c r="F4" s="1077">
        <v>55394</v>
      </c>
    </row>
    <row r="5" spans="1:6" x14ac:dyDescent="0.25">
      <c r="A5" s="480">
        <v>2021</v>
      </c>
      <c r="B5" s="1081">
        <v>437646</v>
      </c>
      <c r="C5" s="1079">
        <v>1636828</v>
      </c>
      <c r="D5" s="1080">
        <v>61337</v>
      </c>
      <c r="E5" s="1079">
        <v>1558990</v>
      </c>
      <c r="F5" s="1080">
        <v>58420</v>
      </c>
    </row>
    <row r="6" spans="1:6" ht="15.75" thickBot="1" x14ac:dyDescent="0.3">
      <c r="A6" s="960">
        <v>2022</v>
      </c>
      <c r="B6" s="1085">
        <v>203615</v>
      </c>
      <c r="C6" s="1086">
        <v>1136341</v>
      </c>
      <c r="D6" s="1087">
        <v>44032</v>
      </c>
      <c r="E6" s="1086">
        <v>1159828</v>
      </c>
      <c r="F6" s="1087">
        <v>44942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Ub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456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25807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146.30000000000001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23811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23624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746</v>
      </c>
      <c r="C63" s="548">
        <f>IF(ISBLANK('DEM2'!C7),"-",'DEM2'!C7)</f>
        <v>803</v>
      </c>
      <c r="D63" s="548"/>
      <c r="E63" s="548">
        <f>IF(ISBLANK('DEM2'!D8),"-",'DEM2'!D8)</f>
        <v>837</v>
      </c>
      <c r="F63" s="548">
        <f>IF(ISBLANK('DEM2'!C8),"-",'DEM2'!C8)</f>
        <v>923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1012</v>
      </c>
      <c r="C64" s="317">
        <f>IF(ISBLANK('DEM2'!F7),"-",'DEM2'!F7)</f>
        <v>1017</v>
      </c>
      <c r="D64" s="789"/>
      <c r="E64" s="317">
        <f>IF(ISBLANK('DEM2'!G8),"-",'DEM2'!G8)</f>
        <v>1000</v>
      </c>
      <c r="F64" s="317">
        <f>IF(ISBLANK('DEM2'!F8),"-",'DEM2'!F8)</f>
        <v>1031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548</v>
      </c>
      <c r="C65" s="345">
        <f>IF(ISBLANK('DEM2'!I7),"-",'DEM2'!I7)</f>
        <v>625</v>
      </c>
      <c r="D65" s="393"/>
      <c r="E65" s="345">
        <f>IF(ISBLANK('DEM2'!J8),"-",'DEM2'!J8)</f>
        <v>529</v>
      </c>
      <c r="F65" s="345">
        <f>IF(ISBLANK('DEM2'!I8),"-",'DEM2'!I8)</f>
        <v>590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2171</v>
      </c>
      <c r="C66" s="348">
        <f>IF(ISBLANK('DEM2'!L7),"-",'DEM2'!L7)</f>
        <v>2288</v>
      </c>
      <c r="D66" s="394"/>
      <c r="E66" s="348">
        <f>IF(ISBLANK('DEM2'!M8),"-",'DEM2'!M8)</f>
        <v>2245</v>
      </c>
      <c r="F66" s="348">
        <f>IF(ISBLANK('DEM2'!L8),"-",'DEM2'!L8)</f>
        <v>2391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2248</v>
      </c>
      <c r="C67" s="345">
        <f>IF(ISBLANK('DEM2'!O7),"-",'DEM2'!O7)</f>
        <v>2321</v>
      </c>
      <c r="D67" s="393"/>
      <c r="E67" s="345">
        <f>IF(ISBLANK('DEM2'!P8),"-",'DEM2'!P8)</f>
        <v>2074</v>
      </c>
      <c r="F67" s="345">
        <f>IF(ISBLANK('DEM2'!O8),"-",'DEM2'!O8)</f>
        <v>2129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8328</v>
      </c>
      <c r="C68" s="317">
        <f>IF(ISBLANK('DEM2'!R7),"-",'DEM2'!R7)</f>
        <v>9031</v>
      </c>
      <c r="D68" s="395"/>
      <c r="E68" s="317">
        <f>IF(ISBLANK('DEM2'!S8),"-",'DEM2'!S8)</f>
        <v>7884</v>
      </c>
      <c r="F68" s="317">
        <f>IF(ISBLANK('DEM2'!R8),"-",'DEM2'!R8)</f>
        <v>8528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13235</v>
      </c>
      <c r="C69" s="463">
        <f>IF(ISBLANK('DEM2'!U7),"-",'DEM2'!U7)</f>
        <v>13451</v>
      </c>
      <c r="D69" s="799"/>
      <c r="E69" s="463">
        <f>IF(ISBLANK('DEM2'!V8),"-",'DEM2'!V8)</f>
        <v>12769</v>
      </c>
      <c r="F69" s="463">
        <f>IF(ISBLANK('DEM2'!U8),"-",'DEM2'!U8)</f>
        <v>13038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15.2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4.7</v>
      </c>
      <c r="G117" s="801">
        <f>IF(ISBLANK('DEM2'!E25),"-",'DEM2'!E25)</f>
        <v>4.7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6531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8047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71870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707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37.700000000000003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116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2046828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79313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658898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400706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25532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294755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11422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25277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979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1136341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44032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1159828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44942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281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203615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6006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8916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4223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27999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5904</v>
      </c>
      <c r="C300" s="808">
        <f>IF(ISBLANK(POLJ3!C4),"-",POLJ3!C4)</f>
        <v>925</v>
      </c>
      <c r="D300" s="1160">
        <f>IF(ISBLANK(POLJ3!D4),"-",POLJ3!D4)</f>
        <v>4979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8539</v>
      </c>
      <c r="C301" s="789">
        <f>IF(ISBLANK(POLJ3!C5),"-",POLJ3!C5)</f>
        <v>5400</v>
      </c>
      <c r="D301" s="1161">
        <f>IF(ISBLANK(POLJ3!D5),"-",POLJ3!D5)</f>
        <v>3139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3</v>
      </c>
      <c r="D302" s="1162">
        <f>IF(ISBLANK(POLJ3!D6),"-",POLJ3!D6)</f>
        <v>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182</v>
      </c>
      <c r="C303" s="791">
        <f>IF(ISBLANK(POLJ3!C7),"-",POLJ3!C7)</f>
        <v>65</v>
      </c>
      <c r="D303" s="1163">
        <f>IF(ISBLANK(POLJ3!D7),"-",POLJ3!D7)</f>
        <v>117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6006</v>
      </c>
      <c r="C304" s="807">
        <f>IF(ISBLANK(POLJ3!C8),"-",POLJ3!C8)</f>
        <v>820</v>
      </c>
      <c r="D304" s="1164">
        <f>IF(ISBLANK(POLJ3!D8),"-",POLJ3!D8)</f>
        <v>5186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237.63</v>
      </c>
      <c r="C310" s="1165"/>
      <c r="D310" s="3"/>
      <c r="E310" s="5"/>
      <c r="F310" s="5"/>
      <c r="G310" s="815" t="s">
        <v>854</v>
      </c>
      <c r="H310" s="816">
        <f>IF(ISBLANK(POLJ2!H3),"-",POLJ2!H3)</f>
        <v>15568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23565.25</v>
      </c>
      <c r="C311" s="1154"/>
      <c r="D311" s="3"/>
      <c r="E311" s="5"/>
      <c r="F311" s="5"/>
      <c r="G311" s="810" t="s">
        <v>855</v>
      </c>
      <c r="H311" s="248">
        <f>IF(ISBLANK(POLJ2!H4),"-",POLJ2!H4)</f>
        <v>52438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1128.92</v>
      </c>
      <c r="C312" s="1154"/>
      <c r="D312" s="3"/>
      <c r="E312" s="5"/>
      <c r="F312" s="5"/>
      <c r="G312" s="810" t="s">
        <v>856</v>
      </c>
      <c r="H312" s="248">
        <f>IF(ISBLANK(POLJ2!H5),"-",POLJ2!H5)</f>
        <v>23033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22.77</v>
      </c>
      <c r="C313" s="1154"/>
      <c r="D313" s="3"/>
      <c r="E313" s="5"/>
      <c r="F313" s="5"/>
      <c r="G313" s="812" t="s">
        <v>857</v>
      </c>
      <c r="H313" s="249">
        <f>IF(ISBLANK(POLJ2!H6),"-",POLJ2!H6)</f>
        <v>246835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3.4</v>
      </c>
      <c r="C314" s="1154"/>
      <c r="D314" s="3"/>
      <c r="E314" s="5"/>
      <c r="F314" s="5"/>
      <c r="G314" s="814" t="s">
        <v>847</v>
      </c>
      <c r="H314" s="817">
        <f>IF(ISBLANK(POLJ2!H7),"-",POLJ2!H7)</f>
        <v>337874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3994.27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28952.240000000002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151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25.8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699</v>
      </c>
      <c r="I364" s="808">
        <f>IF(ISBLANK(OBRAZ2!I6),"-",OBRAZ2!I6)</f>
        <v>699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380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257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66.907514450867055</v>
      </c>
      <c r="I377" s="851">
        <f>IF(ISBLANK(OBRAZ2!C14),"-",OBRAZ2!C23)</f>
        <v>66.094420600858371</v>
      </c>
      <c r="J377" s="851">
        <f>IF(ISBLANK(OBRAZ2!D14),"-",OBRAZ2!D23)</f>
        <v>67.385786802030452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17.341040462427745</v>
      </c>
      <c r="I379" s="851">
        <f>IF(ISBLANK(OBRAZ2!C16),"-",OBRAZ2!C25)</f>
        <v>15.30758226037196</v>
      </c>
      <c r="J379" s="851">
        <f>IF(ISBLANK(OBRAZ2!D16),"-",OBRAZ2!D25)</f>
        <v>17.00507614213198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15.751445086705202</v>
      </c>
      <c r="I380" s="852">
        <f>IF(ISBLANK(OBRAZ2!C17),"-",OBRAZ2!C26)</f>
        <v>18.597997138769671</v>
      </c>
      <c r="J380" s="852">
        <f>IF(ISBLANK(OBRAZ2!D17),"-",OBRAZ2!D26)</f>
        <v>15.609137055837563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619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843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308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90.4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241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750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3.3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1116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1.1000000000000001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92.7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94.3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214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4289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528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422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94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107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6.1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63.8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282.012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3.9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4085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2520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5631.84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14.45417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134</v>
      </c>
      <c r="D696" s="3"/>
      <c r="E696" s="5"/>
      <c r="F696" s="5"/>
      <c r="G696" s="837">
        <v>2012</v>
      </c>
      <c r="H696" s="835">
        <f>IF(ISBLANK(INDEKSI2!B5),"-",INDEKSI2!B5)</f>
        <v>22.55</v>
      </c>
      <c r="I696" s="835">
        <f>IF(ISBLANK(INDEKSI2!C5),"-",INDEKSI2!C5)</f>
        <v>130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35.33</v>
      </c>
      <c r="D697" s="3"/>
      <c r="E697" s="5"/>
      <c r="F697" s="5"/>
      <c r="G697" s="838">
        <v>2013</v>
      </c>
      <c r="H697" s="559">
        <f>IF(ISBLANK(INDEKSI2!B6),"-",INDEKSI2!B6)</f>
        <v>24.6</v>
      </c>
      <c r="I697" s="559">
        <f>IF(ISBLANK(INDEKSI2!C6),"-",INDEKSI2!C6)</f>
        <v>127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25.51</v>
      </c>
      <c r="I698" s="836">
        <f>IF(ISBLANK(INDEKSI2!C7),"-",INDEKSI2!C7)</f>
        <v>124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5306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10463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3575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25.51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14.45417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35.33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17.25</v>
      </c>
      <c r="C4" s="721">
        <v>149</v>
      </c>
      <c r="D4" s="710"/>
      <c r="E4" s="711"/>
      <c r="F4" s="712"/>
    </row>
    <row r="5" spans="1:6" x14ac:dyDescent="0.25">
      <c r="A5" s="286">
        <v>2012</v>
      </c>
      <c r="B5" s="614">
        <v>22.55</v>
      </c>
      <c r="C5" s="722">
        <v>130</v>
      </c>
      <c r="D5" s="713"/>
      <c r="E5" s="641"/>
      <c r="F5" s="714"/>
    </row>
    <row r="6" spans="1:6" x14ac:dyDescent="0.25">
      <c r="A6" s="286">
        <v>2013</v>
      </c>
      <c r="B6" s="614">
        <v>24.6</v>
      </c>
      <c r="C6" s="722">
        <v>127</v>
      </c>
      <c r="D6" s="715">
        <v>14.45417</v>
      </c>
      <c r="E6" s="609">
        <v>134</v>
      </c>
      <c r="F6" s="716">
        <v>35.33</v>
      </c>
    </row>
    <row r="7" spans="1:6" x14ac:dyDescent="0.25">
      <c r="A7" s="219">
        <v>2014</v>
      </c>
      <c r="B7" s="615">
        <v>25.51</v>
      </c>
      <c r="C7" s="723">
        <v>124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6006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4223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8916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237.63</v>
      </c>
      <c r="G3" s="217" t="s">
        <v>765</v>
      </c>
      <c r="H3" s="71">
        <v>15568</v>
      </c>
    </row>
    <row r="4" spans="1:9" x14ac:dyDescent="0.25">
      <c r="A4" s="286" t="s">
        <v>760</v>
      </c>
      <c r="B4" s="214">
        <v>23565.25</v>
      </c>
      <c r="G4" s="286" t="s">
        <v>766</v>
      </c>
      <c r="H4" s="214">
        <v>52438</v>
      </c>
    </row>
    <row r="5" spans="1:9" x14ac:dyDescent="0.25">
      <c r="A5" s="286" t="s">
        <v>761</v>
      </c>
      <c r="B5" s="214">
        <v>1128.92</v>
      </c>
      <c r="G5" s="286" t="s">
        <v>767</v>
      </c>
      <c r="H5" s="214">
        <v>23033</v>
      </c>
    </row>
    <row r="6" spans="1:9" x14ac:dyDescent="0.25">
      <c r="A6" s="286" t="s">
        <v>762</v>
      </c>
      <c r="B6" s="214">
        <v>22.77</v>
      </c>
      <c r="G6" s="286" t="s">
        <v>768</v>
      </c>
      <c r="H6" s="214">
        <v>246835</v>
      </c>
    </row>
    <row r="7" spans="1:9" x14ac:dyDescent="0.25">
      <c r="A7" s="286" t="s">
        <v>763</v>
      </c>
      <c r="B7" s="214">
        <v>3.4</v>
      </c>
      <c r="G7" s="1" t="s">
        <v>24</v>
      </c>
      <c r="H7" s="288">
        <v>337874</v>
      </c>
    </row>
    <row r="8" spans="1:9" x14ac:dyDescent="0.25">
      <c r="A8" s="287" t="s">
        <v>764</v>
      </c>
      <c r="B8" s="73">
        <v>3994.27</v>
      </c>
    </row>
    <row r="9" spans="1:9" x14ac:dyDescent="0.25">
      <c r="A9" s="1" t="s">
        <v>24</v>
      </c>
      <c r="B9" s="288">
        <v>28952.240000000002</v>
      </c>
      <c r="I9" s="41" t="s">
        <v>876</v>
      </c>
    </row>
    <row r="10" spans="1:9" x14ac:dyDescent="0.25">
      <c r="G10" s="29" t="s">
        <v>775</v>
      </c>
      <c r="H10" s="58">
        <v>27999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5904</v>
      </c>
      <c r="C4" s="55">
        <v>925</v>
      </c>
      <c r="D4" s="110">
        <v>4979</v>
      </c>
    </row>
    <row r="5" spans="1:4" ht="30" customHeight="1" x14ac:dyDescent="0.25">
      <c r="A5" s="274" t="s">
        <v>884</v>
      </c>
      <c r="B5" s="212">
        <v>8539</v>
      </c>
      <c r="C5" s="58">
        <v>5400</v>
      </c>
      <c r="D5" s="160">
        <v>3139</v>
      </c>
    </row>
    <row r="6" spans="1:4" x14ac:dyDescent="0.25">
      <c r="A6" s="274" t="s">
        <v>772</v>
      </c>
      <c r="B6" s="212">
        <v>10</v>
      </c>
      <c r="C6" s="58">
        <v>3</v>
      </c>
      <c r="D6" s="160">
        <v>7</v>
      </c>
    </row>
    <row r="7" spans="1:4" ht="30" x14ac:dyDescent="0.25">
      <c r="A7" s="274" t="s">
        <v>773</v>
      </c>
      <c r="B7" s="212">
        <v>182</v>
      </c>
      <c r="C7" s="58">
        <v>65</v>
      </c>
      <c r="D7" s="160">
        <v>117</v>
      </c>
    </row>
    <row r="8" spans="1:4" x14ac:dyDescent="0.25">
      <c r="A8" s="201" t="s">
        <v>774</v>
      </c>
      <c r="B8" s="72">
        <v>6006</v>
      </c>
      <c r="C8" s="61">
        <v>820</v>
      </c>
      <c r="D8" s="111">
        <v>5186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30</v>
      </c>
      <c r="C14" s="276">
        <f>D6/B6*100</f>
        <v>70</v>
      </c>
    </row>
    <row r="15" spans="1:4" ht="60" x14ac:dyDescent="0.25">
      <c r="A15" s="277" t="s">
        <v>885</v>
      </c>
      <c r="B15" s="282">
        <f>C5/B5*100</f>
        <v>63.239255182105637</v>
      </c>
      <c r="C15" s="278">
        <f>D5/B5*100</f>
        <v>36.76074481789437</v>
      </c>
    </row>
    <row r="16" spans="1:4" ht="30" x14ac:dyDescent="0.25">
      <c r="A16" s="279" t="s">
        <v>821</v>
      </c>
      <c r="B16" s="283">
        <f>C4/B4*100</f>
        <v>15.667344173441736</v>
      </c>
      <c r="C16" s="280">
        <f>D4/B4*100</f>
        <v>84.332655826558266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30</v>
      </c>
      <c r="C21" s="276">
        <f>C14</f>
        <v>70</v>
      </c>
    </row>
    <row r="22" spans="1:3" ht="60" x14ac:dyDescent="0.25">
      <c r="A22" s="277" t="s">
        <v>823</v>
      </c>
      <c r="B22" s="282">
        <f t="shared" ref="B22:C23" si="0">B15</f>
        <v>63.239255182105637</v>
      </c>
      <c r="C22" s="278">
        <f t="shared" si="0"/>
        <v>36.76074481789437</v>
      </c>
    </row>
    <row r="23" spans="1:3" ht="30" x14ac:dyDescent="0.25">
      <c r="A23" s="279" t="s">
        <v>858</v>
      </c>
      <c r="B23" s="285">
        <f t="shared" si="0"/>
        <v>15.667344173441736</v>
      </c>
      <c r="C23" s="284">
        <f t="shared" si="0"/>
        <v>84.332655826558266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151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25.8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380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257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658</v>
      </c>
      <c r="C6" s="973">
        <v>658</v>
      </c>
      <c r="D6" s="945">
        <v>0</v>
      </c>
      <c r="E6" s="973">
        <v>692</v>
      </c>
      <c r="F6" s="973">
        <v>692</v>
      </c>
      <c r="G6" s="945">
        <v>0</v>
      </c>
      <c r="H6" s="599">
        <v>699</v>
      </c>
      <c r="I6" s="616">
        <v>699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12</v>
      </c>
      <c r="C7" s="975">
        <v>12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463</v>
      </c>
      <c r="C14" s="751">
        <v>462</v>
      </c>
      <c r="D14" s="751">
        <v>531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120</v>
      </c>
      <c r="C16" s="1029">
        <v>107</v>
      </c>
      <c r="D16" s="751">
        <v>134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109</v>
      </c>
      <c r="C17" s="752">
        <v>130</v>
      </c>
      <c r="D17" s="752">
        <v>123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66.907514450867055</v>
      </c>
      <c r="C23" s="290">
        <f>C14/SUM(C12:C17)*100</f>
        <v>66.094420600858371</v>
      </c>
      <c r="D23" s="290">
        <f>D14/SUM(D12:D17)*100</f>
        <v>67.385786802030452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17.341040462427745</v>
      </c>
      <c r="C25" s="290">
        <f>C16/SUM(C12:C17)*100</f>
        <v>15.30758226037196</v>
      </c>
      <c r="D25" s="290">
        <f>D16/SUM(D12:D17)*100</f>
        <v>17.00507614213198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15.751445086705202</v>
      </c>
      <c r="C26" s="291">
        <f>C17/SUM(C12:C17)*100</f>
        <v>18.597997138769671</v>
      </c>
      <c r="D26" s="291">
        <f>D17/SUM(D12:D17)*100</f>
        <v>15.609137055837563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31.4</v>
      </c>
      <c r="C7" s="600">
        <v>30.6</v>
      </c>
      <c r="D7" s="600">
        <v>26.3</v>
      </c>
    </row>
    <row r="8" spans="1:6" x14ac:dyDescent="0.25">
      <c r="A8" s="695" t="s">
        <v>944</v>
      </c>
      <c r="B8" s="751">
        <v>15.8</v>
      </c>
      <c r="C8" s="751">
        <v>18.399999999999999</v>
      </c>
      <c r="D8" s="751">
        <v>16</v>
      </c>
    </row>
    <row r="9" spans="1:6" x14ac:dyDescent="0.25">
      <c r="A9" s="696" t="s">
        <v>224</v>
      </c>
      <c r="B9" s="752">
        <v>52.8</v>
      </c>
      <c r="C9" s="752">
        <v>51.1</v>
      </c>
      <c r="D9" s="752">
        <v>57.7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31.4</v>
      </c>
      <c r="C13" s="697">
        <f t="shared" ref="C13:D13" si="1">IF(ISBLANK(C7),"",C7)</f>
        <v>30.6</v>
      </c>
      <c r="D13" s="697">
        <f t="shared" si="1"/>
        <v>26.3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15.8</v>
      </c>
      <c r="C14" s="698">
        <f t="shared" si="2"/>
        <v>18.399999999999999</v>
      </c>
      <c r="D14" s="698">
        <f t="shared" si="2"/>
        <v>16</v>
      </c>
    </row>
    <row r="15" spans="1:6" x14ac:dyDescent="0.25">
      <c r="A15" s="702" t="s">
        <v>1630</v>
      </c>
      <c r="B15" s="699">
        <f t="shared" si="2"/>
        <v>52.8</v>
      </c>
      <c r="C15" s="699">
        <f t="shared" si="2"/>
        <v>51.1</v>
      </c>
      <c r="D15" s="699">
        <f t="shared" si="2"/>
        <v>57.7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31.4</v>
      </c>
      <c r="C18" s="697">
        <f t="shared" ref="C18:D18" si="4">IF(ISBLANK(C7),"",C7)</f>
        <v>30.6</v>
      </c>
      <c r="D18" s="697">
        <f t="shared" si="4"/>
        <v>26.3</v>
      </c>
    </row>
    <row r="19" spans="1:5" x14ac:dyDescent="0.25">
      <c r="A19" s="701" t="s">
        <v>1632</v>
      </c>
      <c r="B19" s="698">
        <f t="shared" ref="B19:D20" si="5">IF(ISBLANK(B8),"",B8)</f>
        <v>15.8</v>
      </c>
      <c r="C19" s="698">
        <f t="shared" si="5"/>
        <v>18.399999999999999</v>
      </c>
      <c r="D19" s="698">
        <f t="shared" si="5"/>
        <v>16</v>
      </c>
    </row>
    <row r="20" spans="1:5" x14ac:dyDescent="0.25">
      <c r="A20" s="702" t="s">
        <v>1633</v>
      </c>
      <c r="B20" s="699">
        <f t="shared" si="5"/>
        <v>52.8</v>
      </c>
      <c r="C20" s="699">
        <f t="shared" si="5"/>
        <v>51.1</v>
      </c>
      <c r="D20" s="699">
        <f t="shared" si="5"/>
        <v>57.7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107.3</v>
      </c>
      <c r="C5" s="611">
        <v>108.8</v>
      </c>
      <c r="D5" s="1030">
        <v>108</v>
      </c>
      <c r="F5" s="28"/>
      <c r="G5" s="693">
        <f>A5</f>
        <v>2020</v>
      </c>
      <c r="H5" s="669">
        <f>IF(ISBLANK(B5),"",B5)</f>
        <v>107.3</v>
      </c>
      <c r="I5" s="618">
        <f t="shared" ref="H5:I7" si="0">IF(ISBLANK(C5),"",C5)</f>
        <v>108.8</v>
      </c>
    </row>
    <row r="6" spans="1:10" x14ac:dyDescent="0.25">
      <c r="A6" s="749">
        <v>2021</v>
      </c>
      <c r="B6" s="601">
        <v>109.9</v>
      </c>
      <c r="C6" s="612">
        <v>123.5</v>
      </c>
      <c r="D6" s="946">
        <v>116.7</v>
      </c>
      <c r="F6" s="44"/>
      <c r="G6" s="693">
        <f t="shared" ref="G6:G7" si="1">A6</f>
        <v>2021</v>
      </c>
      <c r="H6" s="670">
        <f t="shared" si="0"/>
        <v>109.9</v>
      </c>
      <c r="I6" s="619">
        <f t="shared" si="0"/>
        <v>123.5</v>
      </c>
    </row>
    <row r="7" spans="1:10" x14ac:dyDescent="0.25">
      <c r="A7" s="750">
        <v>2022</v>
      </c>
      <c r="B7" s="601">
        <v>122.5</v>
      </c>
      <c r="C7" s="612">
        <v>115.8</v>
      </c>
      <c r="D7" s="946">
        <v>119</v>
      </c>
      <c r="F7" s="44"/>
      <c r="G7" s="693">
        <f t="shared" si="1"/>
        <v>2022</v>
      </c>
      <c r="H7" s="671">
        <f t="shared" si="0"/>
        <v>122.5</v>
      </c>
      <c r="I7" s="620">
        <f t="shared" si="0"/>
        <v>115.8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107.3</v>
      </c>
      <c r="I13" s="618">
        <f>IF(ISBLANK(C5),"",C5)</f>
        <v>108.8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109.9</v>
      </c>
      <c r="I14" s="619">
        <f t="shared" si="3"/>
        <v>123.5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122.5</v>
      </c>
      <c r="I15" s="620">
        <f t="shared" si="4"/>
        <v>115.8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Ub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456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25807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146.30000000000001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23811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23624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746</v>
      </c>
      <c r="C63" s="548">
        <f>IF(ISBLANK('DEM2'!C7),"-",'DEM2'!C7)</f>
        <v>803</v>
      </c>
      <c r="D63" s="548"/>
      <c r="E63" s="548">
        <f>IF(ISBLANK('DEM2'!D8),"-",'DEM2'!D8)</f>
        <v>837</v>
      </c>
      <c r="F63" s="548">
        <f>IF(ISBLANK('DEM2'!C8),"-",'DEM2'!C8)</f>
        <v>923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1012</v>
      </c>
      <c r="C64" s="317">
        <f>IF(ISBLANK('DEM2'!F7),"-",'DEM2'!F7)</f>
        <v>1017</v>
      </c>
      <c r="D64" s="789"/>
      <c r="E64" s="317">
        <f>IF(ISBLANK('DEM2'!G8),"-",'DEM2'!G8)</f>
        <v>1000</v>
      </c>
      <c r="F64" s="317">
        <f>IF(ISBLANK('DEM2'!F8),"-",'DEM2'!F8)</f>
        <v>1031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548</v>
      </c>
      <c r="C65" s="345">
        <f>IF(ISBLANK('DEM2'!I7),"-",'DEM2'!I7)</f>
        <v>625</v>
      </c>
      <c r="D65" s="393"/>
      <c r="E65" s="345">
        <f>IF(ISBLANK('DEM2'!J8),"-",'DEM2'!J8)</f>
        <v>529</v>
      </c>
      <c r="F65" s="345">
        <f>IF(ISBLANK('DEM2'!I8),"-",'DEM2'!I8)</f>
        <v>590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2171</v>
      </c>
      <c r="C66" s="317">
        <f>IF(ISBLANK('DEM2'!L7),"-",'DEM2'!L7)</f>
        <v>2288</v>
      </c>
      <c r="D66" s="395"/>
      <c r="E66" s="317">
        <f>IF(ISBLANK('DEM2'!M8),"-",'DEM2'!M8)</f>
        <v>2245</v>
      </c>
      <c r="F66" s="317">
        <f>IF(ISBLANK('DEM2'!L8),"-",'DEM2'!L8)</f>
        <v>2391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2248</v>
      </c>
      <c r="C67" s="317">
        <f>IF(ISBLANK('DEM2'!O7),"-",'DEM2'!O7)</f>
        <v>2321</v>
      </c>
      <c r="D67" s="395"/>
      <c r="E67" s="317">
        <f>IF(ISBLANK('DEM2'!P8),"-",'DEM2'!P8)</f>
        <v>2074</v>
      </c>
      <c r="F67" s="317">
        <f>IF(ISBLANK('DEM2'!O8),"-",'DEM2'!O8)</f>
        <v>2129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8328</v>
      </c>
      <c r="C68" s="414">
        <f>IF(ISBLANK('DEM2'!R7),"-",'DEM2'!R7)</f>
        <v>9031</v>
      </c>
      <c r="D68" s="420"/>
      <c r="E68" s="414">
        <f>IF(ISBLANK('DEM2'!S8),"-",'DEM2'!S8)</f>
        <v>7884</v>
      </c>
      <c r="F68" s="414">
        <f>IF(ISBLANK('DEM2'!R8),"-",'DEM2'!R8)</f>
        <v>8528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13235</v>
      </c>
      <c r="C69" s="463">
        <f>IF(ISBLANK('DEM2'!U7),"-",'DEM2'!U7)</f>
        <v>13451</v>
      </c>
      <c r="D69" s="799"/>
      <c r="E69" s="463">
        <f>IF(ISBLANK('DEM2'!V8),"-",'DEM2'!V8)</f>
        <v>12769</v>
      </c>
      <c r="F69" s="463">
        <f>IF(ISBLANK('DEM2'!U8),"-",'DEM2'!U8)</f>
        <v>13038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15.2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4.7</v>
      </c>
      <c r="G117" s="801">
        <f>IF(ISBLANK('DEM2'!E25),"-",'DEM2'!E25)</f>
        <v>4.7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6531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8047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71870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707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37.700000000000003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116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2046828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79313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658898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400706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25532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294755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11422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25277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979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1136341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44032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1159828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44942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281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1248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203615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6006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8916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4223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27999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5904</v>
      </c>
      <c r="C300" s="808">
        <f>IF(ISBLANK(POLJ3!C4),"-",POLJ3!C4)</f>
        <v>925</v>
      </c>
      <c r="D300" s="1160">
        <f>IF(ISBLANK(POLJ3!D4),"-",POLJ3!D4)</f>
        <v>4979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8539</v>
      </c>
      <c r="C301" s="789">
        <f>IF(ISBLANK(POLJ3!C5),"-",POLJ3!C5)</f>
        <v>5400</v>
      </c>
      <c r="D301" s="1161">
        <f>IF(ISBLANK(POLJ3!D5),"-",POLJ3!D5)</f>
        <v>3139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3</v>
      </c>
      <c r="D302" s="1162">
        <f>IF(ISBLANK(POLJ3!D6),"-",POLJ3!D6)</f>
        <v>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182</v>
      </c>
      <c r="C303" s="791">
        <f>IF(ISBLANK(POLJ3!C7),"-",POLJ3!C7)</f>
        <v>65</v>
      </c>
      <c r="D303" s="1163">
        <f>IF(ISBLANK(POLJ3!D7),"-",POLJ3!D7)</f>
        <v>117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6006</v>
      </c>
      <c r="C304" s="807">
        <f>IF(ISBLANK(POLJ3!C8),"-",POLJ3!C8)</f>
        <v>820</v>
      </c>
      <c r="D304" s="1164">
        <f>IF(ISBLANK(POLJ3!D8),"-",POLJ3!D8)</f>
        <v>5186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237.63</v>
      </c>
      <c r="C310" s="1165"/>
      <c r="D310" s="3"/>
      <c r="E310" s="5"/>
      <c r="F310" s="5"/>
      <c r="G310" s="815" t="s">
        <v>765</v>
      </c>
      <c r="H310" s="816">
        <f>IF(ISBLANK(POLJ2!H3),"-",POLJ2!H3)</f>
        <v>15568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23565.25</v>
      </c>
      <c r="C311" s="1154"/>
      <c r="D311" s="3"/>
      <c r="E311" s="5"/>
      <c r="F311" s="5"/>
      <c r="G311" s="810" t="s">
        <v>766</v>
      </c>
      <c r="H311" s="248">
        <f>IF(ISBLANK(POLJ2!H4),"-",POLJ2!H4)</f>
        <v>52438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1128.92</v>
      </c>
      <c r="C312" s="1154"/>
      <c r="D312" s="3"/>
      <c r="E312" s="5"/>
      <c r="F312" s="5"/>
      <c r="G312" s="810" t="s">
        <v>767</v>
      </c>
      <c r="H312" s="248">
        <f>IF(ISBLANK(POLJ2!H5),"-",POLJ2!H5)</f>
        <v>23033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22.77</v>
      </c>
      <c r="C313" s="1154"/>
      <c r="D313" s="3"/>
      <c r="E313" s="5"/>
      <c r="F313" s="5"/>
      <c r="G313" s="812" t="s">
        <v>768</v>
      </c>
      <c r="H313" s="249">
        <f>IF(ISBLANK(POLJ2!H6),"-",POLJ2!H6)</f>
        <v>246835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3.4</v>
      </c>
      <c r="C314" s="1154"/>
      <c r="D314" s="3"/>
      <c r="E314" s="5"/>
      <c r="F314" s="5"/>
      <c r="G314" s="814" t="s">
        <v>16</v>
      </c>
      <c r="H314" s="817">
        <f>IF(ISBLANK(POLJ2!H7),"-",POLJ2!H7)</f>
        <v>337874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3994.27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28952.240000000002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151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25.8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699</v>
      </c>
      <c r="I364" s="808">
        <f>IF(ISBLANK(OBRAZ2!I6),"-",OBRAZ2!I6)</f>
        <v>699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380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257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66.907514450867055</v>
      </c>
      <c r="I377" s="851">
        <f>IF(ISBLANK(OBRAZ2!C14),"-",OBRAZ2!C23)</f>
        <v>66.094420600858371</v>
      </c>
      <c r="J377" s="851">
        <f>IF(ISBLANK(OBRAZ2!D14),"-",OBRAZ2!D23)</f>
        <v>67.385786802030452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17.341040462427745</v>
      </c>
      <c r="I379" s="851">
        <f>IF(ISBLANK(OBRAZ2!C16),"-",OBRAZ2!C25)</f>
        <v>15.30758226037196</v>
      </c>
      <c r="J379" s="851">
        <f>IF(ISBLANK(OBRAZ2!D16),"-",OBRAZ2!D25)</f>
        <v>17.00507614213198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15.751445086705202</v>
      </c>
      <c r="I380" s="852">
        <f>IF(ISBLANK(OBRAZ2!C17),"-",OBRAZ2!C26)</f>
        <v>18.597997138769671</v>
      </c>
      <c r="J380" s="852">
        <f>IF(ISBLANK(OBRAZ2!D17),"-",OBRAZ2!D26)</f>
        <v>15.609137055837563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619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843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308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90.4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241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750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195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3.3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1116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1.1000000000000001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92.7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94.3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214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4289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528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422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94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107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6.1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63.8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282.012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3.9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4085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2520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5631.84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14.45417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134</v>
      </c>
      <c r="D696" s="315"/>
      <c r="E696" s="314"/>
      <c r="F696" s="5"/>
      <c r="G696" s="837">
        <v>2012</v>
      </c>
      <c r="H696" s="835">
        <f>IF(ISBLANK(INDEKSI2!B5),"-",INDEKSI2!B5)</f>
        <v>22.55</v>
      </c>
      <c r="I696" s="835">
        <f>IF(ISBLANK(INDEKSI2!C5),"-",INDEKSI2!C5)</f>
        <v>130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35.33</v>
      </c>
      <c r="D697" s="315"/>
      <c r="E697" s="314"/>
      <c r="F697" s="5"/>
      <c r="G697" s="838">
        <v>2013</v>
      </c>
      <c r="H697" s="559">
        <f>IF(ISBLANK(INDEKSI2!B6),"-",INDEKSI2!B6)</f>
        <v>24.6</v>
      </c>
      <c r="I697" s="559">
        <f>IF(ISBLANK(INDEKSI2!C6),"-",INDEKSI2!C6)</f>
        <v>127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25.51</v>
      </c>
      <c r="I698" s="836">
        <f>IF(ISBLANK(INDEKSI2!C7),"-",INDEKSI2!C7)</f>
        <v>124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5306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1592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10463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3575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1</v>
      </c>
      <c r="E6" s="612">
        <v>0</v>
      </c>
      <c r="F6" s="1033">
        <v>111</v>
      </c>
      <c r="G6" s="612">
        <v>50</v>
      </c>
      <c r="H6" s="980">
        <v>61</v>
      </c>
      <c r="I6" s="1034">
        <v>20.100000000000001</v>
      </c>
      <c r="J6" s="612">
        <v>17.899999999999999</v>
      </c>
      <c r="K6" s="1035">
        <v>22.3</v>
      </c>
      <c r="L6" s="1033">
        <v>352</v>
      </c>
      <c r="M6" s="612">
        <v>177</v>
      </c>
      <c r="N6" s="1028">
        <v>175</v>
      </c>
      <c r="O6" s="1034">
        <v>61.2</v>
      </c>
      <c r="P6" s="612">
        <v>58.4</v>
      </c>
      <c r="Q6" s="1028">
        <v>64.2</v>
      </c>
      <c r="R6" s="1033">
        <v>229</v>
      </c>
      <c r="S6" s="612">
        <v>111</v>
      </c>
      <c r="T6" s="1035">
        <v>118</v>
      </c>
    </row>
    <row r="7" spans="1:20" x14ac:dyDescent="0.25">
      <c r="A7" s="286">
        <v>2021</v>
      </c>
      <c r="B7" s="602">
        <v>1</v>
      </c>
      <c r="C7" s="601">
        <v>1</v>
      </c>
      <c r="D7" s="612">
        <v>1</v>
      </c>
      <c r="E7" s="612">
        <v>0</v>
      </c>
      <c r="F7" s="1033">
        <v>113</v>
      </c>
      <c r="G7" s="612">
        <v>55</v>
      </c>
      <c r="H7" s="980">
        <v>58</v>
      </c>
      <c r="I7" s="1034">
        <v>21.3</v>
      </c>
      <c r="J7" s="612">
        <v>20.399999999999999</v>
      </c>
      <c r="K7" s="1035">
        <v>22.3</v>
      </c>
      <c r="L7" s="1033">
        <v>349</v>
      </c>
      <c r="M7" s="612">
        <v>179</v>
      </c>
      <c r="N7" s="1028">
        <v>170</v>
      </c>
      <c r="O7" s="1034">
        <v>60</v>
      </c>
      <c r="P7" s="612">
        <v>59.3</v>
      </c>
      <c r="Q7" s="1028">
        <v>60.7</v>
      </c>
      <c r="R7" s="1033">
        <v>237</v>
      </c>
      <c r="S7" s="612">
        <v>126</v>
      </c>
      <c r="T7" s="1035">
        <v>111</v>
      </c>
    </row>
    <row r="8" spans="1:20" x14ac:dyDescent="0.25">
      <c r="A8" s="219">
        <v>2022</v>
      </c>
      <c r="B8" s="617">
        <v>1</v>
      </c>
      <c r="C8" s="947">
        <v>1</v>
      </c>
      <c r="D8" s="981">
        <v>1</v>
      </c>
      <c r="E8" s="981">
        <v>0</v>
      </c>
      <c r="F8" s="1036">
        <v>151</v>
      </c>
      <c r="G8" s="981">
        <v>84</v>
      </c>
      <c r="H8" s="979">
        <v>67</v>
      </c>
      <c r="I8" s="754">
        <v>25.8</v>
      </c>
      <c r="J8" s="981">
        <v>27.4</v>
      </c>
      <c r="K8" s="1037">
        <v>24.1</v>
      </c>
      <c r="L8" s="1036">
        <v>380</v>
      </c>
      <c r="M8" s="981">
        <v>189</v>
      </c>
      <c r="N8" s="691">
        <v>191</v>
      </c>
      <c r="O8" s="754">
        <v>56.9</v>
      </c>
      <c r="P8" s="981">
        <v>55.7</v>
      </c>
      <c r="Q8" s="691">
        <v>58.1</v>
      </c>
      <c r="R8" s="1036">
        <v>257</v>
      </c>
      <c r="S8" s="981">
        <v>132</v>
      </c>
      <c r="T8" s="1037">
        <v>125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619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843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308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66.77454153182309</v>
      </c>
      <c r="C21" s="739">
        <f>B10/(B7+B10)*100</f>
        <v>33.225458468176917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90.256959314775159</v>
      </c>
      <c r="C22" s="739">
        <f>B11/(B8+B11)*100</f>
        <v>9.7430406852248392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66.77454153182309</v>
      </c>
      <c r="C26" s="739">
        <f>C21</f>
        <v>33.225458468176917</v>
      </c>
    </row>
    <row r="27" spans="1:10" ht="24.75" x14ac:dyDescent="0.25">
      <c r="A27" s="742" t="s">
        <v>1407</v>
      </c>
      <c r="B27" s="739">
        <f>B22</f>
        <v>90.256959314775159</v>
      </c>
      <c r="C27" s="739">
        <f>C22</f>
        <v>9.7430406852248392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26</v>
      </c>
      <c r="K5" s="55">
        <v>0</v>
      </c>
      <c r="L5" s="110">
        <v>26</v>
      </c>
      <c r="M5" s="70">
        <v>619</v>
      </c>
      <c r="N5" s="55">
        <v>869</v>
      </c>
      <c r="O5" s="70">
        <v>290</v>
      </c>
      <c r="P5" s="110">
        <v>96</v>
      </c>
    </row>
    <row r="6" spans="1:16" x14ac:dyDescent="0.25">
      <c r="A6" s="923" t="s">
        <v>259</v>
      </c>
      <c r="B6" s="1096">
        <v>0</v>
      </c>
      <c r="C6" s="1097">
        <v>26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26</v>
      </c>
      <c r="K6" s="58">
        <v>0</v>
      </c>
      <c r="L6" s="160">
        <v>26</v>
      </c>
      <c r="M6" s="212">
        <v>619</v>
      </c>
      <c r="N6" s="58">
        <v>843</v>
      </c>
      <c r="O6" s="212">
        <v>308</v>
      </c>
      <c r="P6" s="160">
        <v>91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1</v>
      </c>
      <c r="I7" s="169">
        <v>3</v>
      </c>
      <c r="J7" s="167"/>
      <c r="K7" s="94"/>
      <c r="L7" s="169"/>
      <c r="M7" s="167">
        <v>960</v>
      </c>
      <c r="N7" s="94">
        <v>941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89.3</v>
      </c>
      <c r="C5" s="611">
        <v>91.3</v>
      </c>
      <c r="D5" s="945">
        <v>87.2</v>
      </c>
      <c r="E5" s="610"/>
      <c r="F5" s="611"/>
      <c r="G5" s="945"/>
      <c r="H5" s="610"/>
      <c r="I5" s="611"/>
      <c r="J5" s="945"/>
      <c r="K5" s="610">
        <v>246</v>
      </c>
      <c r="L5" s="611">
        <v>132</v>
      </c>
      <c r="M5" s="945">
        <v>114</v>
      </c>
      <c r="N5" s="610">
        <v>83.2</v>
      </c>
      <c r="O5" s="611">
        <v>86.9</v>
      </c>
      <c r="P5" s="945">
        <v>79.3</v>
      </c>
      <c r="Q5" s="610">
        <v>0.3</v>
      </c>
      <c r="R5" s="611">
        <v>0.4</v>
      </c>
      <c r="S5" s="945">
        <v>0.2</v>
      </c>
    </row>
    <row r="6" spans="1:19" x14ac:dyDescent="0.25">
      <c r="A6" s="286">
        <v>2021</v>
      </c>
      <c r="B6" s="457">
        <v>91.3</v>
      </c>
      <c r="C6" s="458">
        <v>91.2</v>
      </c>
      <c r="D6" s="976">
        <v>91.5</v>
      </c>
      <c r="E6" s="457">
        <v>11</v>
      </c>
      <c r="F6" s="458">
        <v>9</v>
      </c>
      <c r="G6" s="976">
        <v>2</v>
      </c>
      <c r="H6" s="457">
        <v>0</v>
      </c>
      <c r="I6" s="458">
        <v>0</v>
      </c>
      <c r="J6" s="976">
        <v>0</v>
      </c>
      <c r="K6" s="457">
        <v>265</v>
      </c>
      <c r="L6" s="458">
        <v>134</v>
      </c>
      <c r="M6" s="976">
        <v>131</v>
      </c>
      <c r="N6" s="457">
        <v>91.8</v>
      </c>
      <c r="O6" s="458">
        <v>91.2</v>
      </c>
      <c r="P6" s="976">
        <v>92.3</v>
      </c>
      <c r="Q6" s="457">
        <v>0.1</v>
      </c>
      <c r="R6" s="458">
        <v>0.1</v>
      </c>
      <c r="S6" s="976">
        <v>0</v>
      </c>
    </row>
    <row r="7" spans="1:19" x14ac:dyDescent="0.25">
      <c r="A7" s="286">
        <v>2022</v>
      </c>
      <c r="B7" s="601">
        <v>90.4</v>
      </c>
      <c r="C7" s="612">
        <v>90.2</v>
      </c>
      <c r="D7" s="980">
        <v>90.6</v>
      </c>
      <c r="E7" s="601">
        <v>14</v>
      </c>
      <c r="F7" s="612">
        <v>10</v>
      </c>
      <c r="G7" s="980">
        <v>4</v>
      </c>
      <c r="H7" s="601">
        <v>0</v>
      </c>
      <c r="I7" s="612">
        <v>0</v>
      </c>
      <c r="J7" s="980">
        <v>0</v>
      </c>
      <c r="K7" s="601">
        <v>241</v>
      </c>
      <c r="L7" s="612">
        <v>119</v>
      </c>
      <c r="M7" s="980">
        <v>122</v>
      </c>
      <c r="N7" s="601">
        <v>93.1</v>
      </c>
      <c r="O7" s="612">
        <v>94.5</v>
      </c>
      <c r="P7" s="980">
        <v>91.7</v>
      </c>
      <c r="Q7" s="601">
        <v>0.2</v>
      </c>
      <c r="R7" s="612">
        <v>-1.1000000000000001</v>
      </c>
      <c r="S7" s="980">
        <v>1.5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658898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25532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178</v>
      </c>
      <c r="C5" s="616">
        <v>126</v>
      </c>
      <c r="D5" s="616">
        <v>52</v>
      </c>
      <c r="E5" s="599">
        <v>401</v>
      </c>
      <c r="F5" s="616">
        <v>215</v>
      </c>
      <c r="G5" s="945">
        <v>186</v>
      </c>
      <c r="H5" s="616">
        <v>185</v>
      </c>
      <c r="I5" s="616">
        <v>66</v>
      </c>
      <c r="J5" s="616">
        <v>119</v>
      </c>
      <c r="K5" s="217">
        <f>SUM(B5,E5,H5)</f>
        <v>764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166</v>
      </c>
      <c r="C6" s="612">
        <v>110</v>
      </c>
      <c r="D6" s="946">
        <v>56</v>
      </c>
      <c r="E6" s="601">
        <v>398</v>
      </c>
      <c r="F6" s="612">
        <v>221</v>
      </c>
      <c r="G6" s="946">
        <v>177</v>
      </c>
      <c r="H6" s="601">
        <v>177</v>
      </c>
      <c r="I6" s="612">
        <v>54</v>
      </c>
      <c r="J6" s="612">
        <v>123</v>
      </c>
      <c r="K6" s="218">
        <f>SUM(B6,E6,H6)</f>
        <v>741</v>
      </c>
      <c r="M6" s="105" t="s">
        <v>284</v>
      </c>
      <c r="N6" s="171">
        <f>IF(ISBLANK(J7),"",J7)</f>
        <v>122</v>
      </c>
      <c r="O6" s="80">
        <f>IF(ISBLANK(I7),"",I7)</f>
        <v>53</v>
      </c>
      <c r="P6" s="211"/>
    </row>
    <row r="7" spans="1:17" ht="24.75" x14ac:dyDescent="0.25">
      <c r="A7" s="218">
        <v>2023</v>
      </c>
      <c r="B7" s="601">
        <v>173</v>
      </c>
      <c r="C7" s="612">
        <v>106</v>
      </c>
      <c r="D7" s="946">
        <v>67</v>
      </c>
      <c r="E7" s="601">
        <v>402</v>
      </c>
      <c r="F7" s="612">
        <v>227</v>
      </c>
      <c r="G7" s="946">
        <v>175</v>
      </c>
      <c r="H7" s="601">
        <v>175</v>
      </c>
      <c r="I7" s="612">
        <v>53</v>
      </c>
      <c r="J7" s="612">
        <v>122</v>
      </c>
      <c r="K7" s="218">
        <f>SUM(B7,E7,H7)</f>
        <v>750</v>
      </c>
      <c r="M7" s="106" t="s">
        <v>285</v>
      </c>
      <c r="N7" s="220">
        <f>IF(ISBLANK(G7),"",G7)</f>
        <v>175</v>
      </c>
      <c r="O7" s="107">
        <f>IF(ISBLANK(F7),"",F7)</f>
        <v>227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67</v>
      </c>
      <c r="O8" s="83">
        <f>IF(ISBLANK(C7),"",C7)</f>
        <v>106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122</v>
      </c>
      <c r="O13" s="80">
        <f>IF(ISBLANK(I7),"",I7)</f>
        <v>53</v>
      </c>
      <c r="P13" s="211"/>
    </row>
    <row r="14" spans="1:17" ht="27.75" customHeight="1" x14ac:dyDescent="0.25">
      <c r="M14" s="106" t="s">
        <v>515</v>
      </c>
      <c r="N14" s="220">
        <f>IF(ISBLANK(G7),"",G7)</f>
        <v>175</v>
      </c>
      <c r="O14" s="107">
        <f>IF(ISBLANK(F7),"",F7)</f>
        <v>227</v>
      </c>
      <c r="P14" s="211"/>
    </row>
    <row r="15" spans="1:17" ht="26.25" customHeight="1" x14ac:dyDescent="0.25">
      <c r="M15" s="108" t="s">
        <v>516</v>
      </c>
      <c r="N15" s="170">
        <f>IF(ISBLANK(D7),"",D7)</f>
        <v>67</v>
      </c>
      <c r="O15" s="83">
        <f>IF(ISBLANK(C7),"",C7)</f>
        <v>106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47</v>
      </c>
      <c r="C21" s="616">
        <v>31</v>
      </c>
      <c r="D21" s="616">
        <v>16</v>
      </c>
      <c r="E21" s="599">
        <v>87</v>
      </c>
      <c r="F21" s="616">
        <v>38</v>
      </c>
      <c r="G21" s="945">
        <v>49</v>
      </c>
      <c r="H21" s="616">
        <v>37</v>
      </c>
      <c r="I21" s="616">
        <v>13</v>
      </c>
      <c r="J21" s="616">
        <v>24</v>
      </c>
      <c r="K21" s="217">
        <f>SUM(B21,E21,H21)</f>
        <v>171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74</v>
      </c>
      <c r="C22" s="1028">
        <v>57</v>
      </c>
      <c r="D22" s="980">
        <v>17</v>
      </c>
      <c r="E22" s="1034">
        <v>84</v>
      </c>
      <c r="F22" s="1028">
        <v>42</v>
      </c>
      <c r="G22" s="980">
        <v>42</v>
      </c>
      <c r="H22" s="1034">
        <v>44</v>
      </c>
      <c r="I22" s="1028">
        <v>17</v>
      </c>
      <c r="J22" s="1028">
        <v>27</v>
      </c>
      <c r="K22" s="218">
        <f>SUM(B22,E22,H22)</f>
        <v>202</v>
      </c>
      <c r="M22" s="105" t="s">
        <v>284</v>
      </c>
      <c r="N22" s="171">
        <f>IF(ISBLANK(J23),"",J23)</f>
        <v>25</v>
      </c>
      <c r="O22" s="80">
        <f>IF(ISBLANK(I23),"",I23)</f>
        <v>18</v>
      </c>
      <c r="P22" s="211"/>
    </row>
    <row r="23" spans="1:17" ht="24.75" x14ac:dyDescent="0.25">
      <c r="A23" s="218">
        <v>2022</v>
      </c>
      <c r="B23" s="1034">
        <v>65</v>
      </c>
      <c r="C23" s="1028">
        <v>39</v>
      </c>
      <c r="D23" s="980">
        <v>26</v>
      </c>
      <c r="E23" s="1034">
        <v>87</v>
      </c>
      <c r="F23" s="1028">
        <v>40</v>
      </c>
      <c r="G23" s="980">
        <v>47</v>
      </c>
      <c r="H23" s="1034">
        <v>43</v>
      </c>
      <c r="I23" s="1028">
        <v>18</v>
      </c>
      <c r="J23" s="1028">
        <v>25</v>
      </c>
      <c r="K23" s="218">
        <f>SUM(B23,E23,H23)</f>
        <v>195</v>
      </c>
      <c r="M23" s="106" t="s">
        <v>285</v>
      </c>
      <c r="N23" s="220">
        <f>IF(ISBLANK(G23),"",G23)</f>
        <v>47</v>
      </c>
      <c r="O23" s="107">
        <f>IF(ISBLANK(F23),"",F23)</f>
        <v>40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26</v>
      </c>
      <c r="O24" s="109">
        <f>IF(ISBLANK(C23),"",C23)</f>
        <v>39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25</v>
      </c>
      <c r="O29" s="80">
        <f>IF(ISBLANK(I23),"",I23)</f>
        <v>18</v>
      </c>
      <c r="P29" s="211"/>
    </row>
    <row r="30" spans="1:17" ht="27.75" customHeight="1" x14ac:dyDescent="0.25">
      <c r="M30" s="106" t="s">
        <v>515</v>
      </c>
      <c r="N30" s="220">
        <f>IF(ISBLANK(G23),"",G23)</f>
        <v>47</v>
      </c>
      <c r="O30" s="107">
        <f>IF(ISBLANK(F23),"",F23)</f>
        <v>40</v>
      </c>
      <c r="P30" s="211"/>
    </row>
    <row r="31" spans="1:17" ht="27.75" customHeight="1" x14ac:dyDescent="0.25">
      <c r="M31" s="108" t="s">
        <v>516</v>
      </c>
      <c r="N31" s="221">
        <f>IF(ISBLANK(D23),"",D23)</f>
        <v>26</v>
      </c>
      <c r="O31" s="109">
        <f>IF(ISBLANK(C23),"",C23)</f>
        <v>39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400706</v>
      </c>
      <c r="D5" s="253"/>
    </row>
    <row r="6" spans="1:4" ht="30" x14ac:dyDescent="0.25">
      <c r="A6" s="686" t="s">
        <v>474</v>
      </c>
      <c r="B6" s="617">
        <v>258192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3.5</v>
      </c>
      <c r="J5" s="611">
        <v>5</v>
      </c>
      <c r="K5" s="945">
        <v>1.7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0.5</v>
      </c>
      <c r="K6" s="976">
        <v>0.3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3.3</v>
      </c>
      <c r="J7" s="612">
        <v>3.9</v>
      </c>
      <c r="K7" s="980">
        <v>2.5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18</v>
      </c>
      <c r="C5" s="207">
        <v>9</v>
      </c>
      <c r="G5" s="113"/>
      <c r="H5" s="174" t="s">
        <v>586</v>
      </c>
      <c r="I5" s="207">
        <v>22</v>
      </c>
      <c r="J5" s="207">
        <v>16</v>
      </c>
    </row>
    <row r="6" spans="1:13" ht="15" customHeight="1" x14ac:dyDescent="0.25">
      <c r="A6" s="175" t="s">
        <v>587</v>
      </c>
      <c r="B6" s="208">
        <v>1035</v>
      </c>
      <c r="C6" s="208">
        <v>225</v>
      </c>
      <c r="G6" s="113"/>
      <c r="H6" s="175" t="s">
        <v>587</v>
      </c>
      <c r="I6" s="208">
        <v>384</v>
      </c>
      <c r="J6" s="208">
        <v>146</v>
      </c>
    </row>
    <row r="7" spans="1:13" ht="15" customHeight="1" x14ac:dyDescent="0.25">
      <c r="A7" s="175" t="s">
        <v>588</v>
      </c>
      <c r="B7" s="208">
        <v>2843</v>
      </c>
      <c r="C7" s="208">
        <v>2368</v>
      </c>
      <c r="G7" s="113"/>
      <c r="H7" s="175" t="s">
        <v>588</v>
      </c>
      <c r="I7" s="208">
        <v>1521</v>
      </c>
      <c r="J7" s="208">
        <v>946</v>
      </c>
    </row>
    <row r="8" spans="1:13" ht="15" customHeight="1" x14ac:dyDescent="0.25">
      <c r="A8" s="175" t="s">
        <v>589</v>
      </c>
      <c r="B8" s="208">
        <v>3263</v>
      </c>
      <c r="C8" s="208">
        <v>3602</v>
      </c>
      <c r="G8" s="113"/>
      <c r="H8" s="175" t="s">
        <v>589</v>
      </c>
      <c r="I8" s="208">
        <v>2829</v>
      </c>
      <c r="J8" s="208">
        <v>2869</v>
      </c>
    </row>
    <row r="9" spans="1:13" ht="15" customHeight="1" x14ac:dyDescent="0.25">
      <c r="A9" s="175" t="s">
        <v>590</v>
      </c>
      <c r="B9" s="208">
        <v>4301</v>
      </c>
      <c r="C9" s="208">
        <v>5495</v>
      </c>
      <c r="G9" s="113"/>
      <c r="H9" s="175" t="s">
        <v>590</v>
      </c>
      <c r="I9" s="208">
        <v>4832</v>
      </c>
      <c r="J9" s="208">
        <v>6125</v>
      </c>
    </row>
    <row r="10" spans="1:13" ht="15" customHeight="1" x14ac:dyDescent="0.25">
      <c r="A10" s="175" t="s">
        <v>591</v>
      </c>
      <c r="B10" s="208">
        <v>411</v>
      </c>
      <c r="C10" s="208">
        <v>355</v>
      </c>
      <c r="G10" s="113"/>
      <c r="H10" s="175" t="s">
        <v>591</v>
      </c>
      <c r="I10" s="208">
        <v>451</v>
      </c>
      <c r="J10" s="208">
        <v>332</v>
      </c>
    </row>
    <row r="11" spans="1:13" ht="15" customHeight="1" x14ac:dyDescent="0.25">
      <c r="A11" s="176" t="s">
        <v>592</v>
      </c>
      <c r="B11" s="209">
        <v>462</v>
      </c>
      <c r="C11" s="209">
        <v>411</v>
      </c>
      <c r="G11" s="113"/>
      <c r="H11" s="176" t="s">
        <v>592</v>
      </c>
      <c r="I11" s="209">
        <v>873</v>
      </c>
      <c r="J11" s="209">
        <v>632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18</v>
      </c>
      <c r="C17" s="178">
        <f>IF(ISBLANK(C5),"0",C5)</f>
        <v>9</v>
      </c>
      <c r="G17" s="113"/>
      <c r="H17" s="174" t="s">
        <v>586</v>
      </c>
      <c r="I17" s="177">
        <f>IF(ISBLANK(I5),"0",I5)</f>
        <v>22</v>
      </c>
      <c r="J17" s="178">
        <f>IF(ISBLANK(J5),"0",J5)</f>
        <v>16</v>
      </c>
    </row>
    <row r="18" spans="1:13" ht="15" customHeight="1" x14ac:dyDescent="0.25">
      <c r="A18" s="175" t="s">
        <v>587</v>
      </c>
      <c r="B18" s="179">
        <f t="shared" ref="B18:C18" si="0">IF(ISBLANK(B6),"0",B6)</f>
        <v>1035</v>
      </c>
      <c r="C18" s="180">
        <f t="shared" si="0"/>
        <v>225</v>
      </c>
      <c r="G18" s="113"/>
      <c r="H18" s="175" t="s">
        <v>587</v>
      </c>
      <c r="I18" s="179">
        <f t="shared" ref="I18:J18" si="1">IF(ISBLANK(I6),"0",I6)</f>
        <v>384</v>
      </c>
      <c r="J18" s="180">
        <f t="shared" si="1"/>
        <v>146</v>
      </c>
    </row>
    <row r="19" spans="1:13" ht="15" customHeight="1" x14ac:dyDescent="0.25">
      <c r="A19" s="175" t="s">
        <v>588</v>
      </c>
      <c r="B19" s="179">
        <f t="shared" ref="B19:C19" si="2">IF(ISBLANK(B7),"0",B7)</f>
        <v>2843</v>
      </c>
      <c r="C19" s="180">
        <f t="shared" si="2"/>
        <v>2368</v>
      </c>
      <c r="G19" s="113"/>
      <c r="H19" s="175" t="s">
        <v>588</v>
      </c>
      <c r="I19" s="179">
        <f t="shared" ref="I19:J19" si="3">IF(ISBLANK(I7),"0",I7)</f>
        <v>1521</v>
      </c>
      <c r="J19" s="180">
        <f t="shared" si="3"/>
        <v>946</v>
      </c>
    </row>
    <row r="20" spans="1:13" ht="15" customHeight="1" x14ac:dyDescent="0.25">
      <c r="A20" s="175" t="s">
        <v>589</v>
      </c>
      <c r="B20" s="179">
        <f t="shared" ref="B20:C20" si="4">IF(ISBLANK(B8),"0",B8)</f>
        <v>3263</v>
      </c>
      <c r="C20" s="180">
        <f t="shared" si="4"/>
        <v>3602</v>
      </c>
      <c r="G20" s="113"/>
      <c r="H20" s="175" t="s">
        <v>589</v>
      </c>
      <c r="I20" s="179">
        <f t="shared" ref="I20:J20" si="5">IF(ISBLANK(I8),"0",I8)</f>
        <v>2829</v>
      </c>
      <c r="J20" s="180">
        <f t="shared" si="5"/>
        <v>2869</v>
      </c>
    </row>
    <row r="21" spans="1:13" ht="15" customHeight="1" x14ac:dyDescent="0.25">
      <c r="A21" s="175" t="s">
        <v>590</v>
      </c>
      <c r="B21" s="179">
        <f t="shared" ref="B21:C21" si="6">IF(ISBLANK(B9),"0",B9)</f>
        <v>4301</v>
      </c>
      <c r="C21" s="180">
        <f t="shared" si="6"/>
        <v>5495</v>
      </c>
      <c r="G21" s="113"/>
      <c r="H21" s="175" t="s">
        <v>590</v>
      </c>
      <c r="I21" s="179">
        <f t="shared" ref="I21:J21" si="7">IF(ISBLANK(I9),"0",I9)</f>
        <v>4832</v>
      </c>
      <c r="J21" s="180">
        <f t="shared" si="7"/>
        <v>6125</v>
      </c>
    </row>
    <row r="22" spans="1:13" ht="15" customHeight="1" x14ac:dyDescent="0.25">
      <c r="A22" s="175" t="s">
        <v>591</v>
      </c>
      <c r="B22" s="179">
        <f t="shared" ref="B22:C22" si="8">IF(ISBLANK(B10),"0",B10)</f>
        <v>411</v>
      </c>
      <c r="C22" s="180">
        <f t="shared" si="8"/>
        <v>355</v>
      </c>
      <c r="G22" s="113"/>
      <c r="H22" s="175" t="s">
        <v>591</v>
      </c>
      <c r="I22" s="179">
        <f t="shared" ref="I22:J22" si="9">IF(ISBLANK(I10),"0",I10)</f>
        <v>451</v>
      </c>
      <c r="J22" s="180">
        <f t="shared" si="9"/>
        <v>332</v>
      </c>
    </row>
    <row r="23" spans="1:13" ht="15" customHeight="1" x14ac:dyDescent="0.25">
      <c r="A23" s="176" t="s">
        <v>592</v>
      </c>
      <c r="B23" s="181">
        <f t="shared" ref="B23:C23" si="10">IF(ISBLANK(B11),"0",B11)</f>
        <v>462</v>
      </c>
      <c r="C23" s="182">
        <f t="shared" si="10"/>
        <v>411</v>
      </c>
      <c r="G23" s="113"/>
      <c r="H23" s="176" t="s">
        <v>592</v>
      </c>
      <c r="I23" s="181">
        <f t="shared" ref="I23:J23" si="11">IF(ISBLANK(I11),"0",I11)</f>
        <v>873</v>
      </c>
      <c r="J23" s="182">
        <f t="shared" si="11"/>
        <v>632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0.14594989053758209</v>
      </c>
      <c r="C29" s="184">
        <f>C17/SUM(C17:C23)*100</f>
        <v>7.2202166064981949E-2</v>
      </c>
      <c r="D29" s="253"/>
      <c r="E29" s="253"/>
      <c r="G29" s="113"/>
      <c r="H29" s="174" t="s">
        <v>593</v>
      </c>
      <c r="I29" s="184">
        <f>I17/SUM(I17:I23)*100</f>
        <v>0.20161290322580644</v>
      </c>
      <c r="J29" s="184">
        <f>J17/SUM(J17:J23)*100</f>
        <v>0.1445870233146575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8.3921187059109705</v>
      </c>
      <c r="C30" s="185">
        <f>C18/SUM(C17:C23)*100</f>
        <v>1.8050541516245486</v>
      </c>
      <c r="D30" s="253"/>
      <c r="E30" s="253"/>
      <c r="G30" s="113"/>
      <c r="H30" s="175" t="s">
        <v>594</v>
      </c>
      <c r="I30" s="185">
        <f>I18/SUM(I17:I23)*100</f>
        <v>3.519061583577713</v>
      </c>
      <c r="J30" s="185">
        <f>J18/SUM(J17:J23)*100</f>
        <v>1.3193565877462499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23.051974377685884</v>
      </c>
      <c r="C31" s="185">
        <f>C19/SUM(C17:C23)*100</f>
        <v>18.997192137986364</v>
      </c>
      <c r="D31" s="253"/>
      <c r="E31" s="253"/>
      <c r="G31" s="113"/>
      <c r="H31" s="175" t="s">
        <v>595</v>
      </c>
      <c r="I31" s="185">
        <f>I19/SUM(I17:I23)*100</f>
        <v>13.938782991202345</v>
      </c>
      <c r="J31" s="185">
        <f>J19/SUM(J17:J23)*100</f>
        <v>8.5487077534791247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26.457471823562802</v>
      </c>
      <c r="C32" s="185">
        <f>C20/SUM(C17:C23)*100</f>
        <v>28.896911351784997</v>
      </c>
      <c r="D32" s="253"/>
      <c r="E32" s="253"/>
      <c r="G32" s="113"/>
      <c r="H32" s="175" t="s">
        <v>596</v>
      </c>
      <c r="I32" s="185">
        <f>I20/SUM(I17:I23)*100</f>
        <v>25.925586510263933</v>
      </c>
      <c r="J32" s="185">
        <f>J20/SUM(J17:J23)*100</f>
        <v>25.926260618109527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34.873915511230038</v>
      </c>
      <c r="C33" s="185">
        <f>C21/SUM(C17:C23)*100</f>
        <v>44.083433614119535</v>
      </c>
      <c r="D33" s="253"/>
      <c r="E33" s="253"/>
      <c r="G33" s="113"/>
      <c r="H33" s="175" t="s">
        <v>597</v>
      </c>
      <c r="I33" s="185">
        <f>I21/SUM(I17:I23)*100</f>
        <v>44.281524926686217</v>
      </c>
      <c r="J33" s="185">
        <f>J21/SUM(J17:J23)*100</f>
        <v>55.349719862642331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3.3325225006081247</v>
      </c>
      <c r="C34" s="185">
        <f>C22/SUM(C17:C23)*100</f>
        <v>2.8479743281187324</v>
      </c>
      <c r="D34" s="253"/>
      <c r="E34" s="253"/>
      <c r="G34" s="113"/>
      <c r="H34" s="175" t="s">
        <v>598</v>
      </c>
      <c r="I34" s="185">
        <f>I22/SUM(I17:I23)*100</f>
        <v>4.133064516129032</v>
      </c>
      <c r="J34" s="185">
        <f>J22/SUM(J17:J23)*100</f>
        <v>3.0001807337791431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3.7460471904646067</v>
      </c>
      <c r="C35" s="186">
        <f>C23/SUM(C17:C23)*100</f>
        <v>3.2972322503008424</v>
      </c>
      <c r="D35" s="253"/>
      <c r="E35" s="253"/>
      <c r="G35" s="113"/>
      <c r="H35" s="176" t="s">
        <v>599</v>
      </c>
      <c r="I35" s="186">
        <f>I23/SUM(I17:I23)*100</f>
        <v>8.0003665689149557</v>
      </c>
      <c r="J35" s="186">
        <f>J23/SUM(J17:J23)*100</f>
        <v>5.7111874209289715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0.14594989053758209</v>
      </c>
      <c r="C41" s="184">
        <f t="shared" si="12"/>
        <v>7.2202166064981949E-2</v>
      </c>
      <c r="G41" s="113"/>
      <c r="H41" s="174" t="s">
        <v>601</v>
      </c>
      <c r="I41" s="184">
        <f t="shared" ref="I41:J41" si="13">I29</f>
        <v>0.20161290322580644</v>
      </c>
      <c r="J41" s="184">
        <f t="shared" si="13"/>
        <v>0.1445870233146575</v>
      </c>
    </row>
    <row r="42" spans="1:12" x14ac:dyDescent="0.25">
      <c r="A42" s="175" t="s">
        <v>602</v>
      </c>
      <c r="B42" s="185">
        <f t="shared" si="12"/>
        <v>8.3921187059109705</v>
      </c>
      <c r="C42" s="185">
        <f t="shared" si="12"/>
        <v>1.8050541516245486</v>
      </c>
      <c r="G42" s="113"/>
      <c r="H42" s="175" t="s">
        <v>602</v>
      </c>
      <c r="I42" s="185">
        <f t="shared" ref="I42:J42" si="14">I30</f>
        <v>3.519061583577713</v>
      </c>
      <c r="J42" s="185">
        <f t="shared" si="14"/>
        <v>1.3193565877462499</v>
      </c>
    </row>
    <row r="43" spans="1:12" x14ac:dyDescent="0.25">
      <c r="A43" s="175" t="s">
        <v>603</v>
      </c>
      <c r="B43" s="185">
        <f t="shared" si="12"/>
        <v>23.051974377685884</v>
      </c>
      <c r="C43" s="185">
        <f t="shared" si="12"/>
        <v>18.997192137986364</v>
      </c>
      <c r="G43" s="113"/>
      <c r="H43" s="175" t="s">
        <v>603</v>
      </c>
      <c r="I43" s="185">
        <f t="shared" ref="I43:J43" si="15">I31</f>
        <v>13.938782991202345</v>
      </c>
      <c r="J43" s="185">
        <f t="shared" si="15"/>
        <v>8.5487077534791247</v>
      </c>
    </row>
    <row r="44" spans="1:12" x14ac:dyDescent="0.25">
      <c r="A44" s="175" t="s">
        <v>604</v>
      </c>
      <c r="B44" s="185">
        <f t="shared" si="12"/>
        <v>26.457471823562802</v>
      </c>
      <c r="C44" s="185">
        <f t="shared" si="12"/>
        <v>28.896911351784997</v>
      </c>
      <c r="G44" s="113"/>
      <c r="H44" s="175" t="s">
        <v>604</v>
      </c>
      <c r="I44" s="185">
        <f t="shared" ref="I44:J44" si="16">I32</f>
        <v>25.925586510263933</v>
      </c>
      <c r="J44" s="185">
        <f t="shared" si="16"/>
        <v>25.926260618109527</v>
      </c>
    </row>
    <row r="45" spans="1:12" x14ac:dyDescent="0.25">
      <c r="A45" s="175" t="s">
        <v>605</v>
      </c>
      <c r="B45" s="185">
        <f t="shared" si="12"/>
        <v>34.873915511230038</v>
      </c>
      <c r="C45" s="185">
        <f t="shared" si="12"/>
        <v>44.083433614119535</v>
      </c>
      <c r="G45" s="113"/>
      <c r="H45" s="175" t="s">
        <v>605</v>
      </c>
      <c r="I45" s="185">
        <f t="shared" ref="I45:J45" si="17">I33</f>
        <v>44.281524926686217</v>
      </c>
      <c r="J45" s="185">
        <f t="shared" si="17"/>
        <v>55.349719862642331</v>
      </c>
    </row>
    <row r="46" spans="1:12" x14ac:dyDescent="0.25">
      <c r="A46" s="175" t="s">
        <v>606</v>
      </c>
      <c r="B46" s="185">
        <f t="shared" si="12"/>
        <v>3.3325225006081247</v>
      </c>
      <c r="C46" s="185">
        <f t="shared" si="12"/>
        <v>2.8479743281187324</v>
      </c>
      <c r="G46" s="113"/>
      <c r="H46" s="175" t="s">
        <v>606</v>
      </c>
      <c r="I46" s="185">
        <f t="shared" ref="I46:J46" si="18">I34</f>
        <v>4.133064516129032</v>
      </c>
      <c r="J46" s="185">
        <f t="shared" si="18"/>
        <v>3.0001807337791431</v>
      </c>
    </row>
    <row r="47" spans="1:12" x14ac:dyDescent="0.25">
      <c r="A47" s="176" t="s">
        <v>607</v>
      </c>
      <c r="B47" s="186">
        <f t="shared" si="12"/>
        <v>3.7460471904646067</v>
      </c>
      <c r="C47" s="186">
        <f t="shared" si="12"/>
        <v>3.2972322503008424</v>
      </c>
      <c r="G47" s="113"/>
      <c r="H47" s="176" t="s">
        <v>607</v>
      </c>
      <c r="I47" s="186">
        <f t="shared" ref="I47:J47" si="19">I35</f>
        <v>8.0003665689149557</v>
      </c>
      <c r="J47" s="186">
        <f t="shared" si="19"/>
        <v>5.7111874209289715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8695</v>
      </c>
      <c r="C5" s="207">
        <v>8491</v>
      </c>
      <c r="D5" s="253"/>
      <c r="E5" s="253"/>
      <c r="F5" s="1003"/>
      <c r="H5" s="174" t="s">
        <v>624</v>
      </c>
      <c r="I5" s="207">
        <v>4143</v>
      </c>
      <c r="J5" s="207">
        <v>3779</v>
      </c>
    </row>
    <row r="6" spans="1:10" ht="15" customHeight="1" x14ac:dyDescent="0.25">
      <c r="A6" s="175" t="s">
        <v>625</v>
      </c>
      <c r="B6" s="208">
        <v>1288</v>
      </c>
      <c r="C6" s="208">
        <v>1587</v>
      </c>
      <c r="D6" s="253"/>
      <c r="E6" s="253"/>
      <c r="F6" s="1003"/>
      <c r="H6" s="175" t="s">
        <v>625</v>
      </c>
      <c r="I6" s="208">
        <v>3516</v>
      </c>
      <c r="J6" s="208">
        <v>4473</v>
      </c>
    </row>
    <row r="7" spans="1:10" ht="15" customHeight="1" x14ac:dyDescent="0.25">
      <c r="A7" s="176" t="s">
        <v>626</v>
      </c>
      <c r="B7" s="209">
        <v>2350</v>
      </c>
      <c r="C7" s="209">
        <v>2387</v>
      </c>
      <c r="D7" s="253"/>
      <c r="E7" s="253"/>
      <c r="F7" s="1003"/>
      <c r="H7" s="175" t="s">
        <v>626</v>
      </c>
      <c r="I7" s="208">
        <v>3226</v>
      </c>
      <c r="J7" s="208">
        <v>2793</v>
      </c>
    </row>
    <row r="8" spans="1:10" x14ac:dyDescent="0.25">
      <c r="D8" s="253"/>
      <c r="E8" s="253"/>
      <c r="F8" s="1003"/>
      <c r="H8" s="176" t="s">
        <v>2351</v>
      </c>
      <c r="I8" s="209">
        <v>27</v>
      </c>
      <c r="J8" s="209">
        <v>21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8695</v>
      </c>
      <c r="C13" s="178">
        <f>IF(ISBLANK(C5),"0",C5)</f>
        <v>8491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1288</v>
      </c>
      <c r="C14" s="180">
        <f t="shared" si="0"/>
        <v>1587</v>
      </c>
      <c r="D14" s="253"/>
      <c r="E14" s="253"/>
      <c r="F14" s="1003"/>
      <c r="H14" s="174" t="s">
        <v>624</v>
      </c>
      <c r="I14" s="177">
        <f>IF(ISBLANK(I5),"0",I5)</f>
        <v>4143</v>
      </c>
      <c r="J14" s="178">
        <f>IF(ISBLANK(J5),"0",J5)</f>
        <v>3779</v>
      </c>
    </row>
    <row r="15" spans="1:10" ht="15" customHeight="1" x14ac:dyDescent="0.25">
      <c r="A15" s="176" t="s">
        <v>626</v>
      </c>
      <c r="B15" s="181">
        <f t="shared" si="0"/>
        <v>2350</v>
      </c>
      <c r="C15" s="182">
        <f t="shared" si="0"/>
        <v>2387</v>
      </c>
      <c r="D15" s="253"/>
      <c r="E15" s="253"/>
      <c r="F15" s="1003"/>
      <c r="H15" s="175" t="s">
        <v>625</v>
      </c>
      <c r="I15" s="179">
        <f t="shared" ref="I15:J15" si="1">IF(ISBLANK(I6),"0",I6)</f>
        <v>3516</v>
      </c>
      <c r="J15" s="180">
        <f t="shared" si="1"/>
        <v>4473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3226</v>
      </c>
      <c r="J16" s="180">
        <f t="shared" si="2"/>
        <v>2793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27</v>
      </c>
      <c r="J17" s="182">
        <f t="shared" si="3"/>
        <v>21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70.50190545690424</v>
      </c>
      <c r="C21" s="184">
        <f>C13/SUM(C13:C15)*100</f>
        <v>68.118732450862424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10.443525500689207</v>
      </c>
      <c r="C22" s="185">
        <f>C14/SUM(C13:C15)*100</f>
        <v>12.731648616125149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19.054569042406552</v>
      </c>
      <c r="C23" s="186">
        <f>C15/SUM(C13:C15)*100</f>
        <v>19.149618933012434</v>
      </c>
      <c r="D23" s="253"/>
      <c r="E23" s="253"/>
      <c r="F23" s="1003"/>
      <c r="H23" s="174" t="s">
        <v>629</v>
      </c>
      <c r="I23" s="184">
        <f>I14/SUM(I14:I17)*100</f>
        <v>37.967375366568916</v>
      </c>
      <c r="J23" s="184">
        <f>J14/SUM(J14:J17)*100</f>
        <v>34.149647569130671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32.221407624633429</v>
      </c>
      <c r="J24" s="185">
        <f>J15/SUM(J14:J17)*100</f>
        <v>40.421109705403943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29.563782991202348</v>
      </c>
      <c r="J25" s="185">
        <f>J16/SUM(J14:J17)*100</f>
        <v>25.239472257364902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0.24743401759530792</v>
      </c>
      <c r="J26" s="186">
        <f>J17/SUM(J14:J17)*100</f>
        <v>0.18977046810048798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70.50190545690424</v>
      </c>
      <c r="C29" s="189">
        <f t="shared" si="4"/>
        <v>68.118732450862424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10.443525500689207</v>
      </c>
      <c r="C30" s="192">
        <f t="shared" si="4"/>
        <v>12.731648616125149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19.054569042406552</v>
      </c>
      <c r="C31" s="195">
        <f t="shared" si="4"/>
        <v>19.149618933012434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37.967375366568916</v>
      </c>
      <c r="J32" s="189">
        <f>J23</f>
        <v>34.149647569130671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32.221407624633429</v>
      </c>
      <c r="J33" s="192">
        <f t="shared" si="5"/>
        <v>40.421109705403943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29.563782991202348</v>
      </c>
      <c r="J34" s="192">
        <f t="shared" si="6"/>
        <v>25.239472257364902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0.24743401759530792</v>
      </c>
      <c r="J35" s="195">
        <f t="shared" si="7"/>
        <v>0.18977046810048798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456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25807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146.30000000000001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16</v>
      </c>
      <c r="C5" s="655">
        <v>8</v>
      </c>
      <c r="E5" s="28"/>
      <c r="J5" s="654" t="s">
        <v>542</v>
      </c>
      <c r="K5" s="669">
        <f>IF(ISBLANK(B5),"",B5)</f>
        <v>16</v>
      </c>
      <c r="L5" s="618">
        <f>IF(ISBLANK(C5),"",C5)</f>
        <v>8</v>
      </c>
      <c r="N5" s="28"/>
    </row>
    <row r="6" spans="1:15" x14ac:dyDescent="0.25">
      <c r="A6" s="656" t="s">
        <v>543</v>
      </c>
      <c r="B6" s="657">
        <v>10</v>
      </c>
      <c r="C6" s="657">
        <v>5</v>
      </c>
      <c r="E6" s="44"/>
      <c r="J6" s="656" t="s">
        <v>543</v>
      </c>
      <c r="K6" s="670">
        <f t="shared" ref="K6:K10" si="0">IF(ISBLANK(B6),"",B6)</f>
        <v>10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40</v>
      </c>
      <c r="C7" s="657">
        <v>33</v>
      </c>
      <c r="E7" s="44"/>
      <c r="J7" s="656" t="s">
        <v>641</v>
      </c>
      <c r="K7" s="670">
        <f t="shared" si="0"/>
        <v>40</v>
      </c>
      <c r="L7" s="619">
        <f t="shared" si="1"/>
        <v>33</v>
      </c>
      <c r="N7" s="44"/>
    </row>
    <row r="8" spans="1:15" x14ac:dyDescent="0.25">
      <c r="A8" s="650" t="s">
        <v>642</v>
      </c>
      <c r="B8" s="651">
        <v>47</v>
      </c>
      <c r="C8" s="651">
        <v>34</v>
      </c>
      <c r="E8" s="21"/>
      <c r="J8" s="650" t="s">
        <v>642</v>
      </c>
      <c r="K8" s="670">
        <f t="shared" si="0"/>
        <v>47</v>
      </c>
      <c r="L8" s="619">
        <f t="shared" si="1"/>
        <v>34</v>
      </c>
      <c r="N8" s="21"/>
    </row>
    <row r="9" spans="1:15" x14ac:dyDescent="0.25">
      <c r="A9" s="650" t="s">
        <v>643</v>
      </c>
      <c r="B9" s="651">
        <v>108</v>
      </c>
      <c r="C9" s="651">
        <v>44</v>
      </c>
      <c r="E9" s="21"/>
      <c r="J9" s="650" t="s">
        <v>643</v>
      </c>
      <c r="K9" s="670">
        <f t="shared" si="0"/>
        <v>108</v>
      </c>
      <c r="L9" s="619">
        <f t="shared" si="1"/>
        <v>44</v>
      </c>
      <c r="N9" s="21"/>
    </row>
    <row r="10" spans="1:15" x14ac:dyDescent="0.25">
      <c r="A10" s="652" t="s">
        <v>365</v>
      </c>
      <c r="B10" s="653">
        <v>605</v>
      </c>
      <c r="C10" s="653">
        <v>56</v>
      </c>
      <c r="J10" s="652" t="s">
        <v>365</v>
      </c>
      <c r="K10" s="671">
        <f t="shared" si="0"/>
        <v>605</v>
      </c>
      <c r="L10" s="620">
        <f t="shared" si="1"/>
        <v>56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6.29</v>
      </c>
      <c r="C15" s="197"/>
      <c r="D15" s="253"/>
      <c r="E15" s="211"/>
      <c r="F15" s="253"/>
      <c r="G15" s="253"/>
      <c r="J15" s="673" t="s">
        <v>488</v>
      </c>
      <c r="K15" s="674">
        <f>B15</f>
        <v>6.29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1.36</v>
      </c>
      <c r="C16" s="197"/>
      <c r="D16" s="253"/>
      <c r="E16" s="254"/>
      <c r="F16" s="253"/>
      <c r="G16" s="253"/>
      <c r="J16" s="675" t="s">
        <v>489</v>
      </c>
      <c r="K16" s="676">
        <f>B16</f>
        <v>1.36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4.5999999999999996</v>
      </c>
      <c r="C19" s="198"/>
      <c r="D19" s="255"/>
      <c r="E19" s="256"/>
      <c r="F19" s="253"/>
      <c r="G19" s="253"/>
      <c r="J19" s="672" t="s">
        <v>502</v>
      </c>
      <c r="K19" s="676">
        <f>B19</f>
        <v>4.5999999999999996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3.82</v>
      </c>
      <c r="C21" s="253"/>
      <c r="D21" s="253"/>
      <c r="E21" s="253"/>
      <c r="F21" s="253"/>
      <c r="G21" s="253"/>
      <c r="J21" s="661" t="s">
        <v>498</v>
      </c>
      <c r="K21" s="679">
        <f>B21</f>
        <v>3.82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12</v>
      </c>
      <c r="C32" s="655">
        <v>14</v>
      </c>
      <c r="E32" s="28"/>
      <c r="J32" s="654" t="s">
        <v>542</v>
      </c>
      <c r="K32" s="669">
        <f>IF(ISBLANK(B32),"",B32)</f>
        <v>12</v>
      </c>
      <c r="L32" s="618">
        <f>IF(ISBLANK(C32),"",C32)</f>
        <v>14</v>
      </c>
      <c r="N32" s="28"/>
    </row>
    <row r="33" spans="1:15" x14ac:dyDescent="0.25">
      <c r="A33" s="656" t="s">
        <v>543</v>
      </c>
      <c r="B33" s="657">
        <v>5</v>
      </c>
      <c r="C33" s="657">
        <v>6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6</v>
      </c>
      <c r="N33" s="44"/>
    </row>
    <row r="34" spans="1:15" x14ac:dyDescent="0.25">
      <c r="A34" s="656" t="s">
        <v>641</v>
      </c>
      <c r="B34" s="657">
        <v>28</v>
      </c>
      <c r="C34" s="657">
        <v>20</v>
      </c>
      <c r="E34" s="44"/>
      <c r="J34" s="656" t="s">
        <v>641</v>
      </c>
      <c r="K34" s="670">
        <f t="shared" si="2"/>
        <v>28</v>
      </c>
      <c r="L34" s="619">
        <f t="shared" si="3"/>
        <v>20</v>
      </c>
      <c r="N34" s="44"/>
    </row>
    <row r="35" spans="1:15" x14ac:dyDescent="0.25">
      <c r="A35" s="650" t="s">
        <v>642</v>
      </c>
      <c r="B35" s="651">
        <v>34</v>
      </c>
      <c r="C35" s="651">
        <v>21</v>
      </c>
      <c r="E35" s="21"/>
      <c r="J35" s="650" t="s">
        <v>642</v>
      </c>
      <c r="K35" s="670">
        <f t="shared" si="2"/>
        <v>34</v>
      </c>
      <c r="L35" s="619">
        <f t="shared" si="3"/>
        <v>21</v>
      </c>
      <c r="N35" s="21"/>
    </row>
    <row r="36" spans="1:15" x14ac:dyDescent="0.25">
      <c r="A36" s="650" t="s">
        <v>643</v>
      </c>
      <c r="B36" s="651">
        <v>50</v>
      </c>
      <c r="C36" s="651">
        <v>24</v>
      </c>
      <c r="E36" s="21"/>
      <c r="J36" s="650" t="s">
        <v>643</v>
      </c>
      <c r="K36" s="670">
        <f t="shared" si="2"/>
        <v>50</v>
      </c>
      <c r="L36" s="619">
        <f t="shared" si="3"/>
        <v>24</v>
      </c>
      <c r="N36" s="21"/>
    </row>
    <row r="37" spans="1:15" x14ac:dyDescent="0.25">
      <c r="A37" s="652" t="s">
        <v>365</v>
      </c>
      <c r="B37" s="653">
        <v>143</v>
      </c>
      <c r="C37" s="653">
        <v>22</v>
      </c>
      <c r="J37" s="652" t="s">
        <v>365</v>
      </c>
      <c r="K37" s="671">
        <f t="shared" si="2"/>
        <v>143</v>
      </c>
      <c r="L37" s="620">
        <f t="shared" si="3"/>
        <v>22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2.35</v>
      </c>
      <c r="C42" s="197"/>
      <c r="D42" s="253"/>
      <c r="E42" s="211"/>
      <c r="F42" s="253"/>
      <c r="G42" s="253"/>
      <c r="J42" s="673" t="s">
        <v>488</v>
      </c>
      <c r="K42" s="674">
        <f>B42</f>
        <v>2.35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0.91</v>
      </c>
      <c r="C43" s="197"/>
      <c r="D43" s="253"/>
      <c r="E43" s="254"/>
      <c r="F43" s="253"/>
      <c r="G43" s="253"/>
      <c r="J43" s="675" t="s">
        <v>489</v>
      </c>
      <c r="K43" s="676">
        <f>B43</f>
        <v>0.91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0.71</v>
      </c>
      <c r="C45" s="197"/>
      <c r="D45" s="255"/>
      <c r="E45" s="256"/>
      <c r="F45" s="253"/>
      <c r="G45" s="253"/>
      <c r="J45" s="678" t="s">
        <v>501</v>
      </c>
      <c r="K45" s="674">
        <f>B45</f>
        <v>0.71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1.94</v>
      </c>
      <c r="C46" s="198"/>
      <c r="D46" s="255"/>
      <c r="E46" s="256"/>
      <c r="F46" s="253"/>
      <c r="G46" s="253"/>
      <c r="J46" s="672" t="s">
        <v>502</v>
      </c>
      <c r="K46" s="676">
        <f>B46</f>
        <v>1.94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1.63</v>
      </c>
      <c r="C48" s="253"/>
      <c r="D48" s="253"/>
      <c r="E48" s="253"/>
      <c r="F48" s="253"/>
      <c r="G48" s="253"/>
      <c r="J48" s="661" t="s">
        <v>498</v>
      </c>
      <c r="K48" s="679">
        <f>B48</f>
        <v>1.63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1116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804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1226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1116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1.1000000000000001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92.7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294755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11422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11</v>
      </c>
      <c r="D4" s="600">
        <v>70.900000000000006</v>
      </c>
      <c r="E4" s="600">
        <v>1.03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22</v>
      </c>
      <c r="D5" s="751">
        <v>67.599999999999994</v>
      </c>
      <c r="E5" s="751">
        <v>0.87</v>
      </c>
      <c r="G5" s="647" t="s">
        <v>446</v>
      </c>
      <c r="H5" s="648">
        <f>IF(ISBLANK(B4),"",B4)</f>
        <v>2</v>
      </c>
      <c r="I5" s="648">
        <f>IF(ISBLANK(B5),"",B5)</f>
        <v>4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24.3</v>
      </c>
      <c r="D6" s="959">
        <v>82</v>
      </c>
      <c r="E6" s="959">
        <v>1.1000000000000001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</v>
      </c>
      <c r="I9" s="648">
        <f>IF(ISBLANK(C5),"",C5)</f>
        <v>22</v>
      </c>
      <c r="J9" s="649">
        <f>IF(ISBLANK(C6),"",C6)</f>
        <v>24.3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33</v>
      </c>
      <c r="C4" s="643">
        <v>1.2</v>
      </c>
      <c r="D4" s="643">
        <v>1</v>
      </c>
      <c r="E4" s="643">
        <v>0.17</v>
      </c>
      <c r="F4" s="643">
        <v>0.9</v>
      </c>
      <c r="G4" s="643">
        <v>1.1000000000000001</v>
      </c>
      <c r="H4" s="1066"/>
      <c r="I4" s="253"/>
      <c r="J4" s="253"/>
      <c r="K4" s="253"/>
    </row>
    <row r="5" spans="1:11" x14ac:dyDescent="0.25">
      <c r="A5" s="480">
        <v>2021</v>
      </c>
      <c r="B5" s="602">
        <v>33</v>
      </c>
      <c r="C5" s="602">
        <v>1.2</v>
      </c>
      <c r="D5" s="602">
        <v>1</v>
      </c>
      <c r="E5" s="602">
        <v>0.17</v>
      </c>
      <c r="F5" s="602">
        <v>0.9</v>
      </c>
      <c r="G5" s="602">
        <v>1.1000000000000001</v>
      </c>
      <c r="H5" s="1066"/>
      <c r="I5" s="253"/>
      <c r="J5" s="253"/>
      <c r="K5" s="253"/>
    </row>
    <row r="6" spans="1:11" x14ac:dyDescent="0.25">
      <c r="A6" s="360">
        <v>2022</v>
      </c>
      <c r="B6" s="602">
        <v>33</v>
      </c>
      <c r="C6" s="602">
        <v>1.3</v>
      </c>
      <c r="D6" s="602">
        <v>1</v>
      </c>
      <c r="E6" s="602">
        <v>0.18</v>
      </c>
      <c r="F6" s="602">
        <v>0.6</v>
      </c>
      <c r="G6" s="602">
        <v>1.2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82.7</v>
      </c>
      <c r="D5" s="602">
        <v>2</v>
      </c>
      <c r="E5" s="602">
        <v>7.4</v>
      </c>
      <c r="F5" s="253"/>
      <c r="G5" s="253"/>
      <c r="H5" s="253"/>
    </row>
    <row r="6" spans="1:8" x14ac:dyDescent="0.25">
      <c r="A6" s="360">
        <v>2021</v>
      </c>
      <c r="B6" s="602">
        <v>98.9</v>
      </c>
      <c r="C6" s="602">
        <v>61.8</v>
      </c>
      <c r="D6" s="602">
        <v>5</v>
      </c>
      <c r="E6" s="602">
        <v>18.7</v>
      </c>
      <c r="F6" s="253"/>
      <c r="G6" s="253"/>
      <c r="H6" s="253"/>
    </row>
    <row r="7" spans="1:8" x14ac:dyDescent="0.25">
      <c r="A7" s="481">
        <v>2022</v>
      </c>
      <c r="B7" s="1067">
        <v>92.7</v>
      </c>
      <c r="C7" s="1067">
        <v>94.3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18.7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214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4289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25277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979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2272</v>
      </c>
      <c r="C5" s="1034">
        <v>1148</v>
      </c>
      <c r="D5" s="600">
        <v>1124</v>
      </c>
      <c r="G5" s="871" t="s">
        <v>126</v>
      </c>
      <c r="H5" s="637">
        <f>IF(ISBLANK(D7),"",D7)</f>
        <v>577</v>
      </c>
    </row>
    <row r="6" spans="1:17" x14ac:dyDescent="0.25">
      <c r="A6" s="641">
        <v>2021</v>
      </c>
      <c r="B6" s="1034">
        <v>1710</v>
      </c>
      <c r="C6" s="1034">
        <v>854</v>
      </c>
      <c r="D6" s="602">
        <v>856</v>
      </c>
      <c r="G6" s="635" t="s">
        <v>127</v>
      </c>
      <c r="H6" s="623">
        <f>IF(ISBLANK(C7),"",C7)</f>
        <v>705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1282</v>
      </c>
      <c r="C7" s="1034">
        <v>705</v>
      </c>
      <c r="D7" s="617">
        <v>577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577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705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1560</v>
      </c>
      <c r="C6" s="55">
        <v>802</v>
      </c>
      <c r="D6" s="55">
        <v>758</v>
      </c>
      <c r="E6" s="70">
        <v>2102</v>
      </c>
      <c r="F6" s="55">
        <v>1055</v>
      </c>
      <c r="G6" s="110">
        <v>1047</v>
      </c>
      <c r="H6" s="55">
        <v>1162</v>
      </c>
      <c r="I6" s="55">
        <v>616</v>
      </c>
      <c r="J6" s="55">
        <v>546</v>
      </c>
      <c r="K6" s="70">
        <v>4534</v>
      </c>
      <c r="L6" s="55">
        <v>2329</v>
      </c>
      <c r="M6" s="110">
        <v>2205</v>
      </c>
      <c r="N6" s="70">
        <v>4643</v>
      </c>
      <c r="O6" s="55">
        <v>2361</v>
      </c>
      <c r="P6" s="110">
        <v>2282</v>
      </c>
      <c r="Q6" s="70">
        <v>17574</v>
      </c>
      <c r="R6" s="55">
        <v>9136</v>
      </c>
      <c r="S6" s="110">
        <v>8438</v>
      </c>
      <c r="T6" s="70">
        <v>26976</v>
      </c>
      <c r="U6" s="55">
        <v>13604</v>
      </c>
      <c r="V6" s="160">
        <v>13372</v>
      </c>
    </row>
    <row r="7" spans="1:22" x14ac:dyDescent="0.25">
      <c r="A7" s="286">
        <v>2021</v>
      </c>
      <c r="B7" s="167">
        <v>1549</v>
      </c>
      <c r="C7" s="94">
        <v>803</v>
      </c>
      <c r="D7" s="94">
        <v>746</v>
      </c>
      <c r="E7" s="167">
        <v>2029</v>
      </c>
      <c r="F7" s="94">
        <v>1017</v>
      </c>
      <c r="G7" s="169">
        <v>1012</v>
      </c>
      <c r="H7" s="94">
        <v>1173</v>
      </c>
      <c r="I7" s="94">
        <v>625</v>
      </c>
      <c r="J7" s="94">
        <v>548</v>
      </c>
      <c r="K7" s="167">
        <v>4459</v>
      </c>
      <c r="L7" s="94">
        <v>2288</v>
      </c>
      <c r="M7" s="169">
        <v>2171</v>
      </c>
      <c r="N7" s="167">
        <v>4569</v>
      </c>
      <c r="O7" s="94">
        <v>2321</v>
      </c>
      <c r="P7" s="169">
        <v>2248</v>
      </c>
      <c r="Q7" s="167">
        <v>17359</v>
      </c>
      <c r="R7" s="94">
        <v>9031</v>
      </c>
      <c r="S7" s="169">
        <v>8328</v>
      </c>
      <c r="T7" s="212">
        <v>26686</v>
      </c>
      <c r="U7" s="58">
        <v>13451</v>
      </c>
      <c r="V7" s="160">
        <v>13235</v>
      </c>
    </row>
    <row r="8" spans="1:22" x14ac:dyDescent="0.25">
      <c r="A8" s="219">
        <v>2022</v>
      </c>
      <c r="B8" s="72">
        <v>1760</v>
      </c>
      <c r="C8" s="61">
        <v>923</v>
      </c>
      <c r="D8" s="61">
        <v>837</v>
      </c>
      <c r="E8" s="72">
        <v>2031</v>
      </c>
      <c r="F8" s="61">
        <v>1031</v>
      </c>
      <c r="G8" s="111">
        <v>1000</v>
      </c>
      <c r="H8" s="61">
        <v>1119</v>
      </c>
      <c r="I8" s="61">
        <v>590</v>
      </c>
      <c r="J8" s="61">
        <v>529</v>
      </c>
      <c r="K8" s="72">
        <v>4636</v>
      </c>
      <c r="L8" s="61">
        <v>2391</v>
      </c>
      <c r="M8" s="111">
        <v>2245</v>
      </c>
      <c r="N8" s="72">
        <v>4203</v>
      </c>
      <c r="O8" s="61">
        <v>2129</v>
      </c>
      <c r="P8" s="111">
        <v>2074</v>
      </c>
      <c r="Q8" s="72">
        <v>16412</v>
      </c>
      <c r="R8" s="61">
        <v>8528</v>
      </c>
      <c r="S8" s="111">
        <v>7884</v>
      </c>
      <c r="T8" s="72">
        <v>25807</v>
      </c>
      <c r="U8" s="61">
        <v>13038</v>
      </c>
      <c r="V8" s="111">
        <v>12769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1760</v>
      </c>
      <c r="C15" s="172">
        <f>E8</f>
        <v>2031</v>
      </c>
      <c r="D15" s="172">
        <f>H8</f>
        <v>1119</v>
      </c>
      <c r="E15" s="172">
        <f>K8</f>
        <v>4636</v>
      </c>
      <c r="F15" s="172">
        <f>N8</f>
        <v>4203</v>
      </c>
      <c r="G15" s="172">
        <f>Q8</f>
        <v>16412</v>
      </c>
      <c r="H15" s="334">
        <f>T8</f>
        <v>25807</v>
      </c>
      <c r="M15" s="172">
        <f>K8</f>
        <v>4636</v>
      </c>
      <c r="N15" s="172">
        <f>H15-E15-O15</f>
        <v>15567</v>
      </c>
      <c r="O15" s="172">
        <f>H15-(B15+C15+G15)</f>
        <v>5604</v>
      </c>
      <c r="P15" s="29"/>
      <c r="Q15" s="100">
        <f>M15/H15*100</f>
        <v>17.964118262486924</v>
      </c>
      <c r="R15" s="100">
        <f>N15/H15*100</f>
        <v>60.320843182082385</v>
      </c>
      <c r="S15" s="100">
        <f>O15/H15*100</f>
        <v>21.715038555430695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17.964118262486924</v>
      </c>
      <c r="R18" s="100">
        <f>N15/H15*100</f>
        <v>60.320843182082385</v>
      </c>
      <c r="S18" s="100">
        <f>O15/H15*100</f>
        <v>21.715038555430695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10.4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15.2</v>
      </c>
      <c r="C24" s="361"/>
      <c r="D24" s="361"/>
      <c r="E24" s="167">
        <v>0</v>
      </c>
      <c r="F24" s="361"/>
      <c r="G24" s="362"/>
      <c r="H24" s="167">
        <v>10.1</v>
      </c>
      <c r="I24" s="94">
        <v>0</v>
      </c>
      <c r="J24" s="169">
        <v>22.99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4.7</v>
      </c>
      <c r="C25" s="357"/>
      <c r="D25" s="357"/>
      <c r="E25" s="72">
        <v>4.7</v>
      </c>
      <c r="F25" s="357"/>
      <c r="G25" s="461"/>
      <c r="H25" s="72">
        <v>4.67</v>
      </c>
      <c r="I25" s="61">
        <v>0</v>
      </c>
      <c r="J25" s="111">
        <v>10.42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22.99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22.99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10.42</v>
      </c>
      <c r="C34" s="676">
        <f t="shared" si="2"/>
        <v>0</v>
      </c>
      <c r="F34" s="702">
        <f t="shared" si="3"/>
        <v>2022</v>
      </c>
      <c r="G34" s="676">
        <f t="shared" si="4"/>
        <v>10.42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31</v>
      </c>
      <c r="C4" s="600">
        <v>1</v>
      </c>
      <c r="D4" s="600">
        <v>6</v>
      </c>
      <c r="E4" s="599">
        <v>5</v>
      </c>
      <c r="F4" s="600">
        <v>8.4</v>
      </c>
      <c r="G4" s="600">
        <v>1.4</v>
      </c>
    </row>
    <row r="5" spans="1:10" x14ac:dyDescent="0.25">
      <c r="A5" s="286">
        <v>2022</v>
      </c>
      <c r="B5" s="751">
        <v>27</v>
      </c>
      <c r="C5" s="751">
        <v>1</v>
      </c>
      <c r="D5" s="751">
        <v>4</v>
      </c>
      <c r="E5" s="753">
        <v>4</v>
      </c>
      <c r="F5" s="751">
        <v>6.7</v>
      </c>
      <c r="G5" s="751">
        <v>0.9</v>
      </c>
    </row>
    <row r="6" spans="1:10" x14ac:dyDescent="0.25">
      <c r="A6" s="218">
        <v>2023</v>
      </c>
      <c r="B6" s="752">
        <v>30</v>
      </c>
      <c r="C6" s="752">
        <v>0</v>
      </c>
      <c r="D6" s="752">
        <v>3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31</v>
      </c>
      <c r="C11" s="80">
        <f>IF(ISBLANK(D4),"",D4)</f>
        <v>6</v>
      </c>
      <c r="E11" s="103">
        <f>A4</f>
        <v>2021</v>
      </c>
      <c r="F11" s="80">
        <f>IF(ISBLANK(B4),"",B4)</f>
        <v>31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27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27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30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30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5</v>
      </c>
      <c r="E18" s="603">
        <f>A4</f>
        <v>2021</v>
      </c>
      <c r="F18" s="100">
        <f>IF(ISBLANK(C4),"",C4)</f>
        <v>1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3</v>
      </c>
      <c r="E20" s="155">
        <f t="shared" si="5"/>
        <v>2023</v>
      </c>
      <c r="F20" s="83">
        <f>IF(ISBLANK(C6),"",C6)</f>
        <v>0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528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422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481</v>
      </c>
    </row>
    <row r="17" spans="2:3" x14ac:dyDescent="0.25">
      <c r="B17" s="253">
        <v>2022</v>
      </c>
      <c r="C17" s="1100">
        <v>410</v>
      </c>
    </row>
    <row r="18" spans="2:3" x14ac:dyDescent="0.25">
      <c r="B18" s="253">
        <v>2023</v>
      </c>
      <c r="C18" s="1100">
        <v>422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481</v>
      </c>
    </row>
    <row r="22" spans="2:3" x14ac:dyDescent="0.25">
      <c r="B22" s="636">
        <f>B17</f>
        <v>2022</v>
      </c>
      <c r="C22" s="636">
        <f t="shared" ref="C22:C23" si="0">IF(ISBLANK(C17),"",C17)</f>
        <v>410</v>
      </c>
    </row>
    <row r="23" spans="2:3" x14ac:dyDescent="0.25">
      <c r="B23" s="636">
        <f>B18</f>
        <v>2023</v>
      </c>
      <c r="C23" s="636">
        <f t="shared" si="0"/>
        <v>422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20</v>
      </c>
      <c r="C5" s="55">
        <v>40</v>
      </c>
      <c r="D5" s="55">
        <v>30</v>
      </c>
      <c r="E5" s="269">
        <f>SUM(B5:D5)</f>
        <v>90</v>
      </c>
      <c r="F5" s="71">
        <v>620</v>
      </c>
      <c r="G5" s="70">
        <v>0.5</v>
      </c>
      <c r="H5" s="55">
        <v>0.2</v>
      </c>
      <c r="I5" s="110">
        <v>0.5</v>
      </c>
      <c r="J5" s="71">
        <v>2.2999999999999998</v>
      </c>
    </row>
    <row r="6" spans="1:10" x14ac:dyDescent="0.25">
      <c r="A6" s="286">
        <v>2022</v>
      </c>
      <c r="B6" s="757">
        <v>24</v>
      </c>
      <c r="C6" s="758">
        <v>36</v>
      </c>
      <c r="D6" s="758">
        <v>24</v>
      </c>
      <c r="E6" s="270">
        <f>SUM(B6:D6)</f>
        <v>84</v>
      </c>
      <c r="F6" s="214">
        <v>548</v>
      </c>
      <c r="G6" s="457">
        <v>0.5</v>
      </c>
      <c r="H6" s="458">
        <v>0.2</v>
      </c>
      <c r="I6" s="763">
        <v>0.4</v>
      </c>
      <c r="J6" s="214">
        <v>2.1</v>
      </c>
    </row>
    <row r="7" spans="1:10" x14ac:dyDescent="0.25">
      <c r="A7" s="218">
        <v>2023</v>
      </c>
      <c r="B7" s="167">
        <v>26</v>
      </c>
      <c r="C7" s="94">
        <v>39</v>
      </c>
      <c r="D7" s="94">
        <v>29</v>
      </c>
      <c r="E7" s="447">
        <f>SUM(B7:D7)</f>
        <v>94</v>
      </c>
      <c r="F7" s="168">
        <v>528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620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548</v>
      </c>
      <c r="C14" s="28"/>
      <c r="D14" s="28"/>
      <c r="F14" s="625" t="s">
        <v>1526</v>
      </c>
      <c r="G14" s="621">
        <f>IF(ISBLANK(B7),"",B7)</f>
        <v>26</v>
      </c>
      <c r="I14" s="625" t="s">
        <v>1529</v>
      </c>
      <c r="J14" s="621">
        <f>IF(ISBLANK(B7),"",B7)</f>
        <v>26</v>
      </c>
    </row>
    <row r="15" spans="1:10" x14ac:dyDescent="0.25">
      <c r="A15" s="624">
        <f t="shared" ref="A15" si="1">A7</f>
        <v>2023</v>
      </c>
      <c r="B15" s="623">
        <f t="shared" si="0"/>
        <v>528</v>
      </c>
      <c r="C15" s="28"/>
      <c r="D15" s="28"/>
      <c r="F15" s="626" t="s">
        <v>1527</v>
      </c>
      <c r="G15" s="622">
        <f>IF(ISBLANK(C7),"",C7)</f>
        <v>39</v>
      </c>
      <c r="I15" s="626" t="s">
        <v>1538</v>
      </c>
      <c r="J15" s="622">
        <f>IF(ISBLANK(C7),"",C7)</f>
        <v>39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29</v>
      </c>
      <c r="I16" s="627" t="s">
        <v>1539</v>
      </c>
      <c r="J16" s="623">
        <f>IF(ISBLANK(D7),"",D7)</f>
        <v>29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</v>
      </c>
      <c r="C6" s="759"/>
      <c r="D6" s="759"/>
      <c r="E6" s="457">
        <v>4.0999999999999996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10</v>
      </c>
      <c r="C7" s="759"/>
      <c r="D7" s="759"/>
      <c r="E7" s="457">
        <v>3.2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19</v>
      </c>
      <c r="C8" s="760"/>
      <c r="D8" s="760"/>
      <c r="E8" s="601">
        <v>6.1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</v>
      </c>
      <c r="C16" s="755"/>
      <c r="I16" s="700">
        <f>A6</f>
        <v>2020</v>
      </c>
      <c r="J16" s="674">
        <f>IF(ISBLANK(E6),"",E6)</f>
        <v>4.0999999999999996</v>
      </c>
      <c r="K16" s="756"/>
    </row>
    <row r="17" spans="1:10" x14ac:dyDescent="0.25">
      <c r="A17" s="701">
        <f>A7</f>
        <v>2021</v>
      </c>
      <c r="B17" s="853">
        <f>IF(ISBLANK(B7),"",B7)</f>
        <v>10</v>
      </c>
      <c r="C17" s="755"/>
      <c r="I17" s="701">
        <f>A7</f>
        <v>2021</v>
      </c>
      <c r="J17" s="853">
        <f>IF(ISBLANK(E7),"",E7)</f>
        <v>3.2</v>
      </c>
    </row>
    <row r="18" spans="1:10" x14ac:dyDescent="0.25">
      <c r="A18" s="702">
        <f>A8</f>
        <v>2022</v>
      </c>
      <c r="B18" s="676">
        <f>IF(ISBLANK(B8),"",B8)</f>
        <v>19</v>
      </c>
      <c r="C18" s="755"/>
      <c r="I18" s="702">
        <f>A8</f>
        <v>2022</v>
      </c>
      <c r="J18" s="676">
        <f>IF(ISBLANK(E8),"",E8)</f>
        <v>6.1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</v>
      </c>
      <c r="D5" s="449">
        <f>IF(ISBLANK(B5),"",A5)</f>
        <v>2021</v>
      </c>
      <c r="E5" s="618">
        <f>IF(ISBLANK(B5),"",B5)</f>
        <v>19</v>
      </c>
      <c r="K5" s="217">
        <v>2020</v>
      </c>
      <c r="L5" s="655">
        <v>8.4</v>
      </c>
    </row>
    <row r="6" spans="1:12" x14ac:dyDescent="0.25">
      <c r="A6" s="229">
        <v>2022</v>
      </c>
      <c r="B6" s="602">
        <v>20</v>
      </c>
      <c r="D6" s="450">
        <f>IF(ISBLANK(B6),"",A6)</f>
        <v>2022</v>
      </c>
      <c r="E6" s="619">
        <f>IF(ISBLANK(B6),"",B6)</f>
        <v>20</v>
      </c>
      <c r="K6" s="286">
        <v>2021</v>
      </c>
      <c r="L6" s="657">
        <v>7</v>
      </c>
    </row>
    <row r="7" spans="1:12" x14ac:dyDescent="0.25">
      <c r="A7" s="123">
        <v>2023</v>
      </c>
      <c r="B7" s="617">
        <v>20</v>
      </c>
      <c r="D7" s="379">
        <f>IF(ISBLANK(B7),"",A7)</f>
        <v>2023</v>
      </c>
      <c r="E7" s="620">
        <f>IF(ISBLANK(B7),"",B7)</f>
        <v>20</v>
      </c>
      <c r="K7" s="219">
        <v>2022</v>
      </c>
      <c r="L7" s="617">
        <v>5.9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33</v>
      </c>
      <c r="C4" s="643">
        <v>58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35</v>
      </c>
      <c r="C5" s="602">
        <v>129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</v>
      </c>
      <c r="C6" s="602">
        <v>107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4480</v>
      </c>
      <c r="D5" s="643">
        <v>379</v>
      </c>
      <c r="E5" s="869">
        <v>8.4</v>
      </c>
      <c r="F5" s="1039">
        <v>8.4</v>
      </c>
      <c r="G5" s="1039">
        <v>8.4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4416</v>
      </c>
      <c r="D6" s="657">
        <v>285</v>
      </c>
      <c r="E6" s="657">
        <v>6.4</v>
      </c>
      <c r="F6" s="657">
        <v>6.3</v>
      </c>
      <c r="G6" s="657">
        <v>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4289</v>
      </c>
      <c r="D7" s="617">
        <v>214</v>
      </c>
      <c r="E7" s="617">
        <v>5</v>
      </c>
      <c r="F7" s="617">
        <v>5.4</v>
      </c>
      <c r="G7" s="617">
        <v>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10.9</v>
      </c>
      <c r="C4" s="655">
        <v>134</v>
      </c>
      <c r="D4" s="655">
        <v>3</v>
      </c>
      <c r="E4" s="655">
        <v>115</v>
      </c>
      <c r="F4" s="655">
        <v>0.4</v>
      </c>
      <c r="G4" s="655">
        <v>37</v>
      </c>
      <c r="H4" s="655">
        <v>6</v>
      </c>
      <c r="I4" s="655">
        <v>6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8.9</v>
      </c>
      <c r="C5" s="602">
        <v>157</v>
      </c>
      <c r="D5" s="602">
        <v>3.4</v>
      </c>
      <c r="E5" s="602">
        <v>126</v>
      </c>
      <c r="F5" s="602">
        <v>0.5</v>
      </c>
      <c r="G5" s="602">
        <v>31</v>
      </c>
      <c r="H5" s="602">
        <v>5</v>
      </c>
      <c r="I5" s="602">
        <v>6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155</v>
      </c>
      <c r="D6" s="617"/>
      <c r="E6" s="617">
        <v>123</v>
      </c>
      <c r="F6" s="617"/>
      <c r="G6" s="617">
        <v>33</v>
      </c>
      <c r="H6" s="617">
        <v>3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190</v>
      </c>
      <c r="C4" s="1006">
        <v>97</v>
      </c>
      <c r="D4" s="1006">
        <v>93</v>
      </c>
      <c r="E4" s="1005">
        <v>444</v>
      </c>
      <c r="F4" s="1006">
        <v>245</v>
      </c>
      <c r="G4" s="1006">
        <v>199</v>
      </c>
      <c r="H4" s="1007">
        <v>7</v>
      </c>
      <c r="I4" s="1007">
        <v>16.5</v>
      </c>
      <c r="J4" s="1007">
        <v>-9.5</v>
      </c>
      <c r="K4" s="70">
        <v>447</v>
      </c>
      <c r="L4" s="55">
        <v>202</v>
      </c>
      <c r="M4" s="110">
        <v>245</v>
      </c>
      <c r="N4" s="55">
        <v>390</v>
      </c>
      <c r="O4" s="55">
        <v>179</v>
      </c>
      <c r="P4" s="110">
        <v>211</v>
      </c>
    </row>
    <row r="5" spans="1:17" x14ac:dyDescent="0.25">
      <c r="A5" s="286">
        <v>2021</v>
      </c>
      <c r="B5" s="1008">
        <v>198</v>
      </c>
      <c r="C5" s="1009">
        <v>111</v>
      </c>
      <c r="D5" s="1009">
        <v>87</v>
      </c>
      <c r="E5" s="1008">
        <v>571</v>
      </c>
      <c r="F5" s="1009">
        <v>299</v>
      </c>
      <c r="G5" s="1009">
        <v>272</v>
      </c>
      <c r="H5" s="1010">
        <v>7.4</v>
      </c>
      <c r="I5" s="1010">
        <v>21.4</v>
      </c>
      <c r="J5" s="1010">
        <v>-14</v>
      </c>
      <c r="K5" s="212">
        <v>466</v>
      </c>
      <c r="L5" s="58">
        <v>195</v>
      </c>
      <c r="M5" s="160">
        <v>271</v>
      </c>
      <c r="N5" s="58">
        <v>476</v>
      </c>
      <c r="O5" s="58">
        <v>186</v>
      </c>
      <c r="P5" s="160">
        <v>290</v>
      </c>
    </row>
    <row r="6" spans="1:17" x14ac:dyDescent="0.25">
      <c r="A6" s="219">
        <v>2022</v>
      </c>
      <c r="B6" s="1011">
        <v>214</v>
      </c>
      <c r="C6" s="1012">
        <v>118</v>
      </c>
      <c r="D6" s="1012">
        <v>96</v>
      </c>
      <c r="E6" s="1011">
        <v>423</v>
      </c>
      <c r="F6" s="1012">
        <v>237</v>
      </c>
      <c r="G6" s="1012">
        <v>186</v>
      </c>
      <c r="H6" s="1013">
        <v>8.3000000000000007</v>
      </c>
      <c r="I6" s="1013">
        <v>16.399999999999999</v>
      </c>
      <c r="J6" s="1013">
        <v>-8.1</v>
      </c>
      <c r="K6" s="1014">
        <v>543</v>
      </c>
      <c r="L6" s="1015">
        <v>231</v>
      </c>
      <c r="M6" s="1016">
        <v>312</v>
      </c>
      <c r="N6" s="1015">
        <v>487</v>
      </c>
      <c r="O6" s="1015">
        <v>177</v>
      </c>
      <c r="P6" s="1016">
        <v>310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93</v>
      </c>
      <c r="C13" s="319">
        <f>IF(ISBLANK(C4),"",C4)</f>
        <v>97</v>
      </c>
      <c r="D13" s="364"/>
      <c r="E13" s="322">
        <f>A4</f>
        <v>2020</v>
      </c>
      <c r="F13" s="319">
        <f>IF(ISBLANK(G4),"",G4)</f>
        <v>199</v>
      </c>
      <c r="G13" s="319">
        <f>IF(ISBLANK(F4),"",F4)</f>
        <v>245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87</v>
      </c>
      <c r="C14" s="320">
        <f t="shared" ref="C14:C15" si="2">IF(ISBLANK(C5),"",C5)</f>
        <v>111</v>
      </c>
      <c r="D14" s="364"/>
      <c r="E14" s="323">
        <f t="shared" ref="E14:E15" si="3">A5</f>
        <v>2021</v>
      </c>
      <c r="F14" s="320">
        <f t="shared" ref="F14:F15" si="4">IF(ISBLANK(G5),"",G5)</f>
        <v>272</v>
      </c>
      <c r="G14" s="320">
        <f t="shared" ref="G14:G15" si="5">IF(ISBLANK(F5),"",F5)</f>
        <v>299</v>
      </c>
      <c r="H14" s="389"/>
      <c r="I14" s="389"/>
      <c r="J14" s="48"/>
      <c r="K14" s="325" t="s">
        <v>536</v>
      </c>
      <c r="L14" s="328">
        <f>IF(ISBLANK(K4),"",K4)</f>
        <v>447</v>
      </c>
      <c r="M14" s="328">
        <f>IF(ISBLANK(K5),"",K5)</f>
        <v>466</v>
      </c>
      <c r="N14" s="328">
        <f>IF(ISBLANK(K6),"",K6)</f>
        <v>543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96</v>
      </c>
      <c r="C15" s="321">
        <f t="shared" si="2"/>
        <v>118</v>
      </c>
      <c r="E15" s="324">
        <f t="shared" si="3"/>
        <v>2022</v>
      </c>
      <c r="F15" s="321">
        <f t="shared" si="4"/>
        <v>186</v>
      </c>
      <c r="G15" s="321">
        <f t="shared" si="5"/>
        <v>237</v>
      </c>
      <c r="H15" s="211"/>
      <c r="I15" s="211"/>
      <c r="J15" s="28"/>
      <c r="K15" s="326" t="s">
        <v>535</v>
      </c>
      <c r="L15" s="329">
        <f>IF(ISBLANK(N4),"",N4)</f>
        <v>390</v>
      </c>
      <c r="M15" s="329">
        <f>IF(ISBLANK(N5),"",N5)</f>
        <v>476</v>
      </c>
      <c r="N15" s="329">
        <f>IF(ISBLANK(N6),"",N6)</f>
        <v>487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447</v>
      </c>
      <c r="M19" s="328">
        <f>IF(ISBLANK(K5),"",K5)</f>
        <v>466</v>
      </c>
      <c r="N19" s="328">
        <f>IF(ISBLANK(K6),"",K6)</f>
        <v>543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390</v>
      </c>
      <c r="M20" s="329">
        <f>IF(ISBLANK(N5),"",N5)</f>
        <v>476</v>
      </c>
      <c r="N20" s="329">
        <f>IF(ISBLANK(N6),"",N6)</f>
        <v>487</v>
      </c>
      <c r="O20" s="364"/>
    </row>
    <row r="21" spans="1:15" x14ac:dyDescent="0.25">
      <c r="A21" s="322">
        <f>A4</f>
        <v>2020</v>
      </c>
      <c r="B21" s="319">
        <f>IF(ISBLANK(D4),"",D4)</f>
        <v>93</v>
      </c>
      <c r="C21" s="319">
        <f>IF(ISBLANK(C4),"",C4)</f>
        <v>97</v>
      </c>
      <c r="E21" s="322">
        <f>A4</f>
        <v>2020</v>
      </c>
      <c r="F21" s="319">
        <f>IF(ISBLANK(G4),"",G4)</f>
        <v>199</v>
      </c>
      <c r="G21" s="319">
        <f>IF(ISBLANK(F4),"",F4)</f>
        <v>245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87</v>
      </c>
      <c r="C22" s="320">
        <f t="shared" ref="C22:C23" si="8">IF(ISBLANK(C5),"",C5)</f>
        <v>111</v>
      </c>
      <c r="E22" s="323">
        <f t="shared" ref="E22:E23" si="9">A5</f>
        <v>2021</v>
      </c>
      <c r="F22" s="320">
        <f t="shared" ref="F22:F23" si="10">IF(ISBLANK(G5),"",G5)</f>
        <v>272</v>
      </c>
      <c r="G22" s="320">
        <f t="shared" ref="G22:G23" si="11">IF(ISBLANK(F5),"",F5)</f>
        <v>299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96</v>
      </c>
      <c r="C23" s="321">
        <f t="shared" si="8"/>
        <v>118</v>
      </c>
      <c r="E23" s="324">
        <f t="shared" si="9"/>
        <v>2022</v>
      </c>
      <c r="F23" s="321">
        <f t="shared" si="10"/>
        <v>186</v>
      </c>
      <c r="G23" s="321">
        <f t="shared" si="11"/>
        <v>237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23</v>
      </c>
      <c r="F5" s="616"/>
      <c r="G5" s="945"/>
      <c r="H5" s="599">
        <v>96</v>
      </c>
      <c r="I5" s="616">
        <v>22</v>
      </c>
      <c r="J5" s="616">
        <v>74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28</v>
      </c>
      <c r="F6" s="1028"/>
      <c r="G6" s="980"/>
      <c r="H6" s="1034">
        <v>134</v>
      </c>
      <c r="I6" s="1028">
        <v>32</v>
      </c>
      <c r="J6" s="1028">
        <v>102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11</v>
      </c>
      <c r="F7" s="1028"/>
      <c r="G7" s="980"/>
      <c r="H7" s="1034">
        <v>89</v>
      </c>
      <c r="I7" s="1028">
        <v>24</v>
      </c>
      <c r="J7" s="1028">
        <v>65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65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65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56.6</v>
      </c>
      <c r="C6" s="614">
        <v>25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58.9</v>
      </c>
      <c r="C10" s="614">
        <v>22.5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63.8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282.012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4085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2520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5631.84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282.012</v>
      </c>
      <c r="C5" s="611">
        <v>234.96199999999999</v>
      </c>
      <c r="D5" s="751">
        <v>7452</v>
      </c>
      <c r="E5" s="751">
        <v>28</v>
      </c>
      <c r="G5" s="358">
        <v>2014</v>
      </c>
      <c r="H5" s="70">
        <v>5353.03</v>
      </c>
      <c r="I5" s="55">
        <v>5295.03</v>
      </c>
      <c r="J5" s="55">
        <v>58</v>
      </c>
      <c r="K5" s="71">
        <v>12</v>
      </c>
    </row>
    <row r="6" spans="1:12" x14ac:dyDescent="0.25">
      <c r="A6" s="286">
        <v>2021</v>
      </c>
      <c r="B6" s="601">
        <v>282.012</v>
      </c>
      <c r="C6" s="612">
        <v>240.71199999999999</v>
      </c>
      <c r="D6" s="959">
        <v>7150</v>
      </c>
      <c r="E6" s="959">
        <v>27</v>
      </c>
      <c r="G6" s="480">
        <v>2017</v>
      </c>
      <c r="H6" s="212">
        <v>5353</v>
      </c>
      <c r="I6" s="58">
        <v>5295</v>
      </c>
      <c r="J6" s="58">
        <v>58</v>
      </c>
      <c r="K6" s="214">
        <v>12</v>
      </c>
    </row>
    <row r="7" spans="1:12" x14ac:dyDescent="0.25">
      <c r="A7" s="218">
        <v>2022</v>
      </c>
      <c r="B7" s="601">
        <v>282.012</v>
      </c>
      <c r="C7" s="612">
        <v>250.69200000000001</v>
      </c>
      <c r="D7" s="959">
        <v>6910</v>
      </c>
      <c r="E7" s="959">
        <v>27</v>
      </c>
      <c r="G7" s="482">
        <v>2020</v>
      </c>
      <c r="H7" s="72">
        <v>5631.84</v>
      </c>
      <c r="I7" s="61">
        <v>5573.84</v>
      </c>
      <c r="J7" s="61">
        <v>58</v>
      </c>
      <c r="K7" s="73">
        <v>12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250.69200000000001</v>
      </c>
      <c r="D14" s="631">
        <f>A5</f>
        <v>2020</v>
      </c>
      <c r="E14" s="625">
        <f>IF(ISBLANK(D5),"",D5)</f>
        <v>7452</v>
      </c>
      <c r="F14" s="211"/>
      <c r="G14" s="634" t="s">
        <v>925</v>
      </c>
      <c r="H14" s="621">
        <f>IF(ISBLANK(J7),"",J7)</f>
        <v>58</v>
      </c>
      <c r="I14" s="211"/>
      <c r="J14" s="211"/>
    </row>
    <row r="15" spans="1:12" x14ac:dyDescent="0.25">
      <c r="A15" s="870" t="s">
        <v>16</v>
      </c>
      <c r="B15" s="630">
        <f>IF(ISBLANK(B7),"",B7)</f>
        <v>282.012</v>
      </c>
      <c r="D15" s="632">
        <f t="shared" ref="D15:D16" si="0">A6</f>
        <v>2021</v>
      </c>
      <c r="E15" s="626">
        <f>IF(ISBLANK(D6),"",D6)</f>
        <v>7150</v>
      </c>
      <c r="F15" s="211"/>
      <c r="G15" s="635" t="s">
        <v>926</v>
      </c>
      <c r="H15" s="623">
        <f>IF(ISBLANK(I7),"",I7)</f>
        <v>5573.84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6910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250.69200000000001</v>
      </c>
      <c r="F19" s="253"/>
      <c r="G19" s="634" t="s">
        <v>529</v>
      </c>
      <c r="H19" s="621">
        <f>IF(ISBLANK(J7),"",J7)</f>
        <v>58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282.012</v>
      </c>
      <c r="F20" s="253"/>
      <c r="G20" s="635" t="s">
        <v>528</v>
      </c>
      <c r="H20" s="623">
        <f>IF(ISBLANK(I7),"",I7)</f>
        <v>5573.84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8.8000000000000007</v>
      </c>
      <c r="C5" s="1092">
        <v>3929</v>
      </c>
      <c r="D5" s="1093">
        <v>98</v>
      </c>
      <c r="E5" s="1092">
        <v>2500</v>
      </c>
      <c r="F5" s="1093">
        <v>40</v>
      </c>
    </row>
    <row r="6" spans="1:9" x14ac:dyDescent="0.25">
      <c r="A6" s="218">
        <v>2021</v>
      </c>
      <c r="B6" s="1092">
        <v>7.3</v>
      </c>
      <c r="C6" s="1092">
        <v>4071</v>
      </c>
      <c r="D6" s="1093">
        <v>98</v>
      </c>
      <c r="E6" s="1092">
        <v>2500</v>
      </c>
      <c r="F6" s="1093">
        <v>49</v>
      </c>
    </row>
    <row r="7" spans="1:9" x14ac:dyDescent="0.25">
      <c r="A7" s="219">
        <v>2022</v>
      </c>
      <c r="B7" s="73">
        <v>3.9</v>
      </c>
      <c r="C7" s="73">
        <v>4085</v>
      </c>
      <c r="D7" s="73">
        <v>100</v>
      </c>
      <c r="E7" s="73">
        <v>2520</v>
      </c>
      <c r="F7" s="73">
        <v>51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6898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5306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1592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14038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10463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3575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2134</v>
      </c>
      <c r="C5" s="458">
        <v>1914</v>
      </c>
      <c r="D5" s="458">
        <v>220</v>
      </c>
      <c r="E5" s="457">
        <v>6025</v>
      </c>
      <c r="F5" s="458">
        <v>5488</v>
      </c>
      <c r="G5" s="458">
        <v>537</v>
      </c>
      <c r="H5" s="457">
        <v>2.9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3360</v>
      </c>
      <c r="C6" s="458">
        <v>2796</v>
      </c>
      <c r="D6" s="458">
        <v>564</v>
      </c>
      <c r="E6" s="457">
        <v>7362</v>
      </c>
      <c r="F6" s="458">
        <v>5989</v>
      </c>
      <c r="G6" s="458">
        <v>1373</v>
      </c>
      <c r="H6" s="457">
        <v>2.1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6898</v>
      </c>
      <c r="C7" s="612">
        <v>5306</v>
      </c>
      <c r="D7" s="612">
        <v>1592</v>
      </c>
      <c r="E7" s="601">
        <v>14038</v>
      </c>
      <c r="F7" s="612">
        <v>10463</v>
      </c>
      <c r="G7" s="612">
        <v>3575</v>
      </c>
      <c r="H7" s="947">
        <v>2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2134</v>
      </c>
      <c r="C14" s="674">
        <f t="shared" ref="C14:D14" si="0">IF(ISBLANK(C5),"",C5)</f>
        <v>1914</v>
      </c>
      <c r="D14" s="669">
        <f t="shared" si="0"/>
        <v>220</v>
      </c>
      <c r="F14" s="884">
        <f>A5</f>
        <v>2020</v>
      </c>
      <c r="G14" s="674">
        <f>IF(ISBLANK(E5),"",E5)</f>
        <v>6025</v>
      </c>
      <c r="H14" s="674">
        <f t="shared" ref="H14:I16" si="1">IF(ISBLANK(F5),"",F5)</f>
        <v>5488</v>
      </c>
      <c r="I14" s="669">
        <f t="shared" si="1"/>
        <v>537</v>
      </c>
      <c r="J14" s="756"/>
      <c r="K14" s="884">
        <f>A5</f>
        <v>2020</v>
      </c>
      <c r="L14" s="674">
        <f>IF(ISBLANK(H5),"",H5)</f>
        <v>2.9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3360</v>
      </c>
      <c r="C15" s="879">
        <f t="shared" si="3"/>
        <v>2796</v>
      </c>
      <c r="D15" s="886">
        <f t="shared" si="3"/>
        <v>564</v>
      </c>
      <c r="F15" s="890">
        <f t="shared" ref="F15:F16" si="4">A6</f>
        <v>2021</v>
      </c>
      <c r="G15" s="853">
        <f t="shared" ref="G15:G16" si="5">IF(ISBLANK(E6),"",E6)</f>
        <v>7362</v>
      </c>
      <c r="H15" s="853">
        <f t="shared" si="1"/>
        <v>5989</v>
      </c>
      <c r="I15" s="670">
        <f t="shared" si="1"/>
        <v>1373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6898</v>
      </c>
      <c r="C16" s="888">
        <f t="shared" si="3"/>
        <v>5306</v>
      </c>
      <c r="D16" s="889">
        <f t="shared" si="3"/>
        <v>1592</v>
      </c>
      <c r="F16" s="891">
        <f t="shared" si="4"/>
        <v>2022</v>
      </c>
      <c r="G16" s="676">
        <f t="shared" si="5"/>
        <v>14038</v>
      </c>
      <c r="H16" s="676">
        <f t="shared" si="1"/>
        <v>10463</v>
      </c>
      <c r="I16" s="671">
        <f t="shared" si="1"/>
        <v>3575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2134</v>
      </c>
      <c r="C22" s="674">
        <f t="shared" ref="C22:D22" si="8">IF(ISBLANK(C5),"",C5)</f>
        <v>1914</v>
      </c>
      <c r="D22" s="669">
        <f t="shared" si="8"/>
        <v>220</v>
      </c>
      <c r="F22" s="884">
        <f>A5</f>
        <v>2020</v>
      </c>
      <c r="G22" s="674">
        <f>IF(ISBLANK(E5),"",E5)</f>
        <v>6025</v>
      </c>
      <c r="H22" s="674">
        <f t="shared" ref="H22:I24" si="9">IF(ISBLANK(F5),"",F5)</f>
        <v>5488</v>
      </c>
      <c r="I22" s="669">
        <f t="shared" si="9"/>
        <v>537</v>
      </c>
      <c r="J22" s="756"/>
      <c r="K22" s="884">
        <f>A5</f>
        <v>2020</v>
      </c>
      <c r="L22" s="674">
        <f>IF(ISBLANK(H5),"",H5)</f>
        <v>2.9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3360</v>
      </c>
      <c r="C23" s="853">
        <f t="shared" si="11"/>
        <v>2796</v>
      </c>
      <c r="D23" s="670">
        <f t="shared" si="11"/>
        <v>564</v>
      </c>
      <c r="F23" s="890">
        <f t="shared" ref="F23:F24" si="12">A6</f>
        <v>2021</v>
      </c>
      <c r="G23" s="853">
        <f t="shared" ref="G23:G24" si="13">IF(ISBLANK(E6),"",E6)</f>
        <v>7362</v>
      </c>
      <c r="H23" s="853">
        <f t="shared" si="9"/>
        <v>5989</v>
      </c>
      <c r="I23" s="670">
        <f t="shared" si="9"/>
        <v>1373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6898</v>
      </c>
      <c r="C24" s="676">
        <f t="shared" si="11"/>
        <v>5306</v>
      </c>
      <c r="D24" s="671">
        <f t="shared" si="11"/>
        <v>1592</v>
      </c>
      <c r="F24" s="891">
        <f t="shared" si="12"/>
        <v>2022</v>
      </c>
      <c r="G24" s="676">
        <f t="shared" si="13"/>
        <v>14038</v>
      </c>
      <c r="H24" s="676">
        <f t="shared" si="9"/>
        <v>10463</v>
      </c>
      <c r="I24" s="671">
        <f t="shared" si="9"/>
        <v>3575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91</v>
      </c>
      <c r="C3" s="71">
        <v>53</v>
      </c>
      <c r="D3" s="71">
        <v>9.6999999999999993</v>
      </c>
      <c r="F3" s="105" t="s">
        <v>537</v>
      </c>
      <c r="G3" s="97">
        <f>IF(ISBLANK(B3),"",B3)</f>
        <v>91</v>
      </c>
      <c r="H3" s="97">
        <f>IF(ISBLANK(B4),"",B4)</f>
        <v>141</v>
      </c>
      <c r="I3" s="97">
        <f>IF(ISBLANK(B5),"",B5)</f>
        <v>170</v>
      </c>
      <c r="J3" s="365"/>
    </row>
    <row r="4" spans="1:12" x14ac:dyDescent="0.25">
      <c r="A4" s="286">
        <v>2021</v>
      </c>
      <c r="B4" s="214">
        <v>141</v>
      </c>
      <c r="C4" s="214">
        <v>32</v>
      </c>
      <c r="D4" s="214">
        <v>11</v>
      </c>
      <c r="F4" s="130" t="s">
        <v>538</v>
      </c>
      <c r="G4" s="98">
        <f>IF(ISBLANK(C3),"",C3)</f>
        <v>53</v>
      </c>
      <c r="H4" s="98">
        <f>IF(ISBLANK(C4),"",C4)</f>
        <v>32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170</v>
      </c>
      <c r="C5" s="168">
        <v>63</v>
      </c>
      <c r="D5" s="168">
        <v>10.1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91</v>
      </c>
      <c r="H8" s="97">
        <f>IF(ISBLANK(B4),"",B4)</f>
        <v>141</v>
      </c>
      <c r="I8" s="97">
        <f>IF(ISBLANK(B5),"",B5)</f>
        <v>170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53</v>
      </c>
      <c r="H9" s="98">
        <f>IF(ISBLANK(C4),"",C4)</f>
        <v>32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9.6999999999999993</v>
      </c>
      <c r="H13" s="132">
        <f>IF(ISBLANK(D4),"",D4)</f>
        <v>11</v>
      </c>
      <c r="I13" s="132">
        <f>IF(ISBLANK(D5),"",D5)</f>
        <v>10.1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599</v>
      </c>
      <c r="C4" s="110">
        <v>634</v>
      </c>
      <c r="E4" s="29" t="s">
        <v>540</v>
      </c>
      <c r="F4" s="163">
        <f>B4/($B$22+$C$22)*100</f>
        <v>2.3210756771418608</v>
      </c>
      <c r="G4" s="163">
        <f>C4/($B$22+$C$22)*100</f>
        <v>2.4566977951718529</v>
      </c>
      <c r="J4" s="29" t="s">
        <v>540</v>
      </c>
      <c r="K4" s="163">
        <f>G4</f>
        <v>2.4566977951718529</v>
      </c>
    </row>
    <row r="5" spans="1:11" x14ac:dyDescent="0.25">
      <c r="A5" s="202" t="s">
        <v>541</v>
      </c>
      <c r="B5" s="212">
        <v>600</v>
      </c>
      <c r="C5" s="160">
        <v>668</v>
      </c>
      <c r="E5" s="29" t="s">
        <v>541</v>
      </c>
      <c r="F5" s="163">
        <f t="shared" ref="F5:G21" si="0">B5/($B$22+$C$22)*100</f>
        <v>2.3249505947998603</v>
      </c>
      <c r="G5" s="163">
        <f t="shared" si="0"/>
        <v>2.5884449955438447</v>
      </c>
      <c r="J5" s="29" t="s">
        <v>541</v>
      </c>
      <c r="K5" s="163">
        <f t="shared" ref="K5:K21" si="1">G5</f>
        <v>2.5884449955438447</v>
      </c>
    </row>
    <row r="6" spans="1:11" x14ac:dyDescent="0.25">
      <c r="A6" s="202" t="s">
        <v>542</v>
      </c>
      <c r="B6" s="212">
        <v>638</v>
      </c>
      <c r="C6" s="160">
        <v>652</v>
      </c>
      <c r="E6" s="29" t="s">
        <v>542</v>
      </c>
      <c r="F6" s="163">
        <f t="shared" si="0"/>
        <v>2.4721974658038515</v>
      </c>
      <c r="G6" s="163">
        <f t="shared" si="0"/>
        <v>2.5264463130158488</v>
      </c>
      <c r="J6" s="29" t="s">
        <v>542</v>
      </c>
      <c r="K6" s="163">
        <f t="shared" si="1"/>
        <v>2.5264463130158488</v>
      </c>
    </row>
    <row r="7" spans="1:11" x14ac:dyDescent="0.25">
      <c r="A7" s="202" t="s">
        <v>543</v>
      </c>
      <c r="B7" s="212">
        <v>657</v>
      </c>
      <c r="C7" s="160">
        <v>741</v>
      </c>
      <c r="E7" s="29" t="s">
        <v>543</v>
      </c>
      <c r="F7" s="163">
        <f t="shared" si="0"/>
        <v>2.5458209013058473</v>
      </c>
      <c r="G7" s="163">
        <f t="shared" si="0"/>
        <v>2.8713139845778275</v>
      </c>
      <c r="J7" s="29" t="s">
        <v>543</v>
      </c>
      <c r="K7" s="163">
        <f t="shared" si="1"/>
        <v>2.8713139845778275</v>
      </c>
    </row>
    <row r="8" spans="1:11" x14ac:dyDescent="0.25">
      <c r="A8" s="202" t="s">
        <v>544</v>
      </c>
      <c r="B8" s="212">
        <v>691</v>
      </c>
      <c r="C8" s="160">
        <v>664</v>
      </c>
      <c r="E8" s="29" t="s">
        <v>544</v>
      </c>
      <c r="F8" s="163">
        <f t="shared" si="0"/>
        <v>2.6775681016778394</v>
      </c>
      <c r="G8" s="163">
        <f t="shared" si="0"/>
        <v>2.5729453249118457</v>
      </c>
      <c r="J8" s="29" t="s">
        <v>544</v>
      </c>
      <c r="K8" s="163">
        <f t="shared" si="1"/>
        <v>2.5729453249118457</v>
      </c>
    </row>
    <row r="9" spans="1:11" x14ac:dyDescent="0.25">
      <c r="A9" s="202" t="s">
        <v>545</v>
      </c>
      <c r="B9" s="212">
        <v>726</v>
      </c>
      <c r="C9" s="160">
        <v>724</v>
      </c>
      <c r="E9" s="29" t="s">
        <v>545</v>
      </c>
      <c r="F9" s="163">
        <f t="shared" si="0"/>
        <v>2.8131902197078311</v>
      </c>
      <c r="G9" s="163">
        <f t="shared" si="0"/>
        <v>2.8054403843918316</v>
      </c>
      <c r="J9" s="29" t="s">
        <v>545</v>
      </c>
      <c r="K9" s="163">
        <f t="shared" si="1"/>
        <v>2.8054403843918316</v>
      </c>
    </row>
    <row r="10" spans="1:11" x14ac:dyDescent="0.25">
      <c r="A10" s="202" t="s">
        <v>546</v>
      </c>
      <c r="B10" s="212">
        <v>727</v>
      </c>
      <c r="C10" s="160">
        <v>851</v>
      </c>
      <c r="E10" s="29" t="s">
        <v>546</v>
      </c>
      <c r="F10" s="163">
        <f t="shared" si="0"/>
        <v>2.8170651373658311</v>
      </c>
      <c r="G10" s="163">
        <f t="shared" si="0"/>
        <v>3.2975549269578019</v>
      </c>
      <c r="J10" s="29" t="s">
        <v>546</v>
      </c>
      <c r="K10" s="163">
        <f t="shared" si="1"/>
        <v>3.2975549269578019</v>
      </c>
    </row>
    <row r="11" spans="1:11" x14ac:dyDescent="0.25">
      <c r="A11" s="202" t="s">
        <v>547</v>
      </c>
      <c r="B11" s="212">
        <v>709</v>
      </c>
      <c r="C11" s="160">
        <v>848</v>
      </c>
      <c r="E11" s="29" t="s">
        <v>547</v>
      </c>
      <c r="F11" s="163">
        <f t="shared" si="0"/>
        <v>2.7473166195218353</v>
      </c>
      <c r="G11" s="163">
        <f t="shared" si="0"/>
        <v>3.2859301739838029</v>
      </c>
      <c r="J11" s="29" t="s">
        <v>547</v>
      </c>
      <c r="K11" s="163">
        <f t="shared" si="1"/>
        <v>3.2859301739838029</v>
      </c>
    </row>
    <row r="12" spans="1:11" x14ac:dyDescent="0.25">
      <c r="A12" s="202" t="s">
        <v>548</v>
      </c>
      <c r="B12" s="212">
        <v>754</v>
      </c>
      <c r="C12" s="160">
        <v>873</v>
      </c>
      <c r="E12" s="29" t="s">
        <v>548</v>
      </c>
      <c r="F12" s="163">
        <f t="shared" si="0"/>
        <v>2.9216879141318248</v>
      </c>
      <c r="G12" s="163">
        <f t="shared" si="0"/>
        <v>3.3828031154337967</v>
      </c>
      <c r="J12" s="29" t="s">
        <v>548</v>
      </c>
      <c r="K12" s="163">
        <f t="shared" si="1"/>
        <v>3.3828031154337967</v>
      </c>
    </row>
    <row r="13" spans="1:11" x14ac:dyDescent="0.25">
      <c r="A13" s="202" t="s">
        <v>549</v>
      </c>
      <c r="B13" s="212">
        <v>861</v>
      </c>
      <c r="C13" s="160">
        <v>929</v>
      </c>
      <c r="E13" s="29" t="s">
        <v>549</v>
      </c>
      <c r="F13" s="163">
        <f t="shared" si="0"/>
        <v>3.3363041035377994</v>
      </c>
      <c r="G13" s="163">
        <f t="shared" si="0"/>
        <v>3.5997985042817842</v>
      </c>
      <c r="J13" s="29" t="s">
        <v>549</v>
      </c>
      <c r="K13" s="163">
        <f t="shared" si="1"/>
        <v>3.5997985042817842</v>
      </c>
    </row>
    <row r="14" spans="1:11" x14ac:dyDescent="0.25">
      <c r="A14" s="202" t="s">
        <v>550</v>
      </c>
      <c r="B14" s="212">
        <v>849</v>
      </c>
      <c r="C14" s="160">
        <v>920</v>
      </c>
      <c r="E14" s="29" t="s">
        <v>550</v>
      </c>
      <c r="F14" s="163">
        <f t="shared" si="0"/>
        <v>3.2898050916418025</v>
      </c>
      <c r="G14" s="163">
        <f t="shared" si="0"/>
        <v>3.5649242453597858</v>
      </c>
      <c r="J14" s="29" t="s">
        <v>550</v>
      </c>
      <c r="K14" s="163">
        <f t="shared" si="1"/>
        <v>3.5649242453597858</v>
      </c>
    </row>
    <row r="15" spans="1:11" x14ac:dyDescent="0.25">
      <c r="A15" s="202" t="s">
        <v>551</v>
      </c>
      <c r="B15" s="212">
        <v>899</v>
      </c>
      <c r="C15" s="160">
        <v>1004</v>
      </c>
      <c r="E15" s="29" t="s">
        <v>551</v>
      </c>
      <c r="F15" s="163">
        <f t="shared" si="0"/>
        <v>3.483550974541791</v>
      </c>
      <c r="G15" s="163">
        <f t="shared" si="0"/>
        <v>3.8904173286317665</v>
      </c>
      <c r="J15" s="29" t="s">
        <v>551</v>
      </c>
      <c r="K15" s="163">
        <f t="shared" si="1"/>
        <v>3.8904173286317665</v>
      </c>
    </row>
    <row r="16" spans="1:11" x14ac:dyDescent="0.25">
      <c r="A16" s="202" t="s">
        <v>552</v>
      </c>
      <c r="B16" s="212">
        <v>1011</v>
      </c>
      <c r="C16" s="160">
        <v>974</v>
      </c>
      <c r="E16" s="29" t="s">
        <v>552</v>
      </c>
      <c r="F16" s="163">
        <f t="shared" si="0"/>
        <v>3.9175417522377654</v>
      </c>
      <c r="G16" s="163">
        <f t="shared" si="0"/>
        <v>3.7741697988917737</v>
      </c>
      <c r="J16" s="29" t="s">
        <v>552</v>
      </c>
      <c r="K16" s="163">
        <f t="shared" si="1"/>
        <v>3.7741697988917737</v>
      </c>
    </row>
    <row r="17" spans="1:11" x14ac:dyDescent="0.25">
      <c r="A17" s="202" t="s">
        <v>553</v>
      </c>
      <c r="B17" s="212">
        <v>1099</v>
      </c>
      <c r="C17" s="160">
        <v>1032</v>
      </c>
      <c r="E17" s="29" t="s">
        <v>553</v>
      </c>
      <c r="F17" s="163">
        <f t="shared" si="0"/>
        <v>4.2585345061417446</v>
      </c>
      <c r="G17" s="163">
        <f t="shared" si="0"/>
        <v>3.9989150230557602</v>
      </c>
      <c r="J17" s="29" t="s">
        <v>553</v>
      </c>
      <c r="K17" s="163">
        <f t="shared" si="1"/>
        <v>3.9989150230557602</v>
      </c>
    </row>
    <row r="18" spans="1:11" x14ac:dyDescent="0.25">
      <c r="A18" s="202" t="s">
        <v>554</v>
      </c>
      <c r="B18" s="212">
        <v>823</v>
      </c>
      <c r="C18" s="160">
        <v>743</v>
      </c>
      <c r="E18" s="29" t="s">
        <v>554</v>
      </c>
      <c r="F18" s="163">
        <f t="shared" si="0"/>
        <v>3.1890572325338087</v>
      </c>
      <c r="G18" s="163">
        <f t="shared" si="0"/>
        <v>2.8790638198938274</v>
      </c>
      <c r="J18" s="29" t="s">
        <v>554</v>
      </c>
      <c r="K18" s="163">
        <f t="shared" si="1"/>
        <v>2.8790638198938274</v>
      </c>
    </row>
    <row r="19" spans="1:11" x14ac:dyDescent="0.25">
      <c r="A19" s="202" t="s">
        <v>555</v>
      </c>
      <c r="B19" s="212">
        <v>462</v>
      </c>
      <c r="C19" s="160">
        <v>359</v>
      </c>
      <c r="E19" s="29" t="s">
        <v>555</v>
      </c>
      <c r="F19" s="163">
        <f t="shared" si="0"/>
        <v>1.7902119579958926</v>
      </c>
      <c r="G19" s="163">
        <f t="shared" si="0"/>
        <v>1.3910954392219166</v>
      </c>
      <c r="J19" s="29" t="s">
        <v>555</v>
      </c>
      <c r="K19" s="163">
        <f t="shared" si="1"/>
        <v>1.3910954392219166</v>
      </c>
    </row>
    <row r="20" spans="1:11" x14ac:dyDescent="0.25">
      <c r="A20" s="202" t="s">
        <v>556</v>
      </c>
      <c r="B20" s="212">
        <v>390</v>
      </c>
      <c r="C20" s="160">
        <v>243</v>
      </c>
      <c r="E20" s="29" t="s">
        <v>556</v>
      </c>
      <c r="F20" s="163">
        <f t="shared" si="0"/>
        <v>1.5112178866199093</v>
      </c>
      <c r="G20" s="163">
        <f t="shared" si="0"/>
        <v>0.94160499089394356</v>
      </c>
      <c r="J20" s="29" t="s">
        <v>556</v>
      </c>
      <c r="K20" s="163">
        <f t="shared" si="1"/>
        <v>0.94160499089394356</v>
      </c>
    </row>
    <row r="21" spans="1:11" x14ac:dyDescent="0.25">
      <c r="A21" s="203" t="s">
        <v>557</v>
      </c>
      <c r="B21" s="72">
        <v>274</v>
      </c>
      <c r="C21" s="111">
        <v>179</v>
      </c>
      <c r="E21" s="31" t="s">
        <v>557</v>
      </c>
      <c r="F21" s="163">
        <f t="shared" si="0"/>
        <v>1.0617274382919362</v>
      </c>
      <c r="G21" s="163">
        <f t="shared" si="0"/>
        <v>0.69361026078195842</v>
      </c>
      <c r="J21" s="31" t="s">
        <v>557</v>
      </c>
      <c r="K21" s="210">
        <f t="shared" si="1"/>
        <v>0.69361026078195842</v>
      </c>
    </row>
    <row r="22" spans="1:11" x14ac:dyDescent="0.25">
      <c r="A22" s="309" t="s">
        <v>16</v>
      </c>
      <c r="B22" s="121">
        <f>SUM(B4:B21)</f>
        <v>12769</v>
      </c>
      <c r="C22" s="124">
        <f>SUM(C4:C21)</f>
        <v>13038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414</v>
      </c>
      <c r="C3" s="110">
        <v>1568</v>
      </c>
      <c r="E3" s="297" t="s">
        <v>709</v>
      </c>
      <c r="F3" s="71">
        <v>50.97</v>
      </c>
      <c r="G3" s="71">
        <v>54.03</v>
      </c>
      <c r="K3" s="122" t="s">
        <v>16</v>
      </c>
      <c r="L3" s="71">
        <v>3.17</v>
      </c>
      <c r="M3" s="71">
        <v>2.82</v>
      </c>
    </row>
    <row r="4" spans="1:16" x14ac:dyDescent="0.25">
      <c r="A4" s="202" t="s">
        <v>704</v>
      </c>
      <c r="B4" s="212">
        <v>473</v>
      </c>
      <c r="C4" s="160">
        <v>1585</v>
      </c>
      <c r="E4" s="298" t="s">
        <v>710</v>
      </c>
      <c r="F4" s="214">
        <v>38.31</v>
      </c>
      <c r="G4" s="214">
        <v>33.92</v>
      </c>
      <c r="K4" s="215" t="s">
        <v>212</v>
      </c>
      <c r="L4" s="214">
        <v>2.96</v>
      </c>
      <c r="M4" s="214">
        <v>2.63</v>
      </c>
      <c r="N4" s="211"/>
    </row>
    <row r="5" spans="1:16" x14ac:dyDescent="0.25">
      <c r="A5" s="202" t="s">
        <v>705</v>
      </c>
      <c r="B5" s="212">
        <v>456</v>
      </c>
      <c r="C5" s="160">
        <v>1099</v>
      </c>
      <c r="E5" s="298" t="s">
        <v>711</v>
      </c>
      <c r="F5" s="214">
        <v>8.3000000000000007</v>
      </c>
      <c r="G5" s="214">
        <v>9.11</v>
      </c>
      <c r="K5" s="123" t="s">
        <v>213</v>
      </c>
      <c r="L5" s="73">
        <v>3.23</v>
      </c>
      <c r="M5" s="73">
        <v>2.9</v>
      </c>
      <c r="N5" s="211"/>
    </row>
    <row r="6" spans="1:16" x14ac:dyDescent="0.25">
      <c r="A6" s="202" t="s">
        <v>706</v>
      </c>
      <c r="B6" s="212">
        <v>456</v>
      </c>
      <c r="C6" s="160">
        <v>1010</v>
      </c>
      <c r="E6" s="298" t="s">
        <v>712</v>
      </c>
      <c r="F6" s="214">
        <v>1.69</v>
      </c>
      <c r="G6" s="214">
        <v>2.1800000000000002</v>
      </c>
      <c r="K6" s="226"/>
      <c r="L6" s="164"/>
      <c r="M6" s="211"/>
    </row>
    <row r="7" spans="1:16" x14ac:dyDescent="0.25">
      <c r="A7" s="202" t="s">
        <v>707</v>
      </c>
      <c r="B7" s="212">
        <v>193</v>
      </c>
      <c r="C7" s="160">
        <v>773</v>
      </c>
      <c r="E7" s="299" t="s">
        <v>713</v>
      </c>
      <c r="F7" s="73">
        <v>0.73</v>
      </c>
      <c r="G7" s="73">
        <v>0.77</v>
      </c>
      <c r="K7" s="227"/>
      <c r="L7" s="211"/>
      <c r="M7" s="211"/>
    </row>
    <row r="8" spans="1:16" x14ac:dyDescent="0.25">
      <c r="A8" s="203" t="s">
        <v>708</v>
      </c>
      <c r="B8" s="72">
        <v>103</v>
      </c>
      <c r="C8" s="111">
        <v>1046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22.143765004942807</v>
      </c>
      <c r="C13" s="301">
        <f>B3/SUM(B3:B8)*100</f>
        <v>19.761336515513126</v>
      </c>
      <c r="E13" s="217" t="s">
        <v>836</v>
      </c>
      <c r="F13" s="289">
        <f>IF(ISBLANK(F3),"",F3)</f>
        <v>50.97</v>
      </c>
      <c r="G13" s="289">
        <f>IF(ISBLANK(G3),"",G3)</f>
        <v>54.03</v>
      </c>
    </row>
    <row r="14" spans="1:16" x14ac:dyDescent="0.25">
      <c r="A14" s="220" t="s">
        <v>825</v>
      </c>
      <c r="B14" s="305">
        <f>C4/SUM(C3:C8)*100</f>
        <v>22.383844089817824</v>
      </c>
      <c r="C14" s="302">
        <f>B4/SUM(B3:B8)*100</f>
        <v>22.577565632458235</v>
      </c>
      <c r="E14" s="286" t="s">
        <v>837</v>
      </c>
      <c r="F14" s="290">
        <f t="shared" ref="F14:G17" si="0">IF(ISBLANK(F4),"",F4)</f>
        <v>38.31</v>
      </c>
      <c r="G14" s="290">
        <f t="shared" si="0"/>
        <v>33.92</v>
      </c>
    </row>
    <row r="15" spans="1:16" x14ac:dyDescent="0.25">
      <c r="A15" s="220" t="s">
        <v>826</v>
      </c>
      <c r="B15" s="305">
        <f>C5/SUM(C3:C8)*100</f>
        <v>15.520406722214378</v>
      </c>
      <c r="C15" s="302">
        <f>B5/SUM(B3:B8)*100</f>
        <v>21.766109785202865</v>
      </c>
      <c r="E15" s="286" t="s">
        <v>838</v>
      </c>
      <c r="F15" s="290">
        <f t="shared" si="0"/>
        <v>8.3000000000000007</v>
      </c>
      <c r="G15" s="290">
        <f t="shared" si="0"/>
        <v>9.11</v>
      </c>
    </row>
    <row r="16" spans="1:16" x14ac:dyDescent="0.25">
      <c r="A16" s="220" t="s">
        <v>827</v>
      </c>
      <c r="B16" s="305">
        <f>C6/SUM(C3:C8)*100</f>
        <v>14.263522101398108</v>
      </c>
      <c r="C16" s="302">
        <f>B6/SUM(B3:B8)*100</f>
        <v>21.766109785202865</v>
      </c>
      <c r="E16" s="286" t="s">
        <v>839</v>
      </c>
      <c r="F16" s="290">
        <f t="shared" si="0"/>
        <v>1.69</v>
      </c>
      <c r="G16" s="290">
        <f t="shared" si="0"/>
        <v>2.1800000000000002</v>
      </c>
    </row>
    <row r="17" spans="1:18" x14ac:dyDescent="0.25">
      <c r="A17" s="220" t="s">
        <v>828</v>
      </c>
      <c r="B17" s="305">
        <f>C7/SUM(C3:C8)*100</f>
        <v>10.916537212258156</v>
      </c>
      <c r="C17" s="302">
        <f>B7/SUM(B3:B8)*100</f>
        <v>9.2124105011933182</v>
      </c>
      <c r="E17" s="219" t="s">
        <v>840</v>
      </c>
      <c r="F17" s="291">
        <f t="shared" si="0"/>
        <v>0.73</v>
      </c>
      <c r="G17" s="291">
        <f t="shared" si="0"/>
        <v>0.77</v>
      </c>
    </row>
    <row r="18" spans="1:18" x14ac:dyDescent="0.25">
      <c r="A18" s="221" t="s">
        <v>829</v>
      </c>
      <c r="B18" s="306">
        <f>C8/SUM(C3:C8)*100</f>
        <v>14.771924869368732</v>
      </c>
      <c r="C18" s="303">
        <f>B8/SUM(B3:B8)*100</f>
        <v>4.9164677804295938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22.143765004942807</v>
      </c>
      <c r="C22" s="301">
        <f>C13</f>
        <v>19.761336515513126</v>
      </c>
    </row>
    <row r="23" spans="1:18" x14ac:dyDescent="0.25">
      <c r="A23" s="220" t="s">
        <v>831</v>
      </c>
      <c r="B23" s="305">
        <f t="shared" ref="B23:C27" si="1">B14</f>
        <v>22.383844089817824</v>
      </c>
      <c r="C23" s="302">
        <f t="shared" si="1"/>
        <v>22.577565632458235</v>
      </c>
    </row>
    <row r="24" spans="1:18" x14ac:dyDescent="0.25">
      <c r="A24" s="307" t="s">
        <v>832</v>
      </c>
      <c r="B24" s="305">
        <f t="shared" si="1"/>
        <v>15.520406722214378</v>
      </c>
      <c r="C24" s="302">
        <f t="shared" si="1"/>
        <v>21.766109785202865</v>
      </c>
    </row>
    <row r="25" spans="1:18" x14ac:dyDescent="0.25">
      <c r="A25" s="220" t="s">
        <v>833</v>
      </c>
      <c r="B25" s="305">
        <f t="shared" si="1"/>
        <v>14.263522101398108</v>
      </c>
      <c r="C25" s="302">
        <f t="shared" si="1"/>
        <v>21.766109785202865</v>
      </c>
    </row>
    <row r="26" spans="1:18" x14ac:dyDescent="0.25">
      <c r="A26" s="220" t="s">
        <v>834</v>
      </c>
      <c r="B26" s="305">
        <f t="shared" si="1"/>
        <v>10.916537212258156</v>
      </c>
      <c r="C26" s="302">
        <f t="shared" si="1"/>
        <v>9.2124105011933182</v>
      </c>
    </row>
    <row r="27" spans="1:18" x14ac:dyDescent="0.25">
      <c r="A27" s="308" t="s">
        <v>835</v>
      </c>
      <c r="B27" s="306">
        <f t="shared" si="1"/>
        <v>14.771924869368732</v>
      </c>
      <c r="C27" s="303">
        <f t="shared" si="1"/>
        <v>4.9164677804295938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679</v>
      </c>
      <c r="C34" s="110">
        <v>1805</v>
      </c>
      <c r="E34" s="297" t="s">
        <v>709</v>
      </c>
      <c r="F34" s="71">
        <v>54.03</v>
      </c>
      <c r="G34" s="211"/>
      <c r="K34" s="122" t="s">
        <v>16</v>
      </c>
      <c r="L34" s="71">
        <v>2.82</v>
      </c>
      <c r="M34" s="211"/>
    </row>
    <row r="35" spans="1:16" x14ac:dyDescent="0.25">
      <c r="A35" s="202" t="s">
        <v>704</v>
      </c>
      <c r="B35" s="212">
        <v>658</v>
      </c>
      <c r="C35" s="160">
        <v>1611</v>
      </c>
      <c r="E35" s="298" t="s">
        <v>710</v>
      </c>
      <c r="F35" s="214">
        <v>33.92</v>
      </c>
      <c r="G35" s="211"/>
      <c r="K35" s="215" t="s">
        <v>212</v>
      </c>
      <c r="L35" s="214">
        <v>2.63</v>
      </c>
      <c r="M35" s="211"/>
      <c r="N35" s="29" t="s">
        <v>876</v>
      </c>
    </row>
    <row r="36" spans="1:16" x14ac:dyDescent="0.25">
      <c r="A36" s="202" t="s">
        <v>705</v>
      </c>
      <c r="B36" s="212">
        <v>524</v>
      </c>
      <c r="C36" s="160">
        <v>1066</v>
      </c>
      <c r="E36" s="298" t="s">
        <v>711</v>
      </c>
      <c r="F36" s="214">
        <v>9.11</v>
      </c>
      <c r="G36" s="211"/>
      <c r="K36" s="123" t="s">
        <v>213</v>
      </c>
      <c r="L36" s="73">
        <v>2.9</v>
      </c>
      <c r="M36" s="211"/>
      <c r="N36" s="288">
        <v>2022</v>
      </c>
    </row>
    <row r="37" spans="1:16" x14ac:dyDescent="0.25">
      <c r="A37" s="202" t="s">
        <v>706</v>
      </c>
      <c r="B37" s="212">
        <v>417</v>
      </c>
      <c r="C37" s="160">
        <v>869</v>
      </c>
      <c r="E37" s="298" t="s">
        <v>712</v>
      </c>
      <c r="F37" s="214">
        <v>2.1800000000000002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165</v>
      </c>
      <c r="C38" s="160">
        <v>554</v>
      </c>
      <c r="E38" s="299" t="s">
        <v>713</v>
      </c>
      <c r="F38" s="73">
        <v>0.77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90</v>
      </c>
      <c r="C39" s="111">
        <v>683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27.398299939283543</v>
      </c>
      <c r="C44" s="301">
        <f>B34/SUM(B34:B39)*100</f>
        <v>26.806158705092777</v>
      </c>
      <c r="E44" s="217" t="s">
        <v>836</v>
      </c>
      <c r="F44" s="289">
        <f>IF(ISBLANK(F34),"",F34)</f>
        <v>54.03</v>
      </c>
    </row>
    <row r="45" spans="1:16" x14ac:dyDescent="0.25">
      <c r="A45" s="220" t="s">
        <v>825</v>
      </c>
      <c r="B45" s="305">
        <f>C35/SUM(C34:C39)*100</f>
        <v>24.453551912568305</v>
      </c>
      <c r="C45" s="302">
        <f>B35/SUM(B34:B39)*100</f>
        <v>25.977102250296092</v>
      </c>
      <c r="E45" s="286" t="s">
        <v>837</v>
      </c>
      <c r="F45" s="290">
        <f t="shared" ref="F45:F48" si="2">IF(ISBLANK(F35),"",F35)</f>
        <v>33.92</v>
      </c>
    </row>
    <row r="46" spans="1:16" x14ac:dyDescent="0.25">
      <c r="A46" s="220" t="s">
        <v>826</v>
      </c>
      <c r="B46" s="305">
        <f>C36/SUM(C34:C39)*100</f>
        <v>16.18093503339405</v>
      </c>
      <c r="C46" s="302">
        <f>B36/SUM(B34:B39)*100</f>
        <v>20.686932491117251</v>
      </c>
      <c r="E46" s="286" t="s">
        <v>838</v>
      </c>
      <c r="F46" s="290">
        <f t="shared" si="2"/>
        <v>9.11</v>
      </c>
    </row>
    <row r="47" spans="1:16" x14ac:dyDescent="0.25">
      <c r="A47" s="220" t="s">
        <v>827</v>
      </c>
      <c r="B47" s="305">
        <f>C37/SUM(C34:C39)*100</f>
        <v>13.190649666059503</v>
      </c>
      <c r="C47" s="302">
        <f>B37/SUM(B34:B39)*100</f>
        <v>16.46269245953415</v>
      </c>
      <c r="E47" s="286" t="s">
        <v>839</v>
      </c>
      <c r="F47" s="290">
        <f t="shared" si="2"/>
        <v>2.1800000000000002</v>
      </c>
    </row>
    <row r="48" spans="1:16" x14ac:dyDescent="0.25">
      <c r="A48" s="220" t="s">
        <v>828</v>
      </c>
      <c r="B48" s="305">
        <f>C38/SUM(C34:C39)*100</f>
        <v>8.4092289010321792</v>
      </c>
      <c r="C48" s="302">
        <f>B38/SUM(B34:B39)*100</f>
        <v>6.5140150019739442</v>
      </c>
      <c r="E48" s="219" t="s">
        <v>840</v>
      </c>
      <c r="F48" s="291">
        <f t="shared" si="2"/>
        <v>0.77</v>
      </c>
    </row>
    <row r="49" spans="1:3" x14ac:dyDescent="0.25">
      <c r="A49" s="221" t="s">
        <v>829</v>
      </c>
      <c r="B49" s="306">
        <f>C39/SUM(C34:C39)*100</f>
        <v>10.367334547662416</v>
      </c>
      <c r="C49" s="303">
        <f>B39/SUM(B34:B39)*100</f>
        <v>3.5530990919857874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27.398299939283543</v>
      </c>
      <c r="C53" s="301">
        <f>C44</f>
        <v>26.806158705092777</v>
      </c>
    </row>
    <row r="54" spans="1:3" x14ac:dyDescent="0.25">
      <c r="A54" s="220" t="s">
        <v>831</v>
      </c>
      <c r="B54" s="305">
        <f t="shared" ref="B54:C54" si="3">B45</f>
        <v>24.453551912568305</v>
      </c>
      <c r="C54" s="302">
        <f t="shared" si="3"/>
        <v>25.977102250296092</v>
      </c>
    </row>
    <row r="55" spans="1:3" x14ac:dyDescent="0.25">
      <c r="A55" s="307" t="s">
        <v>832</v>
      </c>
      <c r="B55" s="305">
        <f t="shared" ref="B55:C55" si="4">B46</f>
        <v>16.18093503339405</v>
      </c>
      <c r="C55" s="302">
        <f t="shared" si="4"/>
        <v>20.686932491117251</v>
      </c>
    </row>
    <row r="56" spans="1:3" x14ac:dyDescent="0.25">
      <c r="A56" s="220" t="s">
        <v>833</v>
      </c>
      <c r="B56" s="305">
        <f t="shared" ref="B56:C56" si="5">B47</f>
        <v>13.190649666059503</v>
      </c>
      <c r="C56" s="302">
        <f t="shared" si="5"/>
        <v>16.46269245953415</v>
      </c>
    </row>
    <row r="57" spans="1:3" x14ac:dyDescent="0.25">
      <c r="A57" s="220" t="s">
        <v>834</v>
      </c>
      <c r="B57" s="305">
        <f t="shared" ref="B57:C57" si="6">B48</f>
        <v>8.4092289010321792</v>
      </c>
      <c r="C57" s="302">
        <f t="shared" si="6"/>
        <v>6.5140150019739442</v>
      </c>
    </row>
    <row r="58" spans="1:3" x14ac:dyDescent="0.25">
      <c r="A58" s="308" t="s">
        <v>835</v>
      </c>
      <c r="B58" s="306">
        <f t="shared" ref="B58:C58" si="7">B49</f>
        <v>10.367334547662416</v>
      </c>
      <c r="C58" s="303">
        <f t="shared" si="7"/>
        <v>3.5530990919857874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2024-04-26T07:42:13Z</dcterms:modified>
</cp:coreProperties>
</file>