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<sst xmlns="http://schemas.openxmlformats.org/spreadsheetml/2006/main" count="6316" uniqueCount="2914">
  <si>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</si>
  <si>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</si>
  <si>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</si>
  <si>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</si>
  <si>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</si>
  <si>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</si>
  <si>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</si>
  <si>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</si>
  <si>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</si>
  <si>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</si>
  <si>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</si>
  <si>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</si>
  <si>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</si>
  <si>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</si>
  <si>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</si>
  <si>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</si>
  <si>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</si>
  <si>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</si>
  <si>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</si>
  <si>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</si>
  <si>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</si>
  <si>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</si>
  <si>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</si>
  <si>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</si>
  <si>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</si>
  <si>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</si>
  <si>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</si>
  <si>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</si>
  <si>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</si>
  <si>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</si>
  <si>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</si>
  <si>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</si>
  <si>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</si>
  <si>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</si>
  <si>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</si>
  <si>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</si>
  <si>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</si>
  <si>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</si>
  <si>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</si>
  <si>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</si>
  <si>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</si>
  <si>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</si>
  <si>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</si>
  <si>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</si>
  <si>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</si>
  <si>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</si>
  <si>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</si>
  <si>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</si>
  <si>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</si>
  <si>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</si>
  <si>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</si>
  <si>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</si>
  <si>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</si>
  <si>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</si>
  <si>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</si>
  <si>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</si>
  <si>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</si>
  <si>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</si>
  <si>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</si>
  <si>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</si>
  <si>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</si>
  <si>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</si>
  <si>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</si>
  <si>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</si>
  <si>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</si>
  <si>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</si>
  <si>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</si>
  <si>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</si>
  <si>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</si>
  <si>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</si>
  <si>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</si>
  <si>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</si>
  <si>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</si>
  <si>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</si>
  <si>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</si>
  <si>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</si>
  <si>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</si>
  <si>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</si>
  <si>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</si>
  <si>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</si>
  <si>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</si>
  <si>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</si>
  <si>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</si>
  <si>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</si>
  <si>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</si>
  <si>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</si>
  <si>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</si>
  <si>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</si>
  <si>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</si>
  <si>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</si>
  <si>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</si>
  <si>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</si>
  <si>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</si>
  <si>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</si>
  <si>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</si>
  <si>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</si>
  <si>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</si>
  <si>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</si>
  <si>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</si>
  <si>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</si>
  <si>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</si>
  <si>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</si>
  <si>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</si>
  <si>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</si>
  <si>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</si>
  <si>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</si>
  <si>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</si>
  <si>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</si>
  <si>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</si>
  <si>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</si>
  <si>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</si>
  <si>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</si>
  <si>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</si>
  <si>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</si>
  <si>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</si>
  <si>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</si>
  <si>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</si>
  <si>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</si>
  <si>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</si>
  <si>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</si>
  <si>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</si>
  <si>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</si>
  <si>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</si>
  <si>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</si>
  <si>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</si>
  <si>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</si>
  <si>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</si>
  <si>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</si>
  <si>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</si>
  <si>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</si>
  <si>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</si>
  <si>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</si>
  <si>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</si>
  <si>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</si>
  <si>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</si>
  <si>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</si>
  <si>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</si>
  <si>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</si>
  <si>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</si>
  <si>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</si>
  <si>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</si>
  <si>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</si>
  <si>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</si>
  <si>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</si>
  <si>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</si>
  <si>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</si>
  <si>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</si>
  <si>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</si>
  <si>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</si>
  <si>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</si>
  <si>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</si>
  <si>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</si>
  <si>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</si>
  <si>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</si>
  <si>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</si>
  <si>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</si>
  <si>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</si>
  <si>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</si>
  <si>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</si>
  <si>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</si>
  <si>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</si>
  <si>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</si>
  <si>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</si>
  <si>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</si>
  <si>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</si>
  <si>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</si>
  <si>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</si>
  <si>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</si>
  <si>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</si>
  <si>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</si>
  <si>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</si>
  <si>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</si>
  <si>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</si>
  <si>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</si>
  <si>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</si>
  <si>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</si>
  <si>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</si>
  <si>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</si>
  <si>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</si>
  <si>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</si>
  <si>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</si>
  <si>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</si>
  <si>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</si>
  <si>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</si>
  <si>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</si>
  <si>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</si>
  <si>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</si>
  <si>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</si>
  <si>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</si>
  <si>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</si>
  <si>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</si>
  <si>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</si>
  <si>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</si>
  <si>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</si>
  <si>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</si>
  <si>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</si>
  <si>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</si>
  <si>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</si>
  <si>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</si>
  <si>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</si>
  <si>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</si>
  <si>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</si>
  <si>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</si>
  <si>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</si>
  <si>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</si>
  <si>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</si>
  <si>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</si>
  <si>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</si>
  <si>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</si>
  <si>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</si>
  <si>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</si>
  <si>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</si>
  <si>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</si>
  <si>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</si>
  <si>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</si>
  <si>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</si>
  <si>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</si>
  <si>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</si>
  <si>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</si>
  <si>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</si>
  <si>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</si>
  <si>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</si>
  <si>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</si>
  <si>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</si>
  <si>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</si>
  <si>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</si>
  <si>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</si>
  <si>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</si>
  <si>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</si>
  <si>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</si>
  <si>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</si>
  <si>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</si>
  <si>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</si>
  <si>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</si>
  <si>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</si>
  <si>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</si>
  <si>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</si>
  <si>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</si>
  <si>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</si>
  <si>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</si>
  <si>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</si>
  <si>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</si>
  <si>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</si>
  <si>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</si>
  <si>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</si>
  <si>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</si>
  <si>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</si>
  <si>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</si>
  <si>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</si>
  <si>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</si>
  <si>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</si>
  <si>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</si>
  <si>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</si>
  <si>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</si>
  <si>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</si>
  <si>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</si>
  <si>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</si>
  <si>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</si>
  <si>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</si>
  <si>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</si>
  <si>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</si>
  <si>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</si>
  <si>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</si>
  <si>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</si>
  <si>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</si>
  <si>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</si>
  <si>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</si>
  <si>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</si>
  <si>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</si>
  <si>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</si>
  <si>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</si>
  <si>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</si>
  <si>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</si>
  <si>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</si>
  <si>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</si>
  <si>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</si>
  <si>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</si>
  <si>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</si>
  <si>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</si>
  <si>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</si>
  <si>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</si>
  <si>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</si>
  <si>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</si>
  <si>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</si>
  <si>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</si>
  <si>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</si>
  <si>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</si>
  <si>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</si>
  <si>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</si>
  <si>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</si>
  <si>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</si>
  <si>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</si>
  <si>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</si>
  <si>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</si>
  <si>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</si>
  <si>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</si>
  <si>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</si>
  <si>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</si>
  <si>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</si>
  <si>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</si>
  <si>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</si>
  <si>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</si>
  <si>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</si>
  <si>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</si>
  <si>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</si>
  <si>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</si>
  <si>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</si>
  <si>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</si>
  <si>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</si>
  <si>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</si>
  <si>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</si>
  <si>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</si>
  <si>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</si>
  <si>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</si>
  <si>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</si>
  <si>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</si>
  <si>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</si>
  <si>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</si>
  <si>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</si>
  <si>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</si>
  <si>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</si>
  <si>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</si>
  <si>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</si>
  <si>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</si>
  <si>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</si>
  <si>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</si>
  <si>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</si>
  <si>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</si>
  <si>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</si>
  <si>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</si>
  <si>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</si>
  <si>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</si>
  <si>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</si>
  <si>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</si>
  <si>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</si>
  <si>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</si>
  <si>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</si>
  <si>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</si>
  <si>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</si>
  <si>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</si>
  <si>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</si>
  <si>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</si>
  <si>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</si>
  <si>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</si>
  <si>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</si>
  <si>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</si>
  <si>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</si>
  <si>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</si>
  <si>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</si>
  <si>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</si>
  <si>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</si>
  <si>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</si>
  <si>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</si>
  <si>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</si>
  <si>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</si>
  <si>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</si>
  <si>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</si>
  <si>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</si>
  <si>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</si>
  <si>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</si>
  <si>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</si>
  <si>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</si>
  <si>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</si>
  <si>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</si>
  <si>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</si>
  <si>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</si>
  <si>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</si>
  <si>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</si>
  <si>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</si>
  <si>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</si>
  <si>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</si>
  <si>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</si>
  <si>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</si>
  <si>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</si>
  <si>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</si>
  <si>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</si>
  <si>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</si>
  <si>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</si>
  <si>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</si>
  <si>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</si>
  <si>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</si>
  <si>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</si>
  <si>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</si>
  <si>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</si>
  <si>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</si>
  <si>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</si>
  <si>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</si>
  <si>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</si>
  <si>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</si>
  <si>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</si>
  <si>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</si>
  <si>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</si>
  <si>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</si>
  <si>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</si>
  <si>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</si>
  <si>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</si>
  <si>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</si>
  <si>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</si>
  <si>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</si>
  <si>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</si>
  <si>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</si>
  <si>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</si>
  <si>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</si>
  <si>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</si>
  <si>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</si>
  <si>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</si>
  <si>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</si>
  <si>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</si>
  <si>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</si>
  <si>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</si>
  <si>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</si>
  <si>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</si>
  <si>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</si>
  <si>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</si>
  <si>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</si>
  <si>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</si>
  <si>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</si>
  <si>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</si>
  <si>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</si>
  <si>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</si>
  <si>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</si>
  <si>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</si>
  <si>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</si>
  <si>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</si>
  <si>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</si>
  <si>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</si>
  <si>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</si>
  <si>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</si>
  <si>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</si>
  <si>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</si>
  <si>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</si>
  <si>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</si>
  <si>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</si>
  <si>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</si>
  <si>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</si>
  <si>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</si>
  <si>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</si>
  <si>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</si>
  <si>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</si>
  <si>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</si>
  <si>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</si>
  <si>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</si>
  <si>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</si>
  <si>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</si>
  <si>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</si>
  <si>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</si>
  <si>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</si>
  <si>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</si>
  <si>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</si>
  <si>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</si>
  <si>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</si>
  <si>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</si>
  <si>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</si>
  <si>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</si>
  <si>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</si>
  <si>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</si>
  <si>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</si>
  <si>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</si>
  <si>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</si>
  <si>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</si>
  <si>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</si>
  <si>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</si>
  <si>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</si>
  <si>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</si>
  <si>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</si>
  <si>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</si>
  <si>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</si>
  <si>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</si>
  <si>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</si>
  <si>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</si>
  <si>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</si>
  <si>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</si>
  <si>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</si>
  <si>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</si>
  <si>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</si>
  <si>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</si>
  <si>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</si>
  <si>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</si>
  <si>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</si>
  <si>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</si>
  <si>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</si>
  <si>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</si>
  <si>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</si>
  <si>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</si>
  <si>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</si>
  <si>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</si>
  <si>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</si>
  <si>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</si>
  <si>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</si>
  <si>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</si>
  <si>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</si>
  <si>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</si>
  <si>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</si>
  <si>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</si>
  <si>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</si>
  <si>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</si>
  <si>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</si>
  <si>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</si>
  <si>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</si>
  <si>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</si>
  <si>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</si>
  <si>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</si>
  <si>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</si>
  <si>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</si>
  <si>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</si>
  <si>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</si>
  <si>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</si>
  <si>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</si>
  <si>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</si>
  <si>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</si>
  <si>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</si>
  <si>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</si>
  <si>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</si>
  <si>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</si>
  <si>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</si>
  <si>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</si>
  <si>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</si>
  <si>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</si>
  <si>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</si>
  <si>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</si>
  <si>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</si>
  <si>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</si>
  <si>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</si>
  <si>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</si>
  <si>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</si>
  <si>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</si>
  <si>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</si>
  <si>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</si>
  <si>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</si>
  <si>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</si>
  <si>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</si>
  <si>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</si>
  <si>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</si>
  <si>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</si>
  <si>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</si>
  <si>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</si>
  <si>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</si>
  <si>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</si>
  <si>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</si>
  <si>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</si>
  <si>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</si>
  <si>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</si>
  <si>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</si>
  <si>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</si>
  <si>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</si>
  <si>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</si>
  <si>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</si>
  <si>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</si>
  <si>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</si>
  <si>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</si>
  <si>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</si>
  <si>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</si>
  <si>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</si>
  <si>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</si>
  <si>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</si>
  <si>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</si>
  <si>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</si>
  <si>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</si>
  <si>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</si>
  <si>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</si>
  <si>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</si>
  <si>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</si>
  <si>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</si>
  <si>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</si>
  <si>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</si>
  <si>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</si>
  <si>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</si>
  <si>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</si>
  <si>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</si>
  <si>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</si>
  <si>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</si>
  <si>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</si>
  <si>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</si>
  <si>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</si>
  <si>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</si>
  <si>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</si>
  <si>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</si>
  <si>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</si>
  <si>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</si>
  <si>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</si>
  <si>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</si>
  <si>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</si>
  <si>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</si>
  <si>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</si>
  <si>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</si>
  <si>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</si>
  <si>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</si>
  <si>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</si>
  <si>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</si>
  <si>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</si>
  <si>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</si>
  <si>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</si>
  <si>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</si>
  <si>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</si>
  <si>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</si>
  <si>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</si>
  <si>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</si>
  <si>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</si>
  <si>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</si>
  <si>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</si>
  <si>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</si>
  <si>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</si>
  <si>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</si>
  <si>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</si>
  <si>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</si>
  <si>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</si>
  <si>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</si>
  <si>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</si>
  <si>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</si>
  <si>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</si>
  <si>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</si>
  <si>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</si>
  <si>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</si>
  <si>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</si>
  <si>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</si>
  <si>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</si>
  <si>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</si>
  <si>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</si>
  <si>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</si>
  <si>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</si>
  <si>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</si>
  <si>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</si>
  <si>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</si>
  <si>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</si>
  <si>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</si>
  <si>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</si>
  <si>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</si>
  <si>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</si>
  <si>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</si>
  <si>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</si>
  <si>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</si>
  <si>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</si>
  <si>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</si>
  <si>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</si>
  <si>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</si>
  <si>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</si>
  <si>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</si>
  <si>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</si>
  <si>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</si>
  <si>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</si>
  <si>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</si>
  <si>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</si>
  <si>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</si>
  <si>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</si>
  <si>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</si>
  <si>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</si>
  <si>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</si>
  <si>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</si>
  <si>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</si>
  <si>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</si>
  <si>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</si>
  <si>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</si>
  <si>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</si>
  <si>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</si>
  <si>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</si>
  <si>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</si>
  <si>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</si>
  <si>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</si>
  <si>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</si>
  <si>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</si>
  <si>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</si>
  <si>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</si>
  <si>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</si>
  <si>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</si>
  <si>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</si>
  <si>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</si>
  <si>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</si>
  <si>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</si>
  <si>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</si>
  <si>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</si>
  <si>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</si>
  <si>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</si>
  <si>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</si>
  <si>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</si>
  <si>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</si>
  <si>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</si>
  <si>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</si>
  <si>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</si>
  <si>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</si>
  <si>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</si>
  <si>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</si>
  <si>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</si>
  <si>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</si>
  <si>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</si>
  <si>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</si>
  <si>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</si>
  <si>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</si>
  <si>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</si>
  <si>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</si>
  <si>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</si>
  <si>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</si>
  <si>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</si>
  <si>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</si>
  <si>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</si>
  <si>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</si>
  <si>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</si>
  <si>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</si>
  <si>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</si>
  <si>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</si>
  <si>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</si>
  <si>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</si>
  <si>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</si>
  <si>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</si>
  <si>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</si>
  <si>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</si>
  <si>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</si>
  <si>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</si>
  <si>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</si>
  <si>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</si>
  <si>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</si>
  <si>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</si>
  <si>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</si>
  <si>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</si>
  <si>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</si>
  <si>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</si>
  <si>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</si>
  <si>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</si>
  <si>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</si>
  <si>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</si>
  <si>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</si>
  <si>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</si>
  <si>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</si>
  <si>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</si>
  <si>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</si>
  <si>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</si>
  <si>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</si>
  <si>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</si>
  <si>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</si>
  <si>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</si>
  <si>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</si>
  <si>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</si>
  <si>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</si>
  <si>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</si>
  <si>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</si>
  <si>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</si>
  <si>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</si>
  <si>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</si>
  <si>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</si>
  <si>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</si>
  <si>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</si>
  <si>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</si>
  <si>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</si>
  <si>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</si>
  <si>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</si>
  <si>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</si>
  <si>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</si>
  <si>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</si>
  <si>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</si>
  <si>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</si>
  <si>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</si>
  <si>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</si>
  <si>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</si>
  <si>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</si>
  <si>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</si>
  <si>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</si>
  <si>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</si>
  <si>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</si>
  <si>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</si>
  <si>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</si>
  <si>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</si>
  <si>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</si>
  <si>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</si>
  <si>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</si>
  <si>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</si>
  <si>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</si>
  <si>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</si>
  <si>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</si>
  <si>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</si>
  <si>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</si>
  <si>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</si>
  <si>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</si>
  <si>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</si>
  <si>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</si>
  <si>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</si>
  <si>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</si>
  <si>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</si>
  <si>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</si>
  <si>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</si>
  <si>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</si>
  <si>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</si>
  <si>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</si>
  <si>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</si>
  <si>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</si>
  <si>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</si>
  <si>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</si>
  <si>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</si>
  <si>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</si>
  <si>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</si>
  <si>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</si>
  <si>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</si>
  <si>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</si>
  <si>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</si>
  <si>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</si>
  <si>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</si>
  <si>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</si>
  <si>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</si>
  <si>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</si>
  <si>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</si>
  <si>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</si>
  <si>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</si>
  <si>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</si>
  <si>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</si>
  <si>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</si>
  <si>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</si>
  <si>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</si>
  <si>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</si>
  <si>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</si>
  <si>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</si>
  <si>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</si>
  <si>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</si>
  <si>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</si>
  <si>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</si>
  <si>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</si>
  <si>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</si>
  <si>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</si>
  <si>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</si>
  <si>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</si>
  <si>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</si>
  <si>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</si>
  <si>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</si>
  <si>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</si>
  <si>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</si>
  <si>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</si>
  <si>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</si>
  <si>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</si>
  <si>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</si>
  <si>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</si>
  <si>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</si>
  <si>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</si>
  <si>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</si>
  <si>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</si>
  <si>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</si>
  <si>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</si>
  <si>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</si>
  <si>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</si>
  <si>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</si>
  <si>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</si>
  <si>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</si>
  <si>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</si>
  <si>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</si>
  <si>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</si>
  <si>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</si>
  <si>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</si>
  <si>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</si>
  <si>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</si>
  <si>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</si>
  <si>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</si>
  <si>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</si>
  <si>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</si>
  <si>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</si>
  <si>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</si>
  <si>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</si>
  <si>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</si>
  <si>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</si>
  <si>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</si>
  <si>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</si>
  <si>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</si>
  <si>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</si>
  <si>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</si>
  <si>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</si>
  <si>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</si>
  <si>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</si>
  <si>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</si>
  <si>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</si>
  <si>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</si>
  <si>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</si>
  <si>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</si>
  <si>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</si>
  <si>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</si>
  <si>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</si>
  <si>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</si>
  <si>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</si>
  <si>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</si>
  <si>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</si>
  <si>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</si>
  <si>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</si>
  <si>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</si>
  <si>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</si>
  <si>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</si>
  <si>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</si>
  <si>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</si>
  <si>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</si>
  <si>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</si>
  <si>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</si>
  <si>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</si>
  <si>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</si>
  <si>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</si>
  <si>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</si>
  <si>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</si>
  <si>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</si>
  <si>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</si>
  <si>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</si>
  <si>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</si>
  <si>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</si>
  <si>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</si>
  <si>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</si>
  <si>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</si>
  <si>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</si>
  <si>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</si>
  <si>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</si>
  <si>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</si>
  <si>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</si>
  <si>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</si>
  <si>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</si>
  <si>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</si>
  <si>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</si>
  <si>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</si>
  <si>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</si>
  <si>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</si>
  <si>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</si>
  <si>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</si>
  <si>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</si>
  <si>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</si>
  <si>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</si>
  <si>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</si>
  <si>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</si>
  <si>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</si>
  <si>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</si>
  <si>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</si>
  <si>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</si>
  <si>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</si>
  <si>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</si>
  <si>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</si>
  <si>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</si>
  <si>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</si>
  <si>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</si>
  <si>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</si>
  <si>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</si>
  <si>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</si>
  <si>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</si>
  <si>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</si>
  <si>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</si>
  <si>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</si>
  <si>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</si>
  <si>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</si>
  <si>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</si>
  <si>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</si>
  <si>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</si>
  <si>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</si>
  <si>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</si>
  <si>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</si>
  <si>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</si>
  <si>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</si>
  <si>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</si>
  <si>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</si>
  <si>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</si>
  <si>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</si>
  <si>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</si>
  <si>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</si>
  <si>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</si>
  <si>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</si>
  <si>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</si>
  <si>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</si>
  <si>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</si>
  <si>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</si>
  <si>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</si>
  <si>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</si>
  <si>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</si>
  <si>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</si>
  <si>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</si>
  <si>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</si>
  <si>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</si>
  <si>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</si>
  <si>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</si>
  <si>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</si>
  <si>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</si>
  <si>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</si>
  <si>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</si>
  <si>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</si>
  <si>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</si>
  <si>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</si>
  <si>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</si>
  <si>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</si>
  <si>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</si>
  <si>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</si>
  <si>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</si>
  <si>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</si>
  <si>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</si>
  <si>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</si>
  <si>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</si>
  <si>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</si>
  <si>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</si>
  <si>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</si>
  <si>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</si>
  <si>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</si>
  <si>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</si>
  <si>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</si>
  <si>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</si>
  <si>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</si>
  <si>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</si>
  <si>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</si>
  <si>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</si>
  <si>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</si>
  <si>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</si>
  <si>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</si>
  <si>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</si>
  <si>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</si>
  <si>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</si>
  <si>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</si>
  <si>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</si>
  <si>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</si>
  <si>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</si>
  <si>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</si>
  <si>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</si>
  <si>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</si>
  <si>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</si>
  <si>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</si>
  <si>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</si>
  <si>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</si>
  <si>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</si>
  <si>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</si>
  <si>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</si>
  <si>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</si>
  <si>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</si>
  <si>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</si>
  <si>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</si>
  <si>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</si>
  <si>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</si>
  <si>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</si>
  <si>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</si>
  <si>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</si>
  <si>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</si>
  <si>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</si>
  <si>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</si>
  <si>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</si>
  <si>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</si>
  <si>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</si>
  <si>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</si>
  <si>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</si>
  <si>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</si>
  <si>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</si>
  <si>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</si>
  <si>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</si>
  <si>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</si>
  <si>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</si>
  <si>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</si>
  <si>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</si>
  <si>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</si>
  <si>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</si>
  <si>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</si>
  <si>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</si>
  <si>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</si>
  <si>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</si>
  <si>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</si>
  <si>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</si>
  <si>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</si>
  <si>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</si>
  <si>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</si>
  <si>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</si>
  <si>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</si>
  <si>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</si>
  <si>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</si>
  <si>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</si>
  <si>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</si>
  <si>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</si>
  <si>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</si>
  <si>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</si>
  <si>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</si>
  <si>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</si>
  <si>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</si>
  <si>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</si>
  <si>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</si>
  <si>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</si>
  <si>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</si>
  <si>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</si>
  <si>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</si>
  <si>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</si>
  <si>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</si>
  <si>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</si>
  <si>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</si>
  <si>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</si>
  <si>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</si>
  <si>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</si>
  <si>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</si>
  <si>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</si>
  <si>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</si>
  <si>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</si>
  <si>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</si>
  <si>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</si>
  <si>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</si>
  <si>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</si>
  <si>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</si>
  <si>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</si>
  <si>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</si>
  <si>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</si>
  <si>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</si>
  <si>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</si>
  <si>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</si>
  <si>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</si>
  <si>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</si>
  <si>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</si>
  <si>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</si>
  <si>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</si>
  <si>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</si>
  <si>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</si>
  <si>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</si>
  <si>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</si>
  <si>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</si>
  <si>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</si>
  <si>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</si>
  <si>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</si>
  <si>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</si>
  <si>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</si>
  <si>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</si>
  <si>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</si>
  <si>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</si>
  <si>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</si>
  <si>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</si>
  <si>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</si>
  <si>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</si>
  <si>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</si>
  <si>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</si>
  <si>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</si>
  <si>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</si>
  <si>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</si>
  <si>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</si>
  <si>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</si>
  <si>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</si>
  <si>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</si>
  <si>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</si>
  <si>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</si>
  <si>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</si>
  <si>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</si>
  <si>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</si>
  <si>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</si>
  <si>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</si>
  <si>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</si>
  <si>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</si>
  <si>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</si>
  <si>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</si>
  <si>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</si>
  <si>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</si>
  <si>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</si>
  <si>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</si>
  <si>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</si>
  <si>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</si>
  <si>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</si>
  <si>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</si>
  <si>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</si>
  <si>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</si>
  <si>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</si>
  <si>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</si>
  <si>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</si>
  <si>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</si>
  <si>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</si>
  <si>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</si>
  <si>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</si>
  <si>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</si>
  <si>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</si>
  <si>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</si>
  <si>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</si>
  <si>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</si>
  <si>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</si>
  <si>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</si>
  <si>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</si>
  <si>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</si>
  <si>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</si>
  <si>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</si>
  <si>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</si>
  <si>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</si>
  <si>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</si>
  <si>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</si>
  <si>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</si>
  <si>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</si>
  <si>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</si>
  <si>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</si>
  <si>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</si>
  <si>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</si>
  <si>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</si>
  <si>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</si>
  <si>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</si>
  <si>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</si>
  <si>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</si>
  <si>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</si>
  <si>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</si>
  <si>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</si>
  <si>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</si>
  <si>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</si>
  <si>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</si>
  <si>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</si>
  <si>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</si>
  <si>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</si>
  <si>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</si>
  <si>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</si>
  <si>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</si>
  <si>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</si>
  <si>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</si>
  <si>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</si>
  <si>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</si>
  <si>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</si>
  <si>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</si>
  <si>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</si>
  <si>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</si>
  <si>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</si>
  <si>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</si>
  <si>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</si>
  <si>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</si>
  <si>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</si>
  <si>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</si>
  <si>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</si>
  <si>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</si>
  <si>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</si>
  <si>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</si>
  <si>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</si>
  <si>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</si>
  <si>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</si>
  <si>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</si>
  <si>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</si>
  <si>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</si>
  <si>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</si>
  <si>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</si>
  <si>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</si>
  <si>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</si>
  <si>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</si>
  <si>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</si>
  <si>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</si>
  <si>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</si>
  <si>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</si>
  <si>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</si>
  <si>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</si>
  <si>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</si>
  <si>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</si>
  <si>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</si>
  <si>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</si>
  <si>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</si>
  <si>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</si>
  <si>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</si>
  <si>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</si>
  <si>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</si>
  <si>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</si>
  <si>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</si>
  <si>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</si>
  <si>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</si>
  <si>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</si>
  <si>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</si>
  <si>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</si>
  <si>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</si>
  <si>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</si>
  <si>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</si>
  <si>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</si>
  <si>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</si>
  <si>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</si>
  <si>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</si>
  <si>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</si>
  <si>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</si>
  <si>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</si>
  <si>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</si>
  <si>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</si>
  <si>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</si>
  <si>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</si>
  <si>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</si>
  <si>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</si>
  <si>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</si>
  <si>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</si>
  <si>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</si>
  <si>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</si>
  <si>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</si>
  <si>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</si>
  <si>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</si>
  <si>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</si>
  <si>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</si>
  <si>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</si>
  <si>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</si>
  <si>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</si>
  <si>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</si>
  <si>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</si>
  <si>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</si>
  <si>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</si>
  <si>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</si>
  <si>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</si>
  <si>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</si>
  <si>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</si>
  <si>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</si>
  <si>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</si>
  <si>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</si>
  <si>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</si>
  <si>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</si>
  <si>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</si>
  <si>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</si>
  <si>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</si>
  <si>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</si>
  <si>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</si>
  <si>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</si>
  <si>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</si>
  <si>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</si>
  <si>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</si>
  <si>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</si>
  <si>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</si>
  <si>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</si>
  <si>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</si>
  <si>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</si>
  <si>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</si>
  <si>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</si>
  <si>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</si>
  <si>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</si>
  <si>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</si>
  <si>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</si>
  <si>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</si>
  <si>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</si>
  <si>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</si>
  <si>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</si>
  <si>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</si>
  <si>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</si>
  <si>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</si>
  <si>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</si>
  <si>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</si>
  <si>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</si>
  <si>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</si>
  <si>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</si>
  <si>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</si>
  <si>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</si>
  <si>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</si>
  <si>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</si>
  <si>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</si>
  <si>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</si>
  <si>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</si>
  <si>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</si>
  <si>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</si>
  <si>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</si>
  <si>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</si>
  <si>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</si>
  <si>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</si>
  <si>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</si>
  <si>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</si>
  <si>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</si>
  <si>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</si>
  <si>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</si>
  <si>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</si>
  <si>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</si>
  <si>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</si>
  <si>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</si>
  <si>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</si>
  <si>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</si>
  <si>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</si>
  <si>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</si>
  <si>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</si>
  <si>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</si>
  <si>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</si>
  <si>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</si>
  <si>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</si>
  <si>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</si>
  <si>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</si>
  <si>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</si>
  <si>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</si>
  <si>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</si>
  <si>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</si>
  <si>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</si>
  <si>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</si>
  <si>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</si>
  <si>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</si>
  <si>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</si>
  <si>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</si>
  <si>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</si>
  <si>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</si>
  <si>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</si>
  <si>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</si>
  <si>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</si>
  <si>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</si>
  <si>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</si>
  <si>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</si>
  <si>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</si>
  <si>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</si>
  <si>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</si>
  <si>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</si>
  <si>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</si>
  <si>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</si>
  <si>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</si>
  <si>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</si>
  <si>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</si>
  <si>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</si>
  <si>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</si>
  <si>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</si>
  <si>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</si>
  <si>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</si>
  <si>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</si>
  <si>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</si>
  <si>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</si>
  <si>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</si>
  <si>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</si>
  <si>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</si>
  <si>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</si>
  <si>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</si>
  <si>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</si>
  <si>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</si>
  <si>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</si>
  <si>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</si>
  <si>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</si>
  <si>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</si>
  <si>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</si>
  <si>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</si>
  <si>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</si>
  <si>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</si>
  <si>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</si>
  <si>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</si>
  <si>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</si>
  <si>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</si>
  <si>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</si>
  <si>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</si>
  <si>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</si>
  <si>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</si>
  <si>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</si>
  <si>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</si>
  <si>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</si>
  <si>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</si>
  <si>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</si>
  <si>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</si>
  <si>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</si>
  <si>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</si>
  <si>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</si>
  <si>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</si>
  <si>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</si>
  <si>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</si>
  <si>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</si>
  <si>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</si>
  <si>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</si>
  <si>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</si>
  <si>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</si>
  <si>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</si>
  <si>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</si>
  <si>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</si>
  <si>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</si>
  <si>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</si>
  <si>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</si>
  <si>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</si>
  <si>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</si>
  <si>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</si>
  <si>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</si>
  <si>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</si>
  <si>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</si>
  <si>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</si>
  <si>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</si>
  <si>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</si>
  <si>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</si>
  <si>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</si>
  <si>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</si>
  <si>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</si>
  <si>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</si>
  <si>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</si>
  <si>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</si>
  <si>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</si>
  <si>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</si>
  <si>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</si>
  <si>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</si>
  <si>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</si>
  <si>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</si>
  <si>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</si>
  <si>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</si>
  <si>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</si>
  <si>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</si>
  <si>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</si>
  <si>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</si>
  <si>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</si>
  <si>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</si>
  <si>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</si>
  <si>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</si>
  <si>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</si>
  <si>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</si>
  <si>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</si>
  <si>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</si>
  <si>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</si>
  <si>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</si>
  <si>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</si>
  <si>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</si>
  <si>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</si>
  <si>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</si>
  <si>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</si>
  <si>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</si>
  <si>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</si>
  <si>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</si>
  <si>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</si>
  <si>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</si>
  <si>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</si>
  <si>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</si>
  <si>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</si>
  <si>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</si>
  <si>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</si>
  <si>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</si>
  <si>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</si>
  <si>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</si>
  <si>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</si>
  <si>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</si>
  <si>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</si>
  <si>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</si>
  <si>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</si>
  <si>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</si>
  <si>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</si>
  <si>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</si>
  <si>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</si>
  <si>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</si>
  <si>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</si>
  <si>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</si>
  <si>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</si>
  <si>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</si>
  <si>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</si>
  <si>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</si>
  <si>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</si>
  <si>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</si>
  <si>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</si>
  <si>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</si>
  <si>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</si>
  <si>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</si>
  <si>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</si>
  <si>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</si>
  <si>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</si>
  <si>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</si>
  <si>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</si>
  <si>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</si>
  <si>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</si>
  <si>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</si>
  <si>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</si>
  <si>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</si>
  <si>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</si>
  <si>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</si>
  <si>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</si>
  <si>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</si>
  <si>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</si>
  <si>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</si>
  <si>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</si>
  <si>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</si>
  <si>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</si>
  <si>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</si>
  <si>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</si>
  <si>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</si>
  <si>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</si>
  <si>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</si>
  <si>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</si>
  <si>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</si>
  <si>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</si>
  <si>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</si>
  <si>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</si>
  <si>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</si>
  <si>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</si>
  <si>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</si>
  <si>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</si>
  <si>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</si>
  <si>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</si>
  <si>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</si>
  <si>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</si>
  <si>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</si>
  <si>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</si>
  <si>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</si>
  <si>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</si>
  <si>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</si>
  <si>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</si>
  <si>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</si>
  <si>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</si>
  <si>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</si>
  <si>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</si>
  <si>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</si>
  <si>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</si>
  <si>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</si>
  <si>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</si>
  <si>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</si>
  <si>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</si>
  <si>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</si>
  <si>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</si>
  <si>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</si>
  <si>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</si>
  <si>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</si>
  <si>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</si>
  <si>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</si>
  <si>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</si>
  <si>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</si>
  <si>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</si>
  <si>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</si>
  <si>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</si>
  <si>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</si>
  <si>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</si>
  <si>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</si>
  <si>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</si>
  <si>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</si>
  <si>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</si>
  <si>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</si>
  <si>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</si>
  <si>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</si>
  <si>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</si>
  <si>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</si>
  <si>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</si>
  <si>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</si>
  <si>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</si>
  <si>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</si>
  <si>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</si>
  <si>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</si>
  <si>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</si>
  <si>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</si>
  <si>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</si>
  <si>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</si>
  <si>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</si>
  <si>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</si>
  <si>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</si>
  <si>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</si>
  <si>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</si>
  <si>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</si>
  <si>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</si>
  <si>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</si>
  <si>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</si>
  <si>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</si>
  <si>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</si>
  <si>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</si>
  <si>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</si>
  <si>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</si>
  <si>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</si>
  <si>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</si>
  <si>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</si>
  <si>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</si>
  <si>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</si>
  <si>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</si>
  <si>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</si>
  <si>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</si>
  <si>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</si>
  <si>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</si>
  <si>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</si>
  <si>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</si>
  <si>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</si>
  <si>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</si>
  <si>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</si>
  <si>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</si>
  <si>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</si>
  <si>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</si>
  <si>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</si>
  <si>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</si>
  <si>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</si>
  <si>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</si>
  <si>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</si>
  <si>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</si>
  <si>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</si>
  <si>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</si>
  <si>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</si>
  <si>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</si>
  <si>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</si>
  <si>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</si>
  <si>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</si>
  <si>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</si>
  <si>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</si>
  <si>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</si>
  <si>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</si>
  <si>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</si>
  <si>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</si>
  <si>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</si>
  <si>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</si>
  <si>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</si>
  <si>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</si>
  <si>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</si>
  <si>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</si>
  <si>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</si>
  <si>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</si>
  <si>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</si>
  <si>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</si>
  <si>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</si>
  <si>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</si>
  <si>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</si>
  <si>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</si>
  <si>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</si>
  <si>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</si>
  <si>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</si>
  <si>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</si>
  <si>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</si>
  <si>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</si>
  <si>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</si>
  <si>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</si>
  <si>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</si>
  <si>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</si>
  <si>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</si>
  <si>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</si>
  <si>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</si>
  <si>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</si>
  <si>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</si>
  <si>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</si>
  <si>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</si>
  <si>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</si>
  <si>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</si>
  <si>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</si>
  <si>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</si>
  <si>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</si>
  <si>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</si>
  <si>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</si>
  <si>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</si>
  <si>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</si>
  <si>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</si>
  <si>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</si>
  <si>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</si>
  <si>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</si>
  <si>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</si>
  <si>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</si>
  <si>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</si>
  <si>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</si>
  <si>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</si>
  <si>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</si>
  <si>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</si>
  <si>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</si>
  <si>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</si>
  <si>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</si>
  <si>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</si>
  <si>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</si>
  <si>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</si>
  <si>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</si>
  <si>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</si>
  <si>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</si>
  <si>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</si>
  <si>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</si>
  <si>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</si>
  <si>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</si>
  <si>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</si>
  <si>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</si>
  <si>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</si>
  <si>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</si>
  <si>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</si>
  <si>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</si>
  <si>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</si>
  <si>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</si>
  <si>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</si>
  <si>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</si>
  <si>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</si>
  <si>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</si>
  <si>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</si>
  <si>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</si>
  <si>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</si>
  <si>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</si>
  <si>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</si>
  <si>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</si>
  <si>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</si>
  <si>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</si>
  <si>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</si>
  <si>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</si>
  <si>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</si>
  <si>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</si>
  <si>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</si>
  <si>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</si>
  <si>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</si>
  <si>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</si>
  <si>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</si>
  <si>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</si>
  <si>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</si>
  <si>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</si>
  <si>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</si>
  <si>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</si>
  <si>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</si>
  <si>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</si>
  <si>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</si>
  <si>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</si>
  <si>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</si>
  <si>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</si>
  <si>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</si>
  <si>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</si>
  <si>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</si>
  <si>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</si>
  <si>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</si>
  <si>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</si>
  <si>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</si>
  <si>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</si>
  <si>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</si>
  <si>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</si>
  <si>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</si>
  <si>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</si>
  <si>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</si>
  <si>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</si>
  <si>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</si>
  <si>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</si>
  <si>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</si>
  <si>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</si>
  <si>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</si>
  <si>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</si>
  <si>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</si>
  <si>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</si>
  <si>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</si>
  <si>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</si>
  <si>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</si>
  <si>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</si>
  <si>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</si>
  <si>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</si>
  <si>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</si>
  <si>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</si>
  <si>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</si>
  <si>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</si>
  <si>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</si>
  <si>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</si>
  <si>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</si>
  <si>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</si>
  <si>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</si>
  <si>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</si>
  <si>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</si>
  <si>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</si>
  <si>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</si>
  <si>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</si>
  <si>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</si>
  <si>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</si>
  <si>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</si>
  <si>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</si>
  <si>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</si>
  <si>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</si>
  <si>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</si>
  <si>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</si>
  <si>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</si>
  <si>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</si>
  <si>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</si>
  <si>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</si>
  <si>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</si>
  <si>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</si>
  <si>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</si>
  <si>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</si>
  <si>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</si>
  <si>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</si>
  <si>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</si>
  <si>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</si>
  <si>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</si>
  <si>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</si>
  <si>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</si>
  <si>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</si>
  <si>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</si>
  <si>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</si>
  <si>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</si>
  <si>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</si>
  <si>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</si>
  <si>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</si>
  <si>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</si>
  <si>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</si>
  <si>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</si>
  <si>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</si>
  <si>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</si>
  <si>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</si>
  <si>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</si>
  <si>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</si>
  <si>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</si>
  <si>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</si>
  <si>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</si>
  <si>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</si>
  <si>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</si>
  <si>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</si>
  <si>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</si>
  <si>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</si>
  <si>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</si>
  <si>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</si>
  <si>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</si>
  <si>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</si>
  <si>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</si>
  <si>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</si>
  <si>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</si>
  <si>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</si>
  <si>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</si>
  <si>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</si>
  <si>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</si>
  <si>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</si>
  <si>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</si>
  <si>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</si>
  <si>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</si>
  <si>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</si>
  <si>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</si>
  <si>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</si>
  <si>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</si>
  <si>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</si>
  <si>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</si>
  <si>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</si>
  <si>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</si>
  <si>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</si>
  <si>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</si>
  <si>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</si>
  <si>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</si>
  <si>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</si>
  <si>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</si>
  <si>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</si>
  <si>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</si>
  <si>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</si>
  <si>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</si>
  <si>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</si>
  <si>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</si>
  <si>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</si>
  <si>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</si>
  <si>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</si>
  <si>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</si>
  <si>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</si>
  <si>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</si>
  <si>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</si>
  <si>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</si>
  <si>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</si>
  <si>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</si>
  <si>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</si>
  <si>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</si>
  <si>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</si>
  <si>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</si>
  <si>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</si>
  <si>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</si>
  <si>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</si>
  <si>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</si>
  <si>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</si>
  <si>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</si>
  <si>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</si>
  <si>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</si>
  <si>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</si>
  <si>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</si>
  <si>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</si>
  <si>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</si>
  <si>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</si>
  <si>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</si>
  <si>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</si>
  <si>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</si>
  <si>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</si>
  <si>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</si>
  <si>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</si>
  <si>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</si>
  <si>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</si>
  <si>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</si>
  <si>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</si>
  <si>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</si>
  <si>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</si>
  <si>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</si>
  <si>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</si>
  <si>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</si>
  <si>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</si>
  <si>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</si>
  <si>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</si>
  <si>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</si>
  <si>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</si>
  <si>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</si>
  <si>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</si>
  <si>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</si>
  <si>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</si>
  <si>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</si>
  <si>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</si>
  <si>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</si>
  <si>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</si>
  <si>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</si>
  <si>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</si>
  <si>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</si>
  <si>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</si>
  <si>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</si>
  <si>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</si>
  <si>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</si>
  <si>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</si>
  <si>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</si>
  <si>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</si>
  <si>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</si>
  <si>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</si>
  <si>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</si>
  <si>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</si>
  <si>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</si>
  <si>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</si>
  <si>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</si>
  <si>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</si>
  <si>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</si>
  <si>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</si>
  <si>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</si>
  <si>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</si>
  <si>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</si>
  <si>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</si>
  <si>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</si>
  <si>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</si>
  <si>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</si>
  <si>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</si>
  <si>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</si>
  <si>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</si>
  <si>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</si>
  <si>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</si>
  <si>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</si>
  <si>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</si>
  <si>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</si>
  <si>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</si>
  <si>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</si>
  <si>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</si>
  <si>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</si>
  <si>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</si>
  <si>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</si>
  <si>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</si>
  <si>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</si>
  <si>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</si>
  <si>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</si>
  <si>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</si>
  <si>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</si>
  <si>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</si>
  <si>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</si>
  <si>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</si>
  <si>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</si>
  <si>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</si>
  <si>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</si>
  <si>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</si>
  <si>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</si>
  <si>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</si>
  <si>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</si>
  <si>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</si>
  <si>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</si>
  <si>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</si>
  <si>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</si>
  <si>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</si>
  <si>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</si>
  <si>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</si>
  <si>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</si>
  <si>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</si>
  <si>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</si>
  <si>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</si>
  <si>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</si>
  <si>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</si>
  <si>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</si>
  <si>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</si>
  <si>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</si>
  <si>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</si>
  <si>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</si>
  <si>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</si>
  <si>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</si>
  <si>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</si>
  <si>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</si>
  <si>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</si>
  <si>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</si>
  <si>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</si>
  <si>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</si>
  <si>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</si>
  <si>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</si>
  <si>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</si>
  <si>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</si>
  <si>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</si>
  <si>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</si>
  <si>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</si>
  <si>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</si>
  <si>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</si>
  <si>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</si>
  <si>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</si>
  <si>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</si>
  <si>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</si>
  <si>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</si>
  <si>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</si>
  <si>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</si>
  <si>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</si>
  <si>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</si>
  <si>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</si>
  <si>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</si>
  <si>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</si>
  <si>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</si>
  <si>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</si>
  <si>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</si>
  <si>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</si>
  <si>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</si>
  <si>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</si>
  <si>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</si>
  <si>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</si>
  <si>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</si>
  <si>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</si>
  <si>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</si>
  <si>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</si>
  <si>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</si>
  <si>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</si>
  <si>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</si>
  <si>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</si>
  <si>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</si>
  <si>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</si>
  <si>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</si>
  <si>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</si>
  <si>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</si>
  <si>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</si>
  <si>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</si>
  <si>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</si>
  <si>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</si>
  <si>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</si>
  <si>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</si>
  <si>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</si>
  <si>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</si>
  <si>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</si>
  <si>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</si>
  <si>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</si>
  <si>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</si>
  <si>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</si>
  <si>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</si>
  <si>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</si>
  <si>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</si>
  <si>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</si>
  <si>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</si>
  <si>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</si>
  <si>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</si>
  <si>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</si>
  <si>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</si>
  <si>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</si>
  <si>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</si>
  <si>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</si>
  <si>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</si>
  <si>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</si>
  <si>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</si>
  <si>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</si>
  <si>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</si>
  <si>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</si>
  <si>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</si>
  <si>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</si>
  <si>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</si>
  <si>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</si>
  <si>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</si>
  <si>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</si>
  <si>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</si>
  <si>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</si>
  <si>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</si>
  <si>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</si>
  <si>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</si>
  <si>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</si>
  <si>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</si>
  <si>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</si>
  <si>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</si>
  <si>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</si>
  <si>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</si>
  <si>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</si>
  <si>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</si>
  <si>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</si>
  <si>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</si>
  <si>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</si>
  <si>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</si>
  <si>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</si>
  <si>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</si>
  <si>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</si>
  <si>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</si>
  <si>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</si>
  <si>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</si>
  <si>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</si>
  <si>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</si>
  <si>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</si>
  <si>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</si>
  <si>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</si>
  <si>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</si>
  <si>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</si>
  <si>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</si>
  <si>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</si>
  <si>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</si>
  <si>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</si>
  <si>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</si>
  <si>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</si>
  <si>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</si>
  <si>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</si>
  <si>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</si>
  <si>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</si>
  <si>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</si>
  <si>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</si>
  <si>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</si>
  <si>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</si>
  <si>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</si>
  <si>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</si>
  <si>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</si>
  <si>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</si>
  <si>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</si>
  <si>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</si>
  <si>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</si>
  <si>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</si>
  <si>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</si>
  <si>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</si>
  <si>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</si>
  <si>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</si>
  <si>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</si>
  <si>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</si>
  <si>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</si>
  <si>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</si>
  <si>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</si>
  <si>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</si>
  <si>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</si>
  <si>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</si>
  <si>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</si>
  <si>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</si>
  <si>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</si>
  <si>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</si>
  <si>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</si>
  <si>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</si>
  <si>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</si>
  <si>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</si>
  <si>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</si>
  <si>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</si>
  <si>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</si>
  <si>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</si>
  <si>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</si>
  <si>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</si>
  <si>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</si>
  <si>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</si>
  <si>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</si>
  <si>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</si>
  <si>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</si>
  <si>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</si>
  <si>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</si>
  <si>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</si>
  <si>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</si>
  <si>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</si>
  <si>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</si>
  <si>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</si>
  <si>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</si>
  <si>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</si>
  <si>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</si>
  <si>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</si>
  <si>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</si>
  <si>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</si>
  <si>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</si>
  <si>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</si>
  <si>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</si>
  <si>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</si>
  <si>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</si>
  <si>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</si>
  <si>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</si>
  <si>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</si>
  <si>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</si>
  <si>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</si>
  <si>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</si>
  <si>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</si>
  <si>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</si>
  <si>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</si>
  <si>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</si>
  <si>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</si>
  <si>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</si>
  <si>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</si>
  <si>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</si>
  <si>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</si>
  <si>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</si>
  <si>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</si>
  <si>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</si>
  <si>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</si>
  <si>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</si>
  <si>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</si>
  <si>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</si>
  <si>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</si>
  <si>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</si>
  <si>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</si>
  <si>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</si>
  <si>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</si>
  <si>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</si>
  <si>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</si>
  <si>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</si>
  <si>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</si>
  <si>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</si>
  <si>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</si>
  <si>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</si>
  <si>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</si>
  <si>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</si>
  <si>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</si>
  <si>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</si>
  <si>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</si>
  <si>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</si>
  <si>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</si>
  <si>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</si>
  <si>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</si>
  <si>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</si>
  <si>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</si>
  <si>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</si>
  <si>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</si>
  <si>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</si>
  <si>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</si>
  <si>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</si>
  <si>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</si>
  <si>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</si>
  <si>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</si>
  <si>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</si>
  <si>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</si>
  <si>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</si>
  <si>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</si>
  <si>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</si>
  <si>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</si>
  <si>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</si>
  <si>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</si>
  <si>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</si>
  <si>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</si>
  <si>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</si>
  <si>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</si>
  <si>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</si>
  <si>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</si>
  <si>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</si>
  <si>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</si>
  <si>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</si>
  <si>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</si>
  <si>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</si>
  <si>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</si>
  <si>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</si>
  <si>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</si>
  <si>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</si>
  <si>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</si>
  <si>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</si>
  <si>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</si>
  <si>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</si>
  <si>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</si>
  <si>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</si>
  <si>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</si>
  <si>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</si>
  <si>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</si>
  <si>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</si>
  <si>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</si>
  <si>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</si>
  <si>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</si>
  <si>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</si>
  <si>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</si>
  <si>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</si>
  <si>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</si>
  <si>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</si>
  <si>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</si>
  <si>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</si>
  <si>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</si>
  <si>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</si>
  <si>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</si>
  <si>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</si>
  <si>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</si>
  <si>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</si>
  <si>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</si>
  <si>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</si>
  <si>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</si>
  <si>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</si>
  <si>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</si>
  <si>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</si>
  <si>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</si>
  <si>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</si>
  <si>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</si>
  <si>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</si>
  <si>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</si>
  <si>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</si>
  <si>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</si>
  <si>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</si>
  <si>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</si>
  <si>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</si>
  <si>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</si>
  <si>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</si>
  <si>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</si>
  <si>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</si>
  <si>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</si>
  <si>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</si>
  <si>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</si>
  <si>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</si>
  <si>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</si>
  <si>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</si>
  <si>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</si>
  <si>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</si>
  <si>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</si>
  <si>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</si>
  <si>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</si>
  <si>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</si>
  <si>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</si>
  <si>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</si>
  <si>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</si>
  <si>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</si>
  <si>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</si>
  <si>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</si>
  <si>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</si>
  <si>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</si>
  <si>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</si>
  <si>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</si>
  <si>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</si>
  <si>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</si>
  <si>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</si>
  <si>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</si>
  <si>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</si>
  <si>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</si>
  <si>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</si>
  <si>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</si>
  <si>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</si>
  <si>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</si>
  <si>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</si>
  <si>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</si>
  <si>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</si>
  <si>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</si>
  <si>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</si>
  <si>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</si>
  <si>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</si>
  <si>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</si>
  <si>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</si>
  <si>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</si>
  <si>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</si>
  <si>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</si>
  <si>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</si>
  <si>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</si>
  <si>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</si>
  <si>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</si>
  <si>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</si>
  <si>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</si>
  <si>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</si>
  <si>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</si>
  <si>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</si>
  <si>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</si>
  <si>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</si>
  <si>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</si>
  <si>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</si>
  <si>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</si>
  <si>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</si>
  <si>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</si>
  <si>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</si>
  <si>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</si>
  <si>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</si>
  <si>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</si>
  <si>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</si>
  <si>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</si>
  <si>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</si>
  <si>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</si>
  <si>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</si>
  <si>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</si>
  <si>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</si>
  <si>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</si>
  <si>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</si>
  <si>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</si>
  <si>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</si>
  <si>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</si>
  <si>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</si>
  <si>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</si>
  <si>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</si>
  <si>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</si>
  <si>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</si>
  <si>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</si>
  <si>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</si>
  <si>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</si>
  <si>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</si>
  <si>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</si>
  <si>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</si>
  <si>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</si>
  <si>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</si>
  <si>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</si>
  <si>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</si>
  <si>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</si>
  <si>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</si>
  <si>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</si>
  <si>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</si>
  <si>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</si>
  <si>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</si>
  <si>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</si>
  <si>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</si>
  <si>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</si>
  <si>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</si>
  <si>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</si>
  <si>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</si>
  <si>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</si>
  <si>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</si>
  <si>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</si>
  <si>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</si>
  <si>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</si>
  <si>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</si>
  <si>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</si>
  <si>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</si>
  <si>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</si>
  <si>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</si>
  <si>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</si>
  <si>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</si>
  <si>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</si>
  <si>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</si>
  <si>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</si>
  <si>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</si>
  <si>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</si>
  <si>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</si>
  <si>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</si>
  <si>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</si>
  <si>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</si>
  <si>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</si>
  <si>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</si>
  <si>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</si>
  <si>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</si>
  <si>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</si>
  <si>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</si>
  <si>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</si>
  <si>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</si>
  <si>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</si>
  <si>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</si>
  <si>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</si>
  <si>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</si>
  <si>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</si>
  <si>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</si>
  <si>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</si>
  <si>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</si>
  <si>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</si>
  <si>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</si>
  <si>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</si>
  <si>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</si>
  <si>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</si>
  <si>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</si>
  <si>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</si>
  <si>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</si>
  <si>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</si>
  <si>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</si>
  <si>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</si>
  <si>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</si>
  <si>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</si>
  <si>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</si>
  <si>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</si>
  <si>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</si>
  <si>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</si>
  <si>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</si>
  <si>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</si>
  <si>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</si>
  <si>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</si>
  <si>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</si>
  <si>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</si>
  <si>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</si>
  <si>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</si>
  <si>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</si>
  <si>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</si>
  <si>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</si>
  <si>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</si>
  <si>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</si>
  <si>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</si>
  <si>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</si>
  <si>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</si>
  <si>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</si>
  <si>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</si>
  <si>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</si>
  <si>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</si>
  <si>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</si>
  <si>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</si>
  <si>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</si>
  <si>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</si>
  <si>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</si>
  <si>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</si>
  <si>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</si>
  <si>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</si>
  <si>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</si>
  <si>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</si>
  <si>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</si>
  <si>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</si>
  <si>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</si>
  <si>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</si>
  <si>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</si>
  <si>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</si>
  <si>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</si>
  <si>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</si>
  <si>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</si>
  <si>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</si>
  <si>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</si>
  <si>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</si>
  <si>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</si>
  <si>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</si>
  <si>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</si>
  <si>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</si>
  <si>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</si>
  <si>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</si>
  <si>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</si>
  <si>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</si>
  <si>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</si>
  <si>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</si>
  <si>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</si>
  <si>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</si>
  <si>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</si>
  <si>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</si>
  <si>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</si>
  <si>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</si>
  <si>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</si>
  <si>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</si>
  <si>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</si>
  <si>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</si>
  <si>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</si>
  <si>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</si>
  <si>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</si>
  <si>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</si>
  <si>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</si>
  <si>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</si>
  <si>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</si>
  <si>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</si>
  <si>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</si>
  <si>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</si>
  <si>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</si>
  <si>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</si>
  <si>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</si>
  <si>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</si>
  <si>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</si>
  <si>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</si>
  <si>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</si>
  <si>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</si>
  <si>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</si>
  <si>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</si>
  <si>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</si>
  <si>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</si>
  <si>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</si>
  <si>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</si>
  <si>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</si>
  <si>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</si>
  <si>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</si>
  <si>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</si>
  <si>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</si>
  <si>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</si>
  <si>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</si>
  <si>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</si>
  <si>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</si>
  <si>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</si>
  <si>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</si>
  <si>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</si>
  <si>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</si>
  <si>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</si>
  <si>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</si>
  <si>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</si>
  <si>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</si>
  <si>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</si>
  <si>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</si>
  <si>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</si>
  <si>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</si>
  <si>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</si>
  <si>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</si>
  <si>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</si>
  <si>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</si>
  <si>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</si>
  <si>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</si>
  <si>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</si>
  <si>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</si>
  <si>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</si>
  <si>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</si>
  <si>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</si>
  <si>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</si>
  <si>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</si>
  <si>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</si>
  <si>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</si>
  <si>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</si>
  <si>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</si>
  <si>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</si>
  <si>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</si>
  <si>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</si>
  <si>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</si>
  <si>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</si>
  <si>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</si>
  <si>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</si>
  <si>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</si>
  <si>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</si>
  <si>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</si>
  <si>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</si>
  <si>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</si>
  <si>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</si>
  <si>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</si>
  <si>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</si>
  <si>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</si>
  <si>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</si>
  <si>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</si>
  <si>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</si>
  <si>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</si>
  <si>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</si>
  <si>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</si>
  <si>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</si>
  <si>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</si>
  <si>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</si>
  <si>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</si>
  <si>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</si>
  <si>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</si>
  <si>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</si>
  <si>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</si>
  <si>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</si>
  <si>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</si>
  <si>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</si>
  <si>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</si>
  <si>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</si>
  <si>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</si>
  <si>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</si>
  <si>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</si>
  <si>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</si>
  <si>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</si>
  <si>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</si>
  <si>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</si>
  <si>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</si>
  <si>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</si>
  <si>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</si>
  <si>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</si>
  <si>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</si>
  <si>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</si>
  <si>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</si>
  <si>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</si>
  <si>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</si>
  <si>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</si>
  <si>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</si>
  <si>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</si>
  <si>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</si>
  <si>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</si>
  <si>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</si>
  <si>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</si>
  <si>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</si>
  <si>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</si>
  <si>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</si>
  <si>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</si>
  <si>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</si>
  <si>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</si>
  <si>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</si>
  <si>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</si>
  <si>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</si>
  <si>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</si>
  <si>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</si>
  <si>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</si>
  <si>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</si>
  <si>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</si>
  <si>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</si>
  <si>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</si>
  <si>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</si>
  <si>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</si>
  <si>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</si>
  <si>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</si>
  <si>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</si>
  <si>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</si>
  <si>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</si>
  <si>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</si>
  <si>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</si>
  <si>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</si>
  <si>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</si>
  <si>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</si>
  <si>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</si>
  <si>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</si>
  <si>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</si>
  <si>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</si>
  <si>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</si>
  <si>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</si>
  <si>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</si>
  <si>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</si>
  <si>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</si>
  <si>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</si>
  <si>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</si>
  <si>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</si>
  <si>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</si>
  <si>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</si>
  <si>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</si>
  <si>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</si>
  <si>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</si>
  <si>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</si>
  <si>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</si>
  <si>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</si>
  <si>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</si>
  <si>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</si>
  <si>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</si>
  <si>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</si>
  <si>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</si>
  <si>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</si>
  <si>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</si>
  <si>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</si>
  <si>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</si>
  <si>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</si>
  <si>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</si>
  <si>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</si>
  <si>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</si>
  <si>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</si>
  <si>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</si>
  <si>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</si>
  <si>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</si>
  <si>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</si>
  <si>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</si>
  <si>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</si>
  <si>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</si>
  <si>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</si>
  <si>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</si>
  <si>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</si>
  <si>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</si>
  <si>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</si>
  <si>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</si>
  <si>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</si>
  <si>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</si>
  <si>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</si>
  <si>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</si>
  <si>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</si>
  <si>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</si>
  <si>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</si>
  <si>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</si>
  <si>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</si>
  <si>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</si>
  <si>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</si>
  <si>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</si>
  <si>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</si>
  <si>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</si>
  <si>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</si>
  <si>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</si>
  <si>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</si>
  <si>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</si>
  <si>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</si>
  <si>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</si>
  <si>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</si>
  <si>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</si>
  <si>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</si>
  <si>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</si>
  <si>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</si>
  <si>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</si>
  <si>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</si>
  <si>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</si>
  <si>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</si>
  <si>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</si>
  <si>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</si>
  <si>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</si>
  <si>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</si>
  <si>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</si>
  <si>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</si>
  <si>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</si>
  <si>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</si>
  <si>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</si>
  <si>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</si>
  <si>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</si>
  <si>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</si>
  <si>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</si>
  <si>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</si>
  <si>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</si>
  <si>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</si>
  <si>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</si>
  <si>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</si>
  <si>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</si>
  <si>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</si>
  <si>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</si>
  <si>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</si>
  <si>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</si>
  <si>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</si>
  <si>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</si>
  <si>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</si>
  <si>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</si>
  <si>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</si>
  <si>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</si>
  <si>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</si>
  <si>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</si>
  <si>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</si>
  <si>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</si>
  <si>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</si>
  <si>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</si>
  <si>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</si>
  <si>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</si>
  <si>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</si>
  <si>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</si>
  <si>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</si>
  <si>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</si>
  <si>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</si>
  <si>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</si>
  <si>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</si>
  <si>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</si>
  <si>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</si>
  <si>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</si>
  <si>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</si>
  <si>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</si>
  <si>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</si>
  <si>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</si>
  <si>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</si>
  <si>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</si>
  <si>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</si>
  <si>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</si>
  <si>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</si>
  <si>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</si>
  <si>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</si>
  <si>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</si>
  <si>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</si>
  <si>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</si>
  <si>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</si>
  <si>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</si>
  <si>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</si>
  <si>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</si>
  <si>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</si>
  <si>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</si>
  <si>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</si>
  <si>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</si>
  <si>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</si>
  <si>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</si>
  <si>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</si>
  <si>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</si>
  <si>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</si>
  <si>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</si>
  <si>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</si>
  <si>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</si>
  <si>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</si>
  <si>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</si>
  <si>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</si>
  <si>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</si>
  <si>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</si>
  <si>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</si>
  <si>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</si>
  <si>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</si>
  <si>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</si>
  <si>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</si>
  <si>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</si>
  <si>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</si>
  <si>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</si>
  <si>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</si>
  <si>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</si>
  <si>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</si>
  <si>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</si>
  <si>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</si>
  <si>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</si>
  <si>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</si>
  <si>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</si>
  <si>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</si>
  <si>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</si>
  <si>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</si>
  <si>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</si>
  <si>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</si>
  <si>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</si>
  <si>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</si>
  <si>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</si>
  <si>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</si>
  <si>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</si>
  <si>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</si>
  <si>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</si>
  <si>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</si>
  <si>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</si>
  <si>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</si>
  <si>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</si>
  <si>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</si>
  <si>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</si>
  <si>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</si>
  <si>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</si>
  <si>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</si>
  <si>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</si>
  <si>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</si>
  <si>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</si>
  <si>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</si>
  <si>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</si>
  <si>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</si>
  <si>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</si>
  <si>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</si>
  <si>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</si>
  <si>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</si>
  <si>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</si>
  <si>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</si>
  <si>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</si>
  <si>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</si>
  <si>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</si>
  <si>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</si>
  <si>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</si>
  <si>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</si>
  <si>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</si>
  <si>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</si>
  <si>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</si>
  <si>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</si>
  <si>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</si>
  <si>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</si>
  <si>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</si>
  <si>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</si>
  <si>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</si>
  <si>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</si>
  <si>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</si>
  <si>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</si>
  <si>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</si>
  <si>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</si>
  <si>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</si>
  <si>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</si>
  <si>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</si>
  <si>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</si>
  <si>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</si>
  <si>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</si>
  <si>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</si>
  <si>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</si>
  <si>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</si>
  <si>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</si>
  <si>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</si>
  <si>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</si>
  <si>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</si>
  <si>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</si>
  <si>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Tutin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</si>
</sst>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330</c:v>
                </c:pt>
                <c:pt idx="1">
                  <c:v>471</c:v>
                </c:pt>
                <c:pt idx="2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487</c:v>
                </c:pt>
                <c:pt idx="1">
                  <c:v>601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2840</c:v>
                </c:pt>
                <c:pt idx="1">
                  <c:v>2626</c:v>
                </c:pt>
                <c:pt idx="2">
                  <c:v>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24</c:v>
                </c:pt>
                <c:pt idx="1">
                  <c:v>94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2666</c:v>
                </c:pt>
                <c:pt idx="1">
                  <c:v>2481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28.732888096461274</c:v>
                </c:pt>
                <c:pt idx="1">
                  <c:v>60.938019401045608</c:v>
                </c:pt>
                <c:pt idx="2">
                  <c:v>10.329092502493124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800"/>
        <c:axId val="285374336"/>
      </c:barChart>
      <c:catAx>
        <c:axId val="285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4336"/>
        <c:crosses val="autoZero"/>
        <c:auto val="1"/>
        <c:lblAlgn val="ctr"/>
        <c:lblOffset val="100"/>
        <c:noMultiLvlLbl val="0"/>
      </c:catAx>
      <c:valAx>
        <c:axId val="28537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89.4</c:v>
                </c:pt>
                <c:pt idx="1">
                  <c:v>89.9</c:v>
                </c:pt>
                <c:pt idx="2">
                  <c:v>81.2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96.4</c:v>
                </c:pt>
                <c:pt idx="1">
                  <c:v>113.1</c:v>
                </c:pt>
                <c:pt idx="2">
                  <c:v>80.3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738432"/>
        <c:axId val="448739968"/>
      </c:barChart>
      <c:catAx>
        <c:axId val="44873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39968"/>
        <c:crosses val="autoZero"/>
        <c:auto val="1"/>
        <c:lblAlgn val="ctr"/>
        <c:lblOffset val="100"/>
        <c:noMultiLvlLbl val="0"/>
      </c:catAx>
      <c:valAx>
        <c:axId val="4487399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7384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7621</c:v>
                </c:pt>
                <c:pt idx="1">
                  <c:v>7536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102016"/>
        <c:axId val="450114304"/>
      </c:barChart>
      <c:catAx>
        <c:axId val="4501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14304"/>
        <c:crosses val="autoZero"/>
        <c:auto val="1"/>
        <c:lblAlgn val="ctr"/>
        <c:lblOffset val="100"/>
        <c:noMultiLvlLbl val="0"/>
      </c:catAx>
      <c:valAx>
        <c:axId val="4501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0201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20</c:v>
                </c:pt>
                <c:pt idx="1">
                  <c:v>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715008"/>
        <c:axId val="450720896"/>
      </c:barChart>
      <c:catAx>
        <c:axId val="4507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20896"/>
        <c:crosses val="autoZero"/>
        <c:auto val="1"/>
        <c:lblAlgn val="ctr"/>
        <c:lblOffset val="100"/>
        <c:noMultiLvlLbl val="0"/>
      </c:catAx>
      <c:valAx>
        <c:axId val="45072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15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329</c:v>
                </c:pt>
                <c:pt idx="1">
                  <c:v>488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51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135</c:v>
                </c:pt>
                <c:pt idx="1">
                  <c:v>130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165</c:v>
                </c:pt>
                <c:pt idx="1">
                  <c:v>153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715648"/>
        <c:axId val="452717184"/>
      </c:barChart>
      <c:catAx>
        <c:axId val="4527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17184"/>
        <c:crosses val="autoZero"/>
        <c:auto val="1"/>
        <c:lblAlgn val="ctr"/>
        <c:lblOffset val="100"/>
        <c:noMultiLvlLbl val="0"/>
      </c:catAx>
      <c:valAx>
        <c:axId val="4527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71564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3.9618023027409266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3.7049348765525369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3.8469674533861173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3.9859780604998338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3.5598803299990935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3.1428485086579432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3.3664742679278352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3.3211447221298847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3.2244416910942557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3.2455954791332986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2.9857060832250459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2.5958719893626667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2.3087848659756429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2.121422743344112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1.4898310718926597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0.89450303707956857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0.49862500377746211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0.22966969870961895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6898432"/>
        <c:axId val="456899968"/>
      </c:barChart>
      <c:catAx>
        <c:axId val="4568984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6899968"/>
        <c:crosses val="autoZero"/>
        <c:auto val="1"/>
        <c:lblAlgn val="ctr"/>
        <c:lblOffset val="100"/>
        <c:noMultiLvlLbl val="0"/>
      </c:catAx>
      <c:valAx>
        <c:axId val="456899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6898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4.2972409416457653</c:v>
                </c:pt>
                <c:pt idx="1">
                  <c:v>3.7774621498292591</c:v>
                </c:pt>
                <c:pt idx="2">
                  <c:v>4.0796591218155998</c:v>
                </c:pt>
                <c:pt idx="3">
                  <c:v>4.4846030642772963</c:v>
                </c:pt>
                <c:pt idx="4">
                  <c:v>3.5568583602792305</c:v>
                </c:pt>
                <c:pt idx="5">
                  <c:v>3.3362545707292011</c:v>
                </c:pt>
                <c:pt idx="6">
                  <c:v>3.7442204829107615</c:v>
                </c:pt>
                <c:pt idx="7">
                  <c:v>3.6807591187936297</c:v>
                </c:pt>
                <c:pt idx="8">
                  <c:v>3.4964189658819618</c:v>
                </c:pt>
                <c:pt idx="9">
                  <c:v>3.5901000271977277</c:v>
                </c:pt>
                <c:pt idx="10">
                  <c:v>3.1791121452963043</c:v>
                </c:pt>
                <c:pt idx="11">
                  <c:v>2.7227947175969298</c:v>
                </c:pt>
                <c:pt idx="12">
                  <c:v>2.4749932005681301</c:v>
                </c:pt>
                <c:pt idx="13">
                  <c:v>2.0912030461454774</c:v>
                </c:pt>
                <c:pt idx="14">
                  <c:v>1.381040161977577</c:v>
                </c:pt>
                <c:pt idx="15">
                  <c:v>0.85521743072134415</c:v>
                </c:pt>
                <c:pt idx="16">
                  <c:v>0.50769091293705237</c:v>
                </c:pt>
                <c:pt idx="17">
                  <c:v>0.259889395908253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7372800"/>
        <c:axId val="457810304"/>
      </c:barChart>
      <c:catAx>
        <c:axId val="457372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7810304"/>
        <c:crosses val="autoZero"/>
        <c:auto val="1"/>
        <c:lblAlgn val="ctr"/>
        <c:lblOffset val="100"/>
        <c:noMultiLvlLbl val="0"/>
      </c:catAx>
      <c:valAx>
        <c:axId val="457810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372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1.2486737941728556</c:v>
                </c:pt>
                <c:pt idx="1">
                  <c:v>1.3352774153940603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3.2645066514323022</c:v>
                </c:pt>
                <c:pt idx="1">
                  <c:v>1.3506254316629576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9.0100383579531531</c:v>
                </c:pt>
                <c:pt idx="1">
                  <c:v>2.6705548307881206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38.806822818901495</c:v>
                </c:pt>
                <c:pt idx="1">
                  <c:v>30.020719821963009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37.958051089529093</c:v>
                </c:pt>
                <c:pt idx="1">
                  <c:v>53.687360908602564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1.5098343262874399</c:v>
                </c:pt>
                <c:pt idx="1">
                  <c:v>2.2408103752589978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8.2020729617236601</c:v>
                </c:pt>
                <c:pt idx="1">
                  <c:v>8.6946512163302891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1642368"/>
        <c:axId val="461708288"/>
      </c:barChart>
      <c:catAx>
        <c:axId val="46164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708288"/>
        <c:crosses val="autoZero"/>
        <c:auto val="1"/>
        <c:lblAlgn val="ctr"/>
        <c:lblOffset val="100"/>
        <c:noMultiLvlLbl val="0"/>
      </c:catAx>
      <c:valAx>
        <c:axId val="46170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642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13.768056802415735</c:v>
                </c:pt>
                <c:pt idx="1">
                  <c:v>9.2395057938761411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51.546560026116047</c:v>
                </c:pt>
                <c:pt idx="1">
                  <c:v>50.924717980201059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34.081449440953236</c:v>
                </c:pt>
                <c:pt idx="1">
                  <c:v>39.306269664645846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0.6039337305149759</c:v>
                </c:pt>
                <c:pt idx="1">
                  <c:v>0.52950656127695495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4646144"/>
        <c:axId val="464647680"/>
      </c:barChart>
      <c:catAx>
        <c:axId val="46464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647680"/>
        <c:crosses val="autoZero"/>
        <c:auto val="1"/>
        <c:lblAlgn val="ctr"/>
        <c:lblOffset val="100"/>
        <c:noMultiLvlLbl val="0"/>
      </c:catAx>
      <c:valAx>
        <c:axId val="464647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646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19</c:v>
                </c:pt>
                <c:pt idx="3">
                  <c:v>35</c:v>
                </c:pt>
                <c:pt idx="4">
                  <c:v>49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23</c:v>
                </c:pt>
                <c:pt idx="3">
                  <c:v>60</c:v>
                </c:pt>
                <c:pt idx="4">
                  <c:v>26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5390592"/>
        <c:axId val="465569664"/>
      </c:barChart>
      <c:catAx>
        <c:axId val="46539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69664"/>
        <c:crosses val="autoZero"/>
        <c:auto val="1"/>
        <c:lblAlgn val="ctr"/>
        <c:lblOffset val="100"/>
        <c:noMultiLvlLbl val="0"/>
      </c:catAx>
      <c:valAx>
        <c:axId val="465569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39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1.92</c:v>
                </c:pt>
                <c:pt idx="1">
                  <c:v>1.01</c:v>
                </c:pt>
                <c:pt idx="3">
                  <c:v>2.14</c:v>
                </c:pt>
                <c:pt idx="4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6186240"/>
        <c:axId val="466193024"/>
      </c:barChart>
      <c:catAx>
        <c:axId val="46618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193024"/>
        <c:crosses val="autoZero"/>
        <c:auto val="1"/>
        <c:lblAlgn val="ctr"/>
        <c:lblOffset val="100"/>
        <c:noMultiLvlLbl val="0"/>
      </c:catAx>
      <c:valAx>
        <c:axId val="4661930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1862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62.07065750736016</c:v>
                </c:pt>
                <c:pt idx="2">
                  <c:v>10.284370322856532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37.929342492639847</c:v>
                </c:pt>
                <c:pt idx="2">
                  <c:v>89.715629677143468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6334464"/>
        <c:axId val="466342656"/>
      </c:barChart>
      <c:catAx>
        <c:axId val="466334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342656"/>
        <c:crosses val="autoZero"/>
        <c:auto val="1"/>
        <c:lblAlgn val="ctr"/>
        <c:lblOffset val="100"/>
        <c:noMultiLvlLbl val="0"/>
      </c:catAx>
      <c:valAx>
        <c:axId val="466342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334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11.3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6397440"/>
        <c:axId val="466617088"/>
      </c:barChart>
      <c:catAx>
        <c:axId val="4663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617088"/>
        <c:crosses val="autoZero"/>
        <c:auto val="1"/>
        <c:lblAlgn val="ctr"/>
        <c:lblOffset val="100"/>
        <c:noMultiLvlLbl val="0"/>
      </c:catAx>
      <c:valAx>
        <c:axId val="46661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3974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263</c:v>
                </c:pt>
                <c:pt idx="1">
                  <c:v>305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270</c:v>
                </c:pt>
                <c:pt idx="1">
                  <c:v>301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7287040"/>
        <c:axId val="467632512"/>
      </c:barChart>
      <c:catAx>
        <c:axId val="4672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7632512"/>
        <c:crosses val="autoZero"/>
        <c:auto val="1"/>
        <c:lblAlgn val="ctr"/>
        <c:lblOffset val="100"/>
        <c:noMultiLvlLbl val="0"/>
      </c:catAx>
      <c:valAx>
        <c:axId val="4676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7287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4651</c:v>
                </c:pt>
                <c:pt idx="1">
                  <c:v>4878</c:v>
                </c:pt>
                <c:pt idx="2">
                  <c:v>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3772</c:v>
                </c:pt>
                <c:pt idx="1">
                  <c:v>3980</c:v>
                </c:pt>
                <c:pt idx="2">
                  <c:v>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</c:v>
                </c:pt>
                <c:pt idx="1">
                  <c:v>148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186</c:v>
                </c:pt>
                <c:pt idx="1">
                  <c:v>206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7956096"/>
        <c:axId val="467958016"/>
      </c:barChart>
      <c:catAx>
        <c:axId val="4679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7958016"/>
        <c:crosses val="autoZero"/>
        <c:auto val="1"/>
        <c:lblAlgn val="ctr"/>
        <c:lblOffset val="100"/>
        <c:noMultiLvlLbl val="0"/>
      </c:catAx>
      <c:valAx>
        <c:axId val="467958016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795609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16.068147653248705</c:v>
                </c:pt>
                <c:pt idx="1">
                  <c:v>19.660411081322611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19.041256054785368</c:v>
                </c:pt>
                <c:pt idx="1">
                  <c:v>21.656240691093238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15.149490562886253</c:v>
                </c:pt>
                <c:pt idx="1">
                  <c:v>16.413464402740544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16.335393352263235</c:v>
                </c:pt>
                <c:pt idx="1">
                  <c:v>16.979445933869528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15.299816268581928</c:v>
                </c:pt>
                <c:pt idx="1">
                  <c:v>14.000595770032767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18.105896108234511</c:v>
                </c:pt>
                <c:pt idx="1">
                  <c:v>11.289842120941316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8048896"/>
        <c:axId val="468126336"/>
      </c:barChart>
      <c:catAx>
        <c:axId val="468048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126336"/>
        <c:crosses val="autoZero"/>
        <c:auto val="1"/>
        <c:lblAlgn val="ctr"/>
        <c:lblOffset val="100"/>
        <c:noMultiLvlLbl val="0"/>
      </c:catAx>
      <c:valAx>
        <c:axId val="468126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048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28.22</c:v>
                </c:pt>
                <c:pt idx="1">
                  <c:v>31.52</c:v>
                </c:pt>
                <c:pt idx="2">
                  <c:v>25.23</c:v>
                </c:pt>
                <c:pt idx="3">
                  <c:v>10.82</c:v>
                </c:pt>
                <c:pt idx="4">
                  <c:v>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32.840000000000003</c:v>
                </c:pt>
                <c:pt idx="1">
                  <c:v>30</c:v>
                </c:pt>
                <c:pt idx="2">
                  <c:v>23.79</c:v>
                </c:pt>
                <c:pt idx="3">
                  <c:v>10.31</c:v>
                </c:pt>
                <c:pt idx="4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8157952"/>
        <c:axId val="468159872"/>
      </c:barChart>
      <c:catAx>
        <c:axId val="46815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59872"/>
        <c:crosses val="autoZero"/>
        <c:auto val="1"/>
        <c:lblAlgn val="ctr"/>
        <c:lblOffset val="100"/>
        <c:noMultiLvlLbl val="0"/>
      </c:catAx>
      <c:valAx>
        <c:axId val="468159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579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49995</c:v>
                </c:pt>
                <c:pt idx="1">
                  <c:v>55218</c:v>
                </c:pt>
                <c:pt idx="2">
                  <c:v>61558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225024"/>
        <c:axId val="468227200"/>
      </c:barChart>
      <c:catAx>
        <c:axId val="4682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227200"/>
        <c:crosses val="autoZero"/>
        <c:auto val="1"/>
        <c:lblAlgn val="ctr"/>
        <c:lblOffset val="100"/>
        <c:noMultiLvlLbl val="0"/>
      </c:catAx>
      <c:valAx>
        <c:axId val="46822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22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1615</c:v>
                </c:pt>
                <c:pt idx="1">
                  <c:v>1656</c:v>
                </c:pt>
                <c:pt idx="2">
                  <c:v>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3212</c:v>
                </c:pt>
                <c:pt idx="1">
                  <c:v>3198</c:v>
                </c:pt>
                <c:pt idx="2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503552"/>
        <c:axId val="468513536"/>
      </c:barChart>
      <c:catAx>
        <c:axId val="4685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513536"/>
        <c:crosses val="autoZero"/>
        <c:auto val="1"/>
        <c:lblAlgn val="ctr"/>
        <c:lblOffset val="100"/>
        <c:noMultiLvlLbl val="0"/>
      </c:catAx>
      <c:valAx>
        <c:axId val="46851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503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15.9</c:v>
                </c:pt>
                <c:pt idx="1">
                  <c:v>43.6</c:v>
                </c:pt>
                <c:pt idx="2">
                  <c:v>7.8</c:v>
                </c:pt>
                <c:pt idx="3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70.368364030335869</c:v>
                </c:pt>
                <c:pt idx="1">
                  <c:v>80.892388451443566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29.631635969664138</c:v>
                </c:pt>
                <c:pt idx="1">
                  <c:v>19.107611548556431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8839424"/>
        <c:axId val="468969728"/>
      </c:barChart>
      <c:catAx>
        <c:axId val="46883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69728"/>
        <c:crosses val="autoZero"/>
        <c:auto val="1"/>
        <c:lblAlgn val="ctr"/>
        <c:lblOffset val="100"/>
        <c:noMultiLvlLbl val="0"/>
      </c:catAx>
      <c:valAx>
        <c:axId val="4689697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839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331328"/>
        <c:axId val="469472384"/>
      </c:barChart>
      <c:catAx>
        <c:axId val="4693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472384"/>
        <c:crosses val="autoZero"/>
        <c:auto val="1"/>
        <c:lblAlgn val="ctr"/>
        <c:lblOffset val="100"/>
        <c:noMultiLvlLbl val="0"/>
      </c:catAx>
      <c:valAx>
        <c:axId val="4694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33132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0.9</c:v>
                </c:pt>
                <c:pt idx="1">
                  <c:v>0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0335872"/>
        <c:axId val="470338176"/>
      </c:barChart>
      <c:catAx>
        <c:axId val="4703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338176"/>
        <c:crosses val="autoZero"/>
        <c:auto val="1"/>
        <c:lblAlgn val="ctr"/>
        <c:lblOffset val="100"/>
        <c:noMultiLvlLbl val="0"/>
      </c:catAx>
      <c:valAx>
        <c:axId val="4703381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3358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9.3000000000000007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694336"/>
        <c:axId val="472134400"/>
      </c:barChart>
      <c:catAx>
        <c:axId val="47169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134400"/>
        <c:crosses val="autoZero"/>
        <c:auto val="1"/>
        <c:lblAlgn val="ctr"/>
        <c:lblOffset val="100"/>
        <c:noMultiLvlLbl val="0"/>
      </c:catAx>
      <c:valAx>
        <c:axId val="47213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6943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28.4</c:v>
                </c:pt>
                <c:pt idx="1">
                  <c:v>58.7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3.7</c:v>
                </c:pt>
                <c:pt idx="1">
                  <c:v>3.32</c:v>
                </c:pt>
                <c:pt idx="2">
                  <c:v>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2257280"/>
        <c:axId val="472259200"/>
      </c:barChart>
      <c:catAx>
        <c:axId val="4722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259200"/>
        <c:crosses val="autoZero"/>
        <c:auto val="1"/>
        <c:lblAlgn val="ctr"/>
        <c:lblOffset val="100"/>
        <c:noMultiLvlLbl val="0"/>
      </c:catAx>
      <c:valAx>
        <c:axId val="47225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22572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9.4</c:v>
                </c:pt>
                <c:pt idx="1">
                  <c:v>15.6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2421120"/>
        <c:axId val="472422656"/>
      </c:barChart>
      <c:catAx>
        <c:axId val="4724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422656"/>
        <c:crosses val="autoZero"/>
        <c:auto val="1"/>
        <c:lblAlgn val="ctr"/>
        <c:lblOffset val="100"/>
        <c:noMultiLvlLbl val="0"/>
      </c:catAx>
      <c:valAx>
        <c:axId val="4724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2421120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77</c:v>
                </c:pt>
                <c:pt idx="1">
                  <c:v>57.9</c:v>
                </c:pt>
                <c:pt idx="2">
                  <c:v>92.1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12.2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23.1</c:v>
                </c:pt>
                <c:pt idx="1">
                  <c:v>29.9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8301696"/>
        <c:axId val="448319872"/>
      </c:barChart>
      <c:catAx>
        <c:axId val="44830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319872"/>
        <c:crosses val="autoZero"/>
        <c:auto val="1"/>
        <c:lblAlgn val="ctr"/>
        <c:lblOffset val="100"/>
        <c:noMultiLvlLbl val="0"/>
      </c:catAx>
      <c:valAx>
        <c:axId val="448319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8301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218</c:v>
                </c:pt>
                <c:pt idx="1">
                  <c:v>345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960768"/>
        <c:axId val="449130496"/>
      </c:barChart>
      <c:catAx>
        <c:axId val="44896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30496"/>
        <c:crosses val="autoZero"/>
        <c:auto val="1"/>
        <c:lblAlgn val="ctr"/>
        <c:lblOffset val="100"/>
        <c:noMultiLvlLbl val="0"/>
      </c:catAx>
      <c:valAx>
        <c:axId val="449130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96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1105</c:v>
                </c:pt>
                <c:pt idx="1">
                  <c:v>743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97952"/>
        <c:axId val="449199488"/>
      </c:barChart>
      <c:catAx>
        <c:axId val="44919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99488"/>
        <c:crosses val="autoZero"/>
        <c:auto val="1"/>
        <c:lblAlgn val="ctr"/>
        <c:lblOffset val="100"/>
        <c:noMultiLvlLbl val="0"/>
      </c:catAx>
      <c:valAx>
        <c:axId val="449199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919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2.2000000000000002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9553920"/>
        <c:axId val="449555456"/>
      </c:barChart>
      <c:catAx>
        <c:axId val="4495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555456"/>
        <c:crosses val="autoZero"/>
        <c:auto val="1"/>
        <c:lblAlgn val="ctr"/>
        <c:lblOffset val="100"/>
        <c:noMultiLvlLbl val="0"/>
      </c:catAx>
      <c:valAx>
        <c:axId val="449555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955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10.4</c:v>
                </c:pt>
                <c:pt idx="1">
                  <c:v>10.6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19.5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9877120"/>
        <c:axId val="449878656"/>
      </c:barChart>
      <c:catAx>
        <c:axId val="4498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78656"/>
        <c:crosses val="autoZero"/>
        <c:auto val="1"/>
        <c:lblAlgn val="ctr"/>
        <c:lblOffset val="100"/>
        <c:noMultiLvlLbl val="0"/>
      </c:catAx>
      <c:valAx>
        <c:axId val="449878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77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220.26499999999999</c:v>
                </c:pt>
                <c:pt idx="1">
                  <c:v>825.26499999999999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897216"/>
        <c:axId val="449898752"/>
      </c:barChart>
      <c:catAx>
        <c:axId val="449897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98752"/>
        <c:crosses val="autoZero"/>
        <c:auto val="1"/>
        <c:lblAlgn val="ctr"/>
        <c:lblOffset val="100"/>
        <c:noMultiLvlLbl val="0"/>
      </c:catAx>
      <c:valAx>
        <c:axId val="449898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9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27013.279999999999</c:v>
                </c:pt>
                <c:pt idx="1">
                  <c:v>8165.01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011136"/>
        <c:axId val="450012672"/>
      </c:barChart>
      <c:catAx>
        <c:axId val="45001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012672"/>
        <c:crosses val="autoZero"/>
        <c:auto val="1"/>
        <c:lblAlgn val="ctr"/>
        <c:lblOffset val="100"/>
        <c:noMultiLvlLbl val="0"/>
      </c:catAx>
      <c:valAx>
        <c:axId val="4500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01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319</c:v>
                </c:pt>
                <c:pt idx="1">
                  <c:v>296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251</c:v>
                </c:pt>
                <c:pt idx="1">
                  <c:v>229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034688"/>
        <c:axId val="450106112"/>
      </c:barChart>
      <c:catAx>
        <c:axId val="4500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106112"/>
        <c:crosses val="autoZero"/>
        <c:auto val="1"/>
        <c:lblAlgn val="ctr"/>
        <c:lblOffset val="100"/>
        <c:noMultiLvlLbl val="0"/>
      </c:catAx>
      <c:valAx>
        <c:axId val="45010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034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27.5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60.1</c:v>
                </c:pt>
                <c:pt idx="1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12.4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330</c:v>
                </c:pt>
                <c:pt idx="1">
                  <c:v>471</c:v>
                </c:pt>
                <c:pt idx="2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487</c:v>
                </c:pt>
                <c:pt idx="1">
                  <c:v>601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329</c:v>
                </c:pt>
                <c:pt idx="1">
                  <c:v>488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51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4651</c:v>
                </c:pt>
                <c:pt idx="1">
                  <c:v>4878</c:v>
                </c:pt>
                <c:pt idx="2">
                  <c:v>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3772</c:v>
                </c:pt>
                <c:pt idx="1">
                  <c:v>3980</c:v>
                </c:pt>
                <c:pt idx="2">
                  <c:v>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28.4</c:v>
                </c:pt>
                <c:pt idx="1">
                  <c:v>58.7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27.5</c:v>
                </c:pt>
                <c:pt idx="1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60.1</c:v>
                </c:pt>
                <c:pt idx="1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12.4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77</c:v>
                </c:pt>
                <c:pt idx="1">
                  <c:v>57.9</c:v>
                </c:pt>
                <c:pt idx="2">
                  <c:v>92.1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12.2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23.1</c:v>
                </c:pt>
                <c:pt idx="1">
                  <c:v>29.9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269</c:v>
                </c:pt>
                <c:pt idx="1">
                  <c:v>58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232</c:v>
                </c:pt>
                <c:pt idx="1">
                  <c:v>113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78</c:v>
                </c:pt>
                <c:pt idx="1">
                  <c:v>21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</c:v>
                </c:pt>
                <c:pt idx="1">
                  <c:v>57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2292</c:v>
                </c:pt>
                <c:pt idx="1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2840</c:v>
                </c:pt>
                <c:pt idx="1">
                  <c:v>2626</c:v>
                </c:pt>
                <c:pt idx="2">
                  <c:v>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24</c:v>
                </c:pt>
                <c:pt idx="1">
                  <c:v>94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220.26499999999999</c:v>
                </c:pt>
                <c:pt idx="1">
                  <c:v>825.26499999999999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2666</c:v>
                </c:pt>
                <c:pt idx="1">
                  <c:v>2481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9.4</c:v>
                </c:pt>
                <c:pt idx="1">
                  <c:v>15.6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11.3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28.732888096461274</c:v>
                </c:pt>
                <c:pt idx="1">
                  <c:v>60.938019401045608</c:v>
                </c:pt>
                <c:pt idx="2">
                  <c:v>10.329092502493124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269</c:v>
                </c:pt>
                <c:pt idx="1">
                  <c:v>58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232</c:v>
                </c:pt>
                <c:pt idx="1">
                  <c:v>113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89.4</c:v>
                </c:pt>
                <c:pt idx="1">
                  <c:v>89.9</c:v>
                </c:pt>
                <c:pt idx="2">
                  <c:v>81.2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96.4</c:v>
                </c:pt>
                <c:pt idx="1">
                  <c:v>113.1</c:v>
                </c:pt>
                <c:pt idx="2">
                  <c:v>80.3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7621</c:v>
                </c:pt>
                <c:pt idx="1">
                  <c:v>7536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20</c:v>
                </c:pt>
                <c:pt idx="1">
                  <c:v>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135</c:v>
                </c:pt>
                <c:pt idx="1">
                  <c:v>130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165</c:v>
                </c:pt>
                <c:pt idx="1">
                  <c:v>153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3.9618023027409266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3.7049348765525369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3.8469674533861173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3.9859780604998338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3.5598803299990935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3.1428485086579432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3.3664742679278352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3.3211447221298847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3.2244416910942557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3.2455954791332986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2.9857060832250459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2.5958719893626667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2.3087848659756429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2.121422743344112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1.4898310718926597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0.89450303707956857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0.49862500377746211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0.22966969870961895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4.2972409416457653</c:v>
                </c:pt>
                <c:pt idx="1">
                  <c:v>3.7774621498292591</c:v>
                </c:pt>
                <c:pt idx="2">
                  <c:v>4.0796591218155998</c:v>
                </c:pt>
                <c:pt idx="3">
                  <c:v>4.4846030642772963</c:v>
                </c:pt>
                <c:pt idx="4">
                  <c:v>3.5568583602792305</c:v>
                </c:pt>
                <c:pt idx="5">
                  <c:v>3.3362545707292011</c:v>
                </c:pt>
                <c:pt idx="6">
                  <c:v>3.7442204829107615</c:v>
                </c:pt>
                <c:pt idx="7">
                  <c:v>3.6807591187936297</c:v>
                </c:pt>
                <c:pt idx="8">
                  <c:v>3.4964189658819618</c:v>
                </c:pt>
                <c:pt idx="9">
                  <c:v>3.5901000271977277</c:v>
                </c:pt>
                <c:pt idx="10">
                  <c:v>3.1791121452963043</c:v>
                </c:pt>
                <c:pt idx="11">
                  <c:v>2.7227947175969298</c:v>
                </c:pt>
                <c:pt idx="12">
                  <c:v>2.4749932005681301</c:v>
                </c:pt>
                <c:pt idx="13">
                  <c:v>2.0912030461454774</c:v>
                </c:pt>
                <c:pt idx="14">
                  <c:v>1.381040161977577</c:v>
                </c:pt>
                <c:pt idx="15">
                  <c:v>0.85521743072134415</c:v>
                </c:pt>
                <c:pt idx="16">
                  <c:v>0.50769091293705237</c:v>
                </c:pt>
                <c:pt idx="17">
                  <c:v>0.259889395908253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1.2486737941728556</c:v>
                </c:pt>
                <c:pt idx="1">
                  <c:v>1.3352774153940603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3.2645066514323022</c:v>
                </c:pt>
                <c:pt idx="1">
                  <c:v>1.3506254316629576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9.0100383579531531</c:v>
                </c:pt>
                <c:pt idx="1">
                  <c:v>2.6705548307881206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38.806822818901495</c:v>
                </c:pt>
                <c:pt idx="1">
                  <c:v>30.020719821963009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37.958051089529093</c:v>
                </c:pt>
                <c:pt idx="1">
                  <c:v>53.687360908602564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1.5098343262874399</c:v>
                </c:pt>
                <c:pt idx="1">
                  <c:v>2.2408103752589978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8.2020729617236601</c:v>
                </c:pt>
                <c:pt idx="1">
                  <c:v>8.6946512163302891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13.768056802415735</c:v>
                </c:pt>
                <c:pt idx="1">
                  <c:v>9.2395057938761411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51.546560026116047</c:v>
                </c:pt>
                <c:pt idx="1">
                  <c:v>50.924717980201059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34.081449440953236</c:v>
                </c:pt>
                <c:pt idx="1">
                  <c:v>39.306269664645846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0.6039337305149759</c:v>
                </c:pt>
                <c:pt idx="1">
                  <c:v>0.52950656127695495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19</c:v>
                </c:pt>
                <c:pt idx="3">
                  <c:v>35</c:v>
                </c:pt>
                <c:pt idx="4">
                  <c:v>49</c:v>
                </c:pt>
                <c:pt idx="5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23</c:v>
                </c:pt>
                <c:pt idx="3">
                  <c:v>60</c:v>
                </c:pt>
                <c:pt idx="4">
                  <c:v>26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78</c:v>
                </c:pt>
                <c:pt idx="1">
                  <c:v>21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</c:v>
                </c:pt>
                <c:pt idx="1">
                  <c:v>57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1.92</c:v>
                </c:pt>
                <c:pt idx="1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62.07065750736016</c:v>
                </c:pt>
                <c:pt idx="2">
                  <c:v>10.284370322856532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37.929342492639847</c:v>
                </c:pt>
                <c:pt idx="2">
                  <c:v>89.715629677143468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263</c:v>
                </c:pt>
                <c:pt idx="1">
                  <c:v>305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270</c:v>
                </c:pt>
                <c:pt idx="1">
                  <c:v>301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</c:v>
                </c:pt>
                <c:pt idx="1">
                  <c:v>148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186</c:v>
                </c:pt>
                <c:pt idx="1">
                  <c:v>206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16.068147653248705</c:v>
                </c:pt>
                <c:pt idx="1">
                  <c:v>19.660411081322611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19.041256054785368</c:v>
                </c:pt>
                <c:pt idx="1">
                  <c:v>21.656240691093238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15.149490562886253</c:v>
                </c:pt>
                <c:pt idx="1">
                  <c:v>16.413464402740544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16.335393352263235</c:v>
                </c:pt>
                <c:pt idx="1">
                  <c:v>16.979445933869528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15.299816268581928</c:v>
                </c:pt>
                <c:pt idx="1">
                  <c:v>14.000595770032767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18.105896108234511</c:v>
                </c:pt>
                <c:pt idx="1">
                  <c:v>11.289842120941316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28.22</c:v>
                </c:pt>
                <c:pt idx="1">
                  <c:v>31.52</c:v>
                </c:pt>
                <c:pt idx="2">
                  <c:v>25.23</c:v>
                </c:pt>
                <c:pt idx="3">
                  <c:v>10.82</c:v>
                </c:pt>
                <c:pt idx="4">
                  <c:v>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32.840000000000003</c:v>
                </c:pt>
                <c:pt idx="1">
                  <c:v>30</c:v>
                </c:pt>
                <c:pt idx="2">
                  <c:v>23.79</c:v>
                </c:pt>
                <c:pt idx="3">
                  <c:v>10.31</c:v>
                </c:pt>
                <c:pt idx="4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49995</c:v>
                </c:pt>
                <c:pt idx="1">
                  <c:v>55218</c:v>
                </c:pt>
                <c:pt idx="2">
                  <c:v>61558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1615</c:v>
                </c:pt>
                <c:pt idx="1">
                  <c:v>1656</c:v>
                </c:pt>
                <c:pt idx="2">
                  <c:v>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3212</c:v>
                </c:pt>
                <c:pt idx="1">
                  <c:v>3198</c:v>
                </c:pt>
                <c:pt idx="2">
                  <c:v>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15.9</c:v>
                </c:pt>
                <c:pt idx="1">
                  <c:v>43.6</c:v>
                </c:pt>
                <c:pt idx="2">
                  <c:v>7.8</c:v>
                </c:pt>
                <c:pt idx="3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70.368364030335869</c:v>
                </c:pt>
                <c:pt idx="1">
                  <c:v>80.892388451443566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29.631635969664138</c:v>
                </c:pt>
                <c:pt idx="1">
                  <c:v>19.107611548556431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2292</c:v>
                </c:pt>
                <c:pt idx="1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0.9</c:v>
                </c:pt>
                <c:pt idx="1">
                  <c:v>0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9.3000000000000007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3.7</c:v>
                </c:pt>
                <c:pt idx="1">
                  <c:v>3.32</c:v>
                </c:pt>
                <c:pt idx="2">
                  <c:v>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218</c:v>
                </c:pt>
                <c:pt idx="1">
                  <c:v>345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1105</c:v>
                </c:pt>
                <c:pt idx="1">
                  <c:v>743</c:v>
                </c:pt>
                <c:pt idx="2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2.2000000000000002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10.4</c:v>
                </c:pt>
                <c:pt idx="1">
                  <c:v>10.6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19.5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27013.279999999999</c:v>
                </c:pt>
                <c:pt idx="1">
                  <c:v>8165.01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319</c:v>
                </c:pt>
                <c:pt idx="1">
                  <c:v>296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251</c:v>
                </c:pt>
                <c:pt idx="1">
                  <c:v>229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16044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17047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42179</v>
      </c>
      <c r="C4" s="35">
        <v>21495</v>
      </c>
      <c r="D4" s="63">
        <v>20684</v>
      </c>
      <c r="E4" s="211"/>
    </row>
    <row r="5" spans="1:5" ht="30" x14ac:dyDescent="0.25">
      <c r="A5" s="201" t="s">
        <v>716</v>
      </c>
      <c r="B5" s="72">
        <v>38361</v>
      </c>
      <c r="C5" s="61">
        <v>19781</v>
      </c>
      <c r="D5" s="111">
        <v>18580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1592</v>
      </c>
      <c r="C4" s="71">
        <v>4573</v>
      </c>
    </row>
    <row r="5" spans="1:6" x14ac:dyDescent="0.25">
      <c r="A5" s="286" t="s">
        <v>719</v>
      </c>
      <c r="B5" s="214">
        <v>1404</v>
      </c>
      <c r="C5" s="214">
        <v>2269</v>
      </c>
    </row>
    <row r="6" spans="1:6" x14ac:dyDescent="0.25">
      <c r="A6" s="286" t="s">
        <v>720</v>
      </c>
      <c r="B6" s="214">
        <v>3929</v>
      </c>
      <c r="C6" s="214">
        <v>4266</v>
      </c>
    </row>
    <row r="7" spans="1:6" x14ac:dyDescent="0.25">
      <c r="A7" s="286" t="s">
        <v>721</v>
      </c>
      <c r="B7" s="214">
        <v>1328</v>
      </c>
      <c r="C7" s="214">
        <v>1576</v>
      </c>
    </row>
    <row r="8" spans="1:6" x14ac:dyDescent="0.25">
      <c r="A8" s="286" t="s">
        <v>722</v>
      </c>
      <c r="B8" s="214">
        <v>93</v>
      </c>
      <c r="C8" s="214">
        <v>230</v>
      </c>
    </row>
    <row r="9" spans="1:6" x14ac:dyDescent="0.25">
      <c r="A9" s="286" t="s">
        <v>723</v>
      </c>
      <c r="B9" s="214">
        <v>1068</v>
      </c>
      <c r="C9" s="214">
        <v>1389</v>
      </c>
    </row>
    <row r="10" spans="1:6" ht="30" x14ac:dyDescent="0.25">
      <c r="A10" s="293" t="s">
        <v>724</v>
      </c>
      <c r="B10" s="214">
        <v>4649</v>
      </c>
      <c r="C10" s="214">
        <v>428</v>
      </c>
    </row>
    <row r="11" spans="1:6" x14ac:dyDescent="0.25">
      <c r="A11" s="286" t="s">
        <v>887</v>
      </c>
      <c r="B11" s="214">
        <v>978</v>
      </c>
      <c r="C11" s="214">
        <v>1383</v>
      </c>
    </row>
    <row r="12" spans="1:6" x14ac:dyDescent="0.25">
      <c r="A12" s="294" t="s">
        <v>16</v>
      </c>
      <c r="B12" s="1">
        <f>SUM(B4:B11)</f>
        <v>15041</v>
      </c>
      <c r="C12" s="1">
        <f>SUM(C4:C11)</f>
        <v>16114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1383</v>
      </c>
      <c r="C19" s="71">
        <v>2811</v>
      </c>
    </row>
    <row r="20" spans="1:3" x14ac:dyDescent="0.25">
      <c r="A20" s="286" t="s">
        <v>719</v>
      </c>
      <c r="B20" s="214">
        <v>2111</v>
      </c>
      <c r="C20" s="214">
        <v>3258</v>
      </c>
    </row>
    <row r="21" spans="1:3" x14ac:dyDescent="0.25">
      <c r="A21" s="286" t="s">
        <v>720</v>
      </c>
      <c r="B21" s="214">
        <v>3784</v>
      </c>
      <c r="C21" s="214">
        <v>3985</v>
      </c>
    </row>
    <row r="22" spans="1:3" x14ac:dyDescent="0.25">
      <c r="A22" s="286" t="s">
        <v>721</v>
      </c>
      <c r="B22" s="214">
        <v>1521</v>
      </c>
      <c r="C22" s="214">
        <v>1721</v>
      </c>
    </row>
    <row r="23" spans="1:3" x14ac:dyDescent="0.25">
      <c r="A23" s="286" t="s">
        <v>722</v>
      </c>
      <c r="B23" s="214">
        <v>191</v>
      </c>
      <c r="C23" s="214">
        <v>448</v>
      </c>
    </row>
    <row r="24" spans="1:3" x14ac:dyDescent="0.25">
      <c r="A24" s="286" t="s">
        <v>723</v>
      </c>
      <c r="B24" s="214">
        <v>1201</v>
      </c>
      <c r="C24" s="214">
        <v>1095</v>
      </c>
    </row>
    <row r="25" spans="1:3" ht="30" x14ac:dyDescent="0.25">
      <c r="A25" s="293" t="s">
        <v>724</v>
      </c>
      <c r="B25" s="214">
        <v>4877</v>
      </c>
      <c r="C25" s="214">
        <v>1043</v>
      </c>
    </row>
    <row r="26" spans="1:3" x14ac:dyDescent="0.25">
      <c r="A26" s="286" t="s">
        <v>887</v>
      </c>
      <c r="B26" s="214">
        <v>969</v>
      </c>
      <c r="C26" s="214">
        <v>2655</v>
      </c>
    </row>
    <row r="27" spans="1:3" x14ac:dyDescent="0.25">
      <c r="A27" s="294" t="s">
        <v>16</v>
      </c>
      <c r="B27" s="1">
        <f>SUM(B19:B26)</f>
        <v>16037</v>
      </c>
      <c r="C27" s="1">
        <f>SUM(C19:C26)</f>
        <v>17016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73.77</v>
      </c>
      <c r="C4" s="1018">
        <v>71.42</v>
      </c>
      <c r="D4" s="1018">
        <v>76.36</v>
      </c>
      <c r="E4" s="1019">
        <v>43</v>
      </c>
      <c r="F4" s="1019">
        <v>40.299999999999997</v>
      </c>
      <c r="G4" s="1020">
        <v>33.200000000000003</v>
      </c>
      <c r="H4" s="1021">
        <v>33</v>
      </c>
      <c r="I4" s="1022">
        <v>33.4</v>
      </c>
      <c r="J4" s="1019">
        <v>0</v>
      </c>
    </row>
    <row r="5" spans="1:12" x14ac:dyDescent="0.25">
      <c r="A5" s="498">
        <v>2021</v>
      </c>
      <c r="B5" s="757">
        <v>73.290000000000006</v>
      </c>
      <c r="C5" s="758">
        <v>70.8</v>
      </c>
      <c r="D5" s="758">
        <v>76.09</v>
      </c>
      <c r="E5" s="1023">
        <v>43</v>
      </c>
      <c r="F5" s="1023">
        <v>40.5</v>
      </c>
      <c r="G5" s="1024">
        <v>33.200000000000003</v>
      </c>
      <c r="H5" s="1025">
        <v>33</v>
      </c>
      <c r="I5" s="1026">
        <v>33.4</v>
      </c>
      <c r="J5" s="1023">
        <v>9.3000000000000007</v>
      </c>
    </row>
    <row r="6" spans="1:12" x14ac:dyDescent="0.25">
      <c r="A6" s="499">
        <v>2022</v>
      </c>
      <c r="B6" s="1011">
        <v>73.47</v>
      </c>
      <c r="C6" s="1012">
        <v>70.959999999999994</v>
      </c>
      <c r="D6" s="1012">
        <v>76.28</v>
      </c>
      <c r="E6" s="1013">
        <v>45</v>
      </c>
      <c r="F6" s="1013">
        <v>47</v>
      </c>
      <c r="G6" s="1014">
        <v>34.5</v>
      </c>
      <c r="H6" s="1015">
        <v>34.299999999999997</v>
      </c>
      <c r="I6" s="1016">
        <v>34.6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9.3000000000000007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4415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4704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14.2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61558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8428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267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4545</v>
      </c>
      <c r="C5" s="70">
        <v>4828</v>
      </c>
      <c r="D5" s="55">
        <v>3212</v>
      </c>
      <c r="E5" s="110">
        <v>1615</v>
      </c>
      <c r="F5" s="55">
        <v>15.1</v>
      </c>
      <c r="G5" s="55">
        <v>19.600000000000001</v>
      </c>
      <c r="H5" s="110">
        <v>10.4</v>
      </c>
      <c r="I5" s="55"/>
      <c r="J5" s="70"/>
      <c r="K5" s="55"/>
      <c r="L5" s="55"/>
      <c r="M5" s="71">
        <v>284</v>
      </c>
      <c r="N5" s="71">
        <v>251</v>
      </c>
      <c r="O5" s="71">
        <v>319</v>
      </c>
    </row>
    <row r="6" spans="1:16" x14ac:dyDescent="0.25">
      <c r="A6" s="215">
        <v>2021</v>
      </c>
      <c r="B6" s="212">
        <v>4565</v>
      </c>
      <c r="C6" s="212">
        <v>4855</v>
      </c>
      <c r="D6" s="58">
        <v>3198</v>
      </c>
      <c r="E6" s="160">
        <v>1656</v>
      </c>
      <c r="F6" s="58">
        <v>15.1</v>
      </c>
      <c r="G6" s="58">
        <v>19.5</v>
      </c>
      <c r="H6" s="160">
        <v>10.6</v>
      </c>
      <c r="I6" s="58">
        <v>49995</v>
      </c>
      <c r="J6" s="212">
        <v>8423</v>
      </c>
      <c r="K6" s="58">
        <v>3772</v>
      </c>
      <c r="L6" s="58">
        <v>4651</v>
      </c>
      <c r="M6" s="214">
        <v>262</v>
      </c>
      <c r="N6" s="214">
        <v>229</v>
      </c>
      <c r="O6" s="214">
        <v>296</v>
      </c>
    </row>
    <row r="7" spans="1:16" x14ac:dyDescent="0.25">
      <c r="A7" s="229">
        <v>2022</v>
      </c>
      <c r="B7" s="167">
        <v>4415</v>
      </c>
      <c r="C7" s="167">
        <v>4704</v>
      </c>
      <c r="D7" s="94">
        <v>3042</v>
      </c>
      <c r="E7" s="169">
        <v>1662</v>
      </c>
      <c r="F7" s="94">
        <v>14.2</v>
      </c>
      <c r="G7" s="58">
        <v>17.8</v>
      </c>
      <c r="H7" s="160">
        <v>10.4</v>
      </c>
      <c r="I7" s="94">
        <v>55218</v>
      </c>
      <c r="J7" s="167">
        <v>8858</v>
      </c>
      <c r="K7" s="94">
        <v>3980</v>
      </c>
      <c r="L7" s="94">
        <v>4878</v>
      </c>
      <c r="M7" s="214">
        <v>267</v>
      </c>
      <c r="N7" s="214">
        <v>233</v>
      </c>
      <c r="O7" s="214">
        <v>303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61558</v>
      </c>
      <c r="J8" s="1072">
        <v>8428</v>
      </c>
      <c r="K8" s="1073">
        <v>3879</v>
      </c>
      <c r="L8" s="1073">
        <v>4549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49995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55218</v>
      </c>
      <c r="F14" s="514">
        <f>A5</f>
        <v>2020</v>
      </c>
      <c r="G14" s="310">
        <f>IF(ISBLANK(E5),"",E5)</f>
        <v>1615</v>
      </c>
      <c r="H14" s="310">
        <f>IF(ISBLANK(D5),"",D5)</f>
        <v>3212</v>
      </c>
      <c r="K14" s="514">
        <f>A6</f>
        <v>2021</v>
      </c>
      <c r="L14" s="310">
        <f>IF(ISBLANK(L6),"",L6)</f>
        <v>4651</v>
      </c>
      <c r="M14" s="310">
        <f>IF(ISBLANK(K6),"",K6)</f>
        <v>3772</v>
      </c>
    </row>
    <row r="15" spans="1:16" x14ac:dyDescent="0.25">
      <c r="A15" s="481">
        <f>A8</f>
        <v>2023</v>
      </c>
      <c r="B15" s="311">
        <f t="shared" si="0"/>
        <v>61558</v>
      </c>
      <c r="F15" s="486">
        <f t="shared" ref="F15:F16" si="1">A6</f>
        <v>2021</v>
      </c>
      <c r="G15" s="479">
        <f t="shared" ref="G15:G16" si="2">IF(ISBLANK(E6),"",E6)</f>
        <v>1656</v>
      </c>
      <c r="H15" s="479">
        <f t="shared" ref="H15:H16" si="3">IF(ISBLANK(D6),"",D6)</f>
        <v>3198</v>
      </c>
      <c r="K15" s="486">
        <f>A7</f>
        <v>2022</v>
      </c>
      <c r="L15" s="479">
        <f t="shared" ref="L15:L16" si="4">IF(ISBLANK(L7),"",L7)</f>
        <v>4878</v>
      </c>
      <c r="M15" s="479">
        <f t="shared" ref="M15:M16" si="5">IF(ISBLANK(K7),"",K7)</f>
        <v>3980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1662</v>
      </c>
      <c r="H16" s="311">
        <f t="shared" si="3"/>
        <v>3042</v>
      </c>
      <c r="K16" s="481">
        <f>A8</f>
        <v>2023</v>
      </c>
      <c r="L16" s="311">
        <f t="shared" si="4"/>
        <v>4549</v>
      </c>
      <c r="M16" s="311">
        <f t="shared" si="5"/>
        <v>3879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4545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4565</v>
      </c>
      <c r="C21" s="373"/>
      <c r="D21" s="197"/>
      <c r="F21" s="514">
        <f>A5</f>
        <v>2020</v>
      </c>
      <c r="G21" s="310">
        <f>IF(ISBLANK(E5),"",E5)</f>
        <v>1615</v>
      </c>
      <c r="H21" s="310">
        <f>IF(ISBLANK(D5),"",D5)</f>
        <v>3212</v>
      </c>
      <c r="K21" s="514">
        <f>A6</f>
        <v>2021</v>
      </c>
      <c r="L21" s="310">
        <f>IF(ISBLANK(L6),"",L6)</f>
        <v>4651</v>
      </c>
      <c r="M21" s="310">
        <f>IF(ISBLANK(K6),"",K6)</f>
        <v>3772</v>
      </c>
    </row>
    <row r="22" spans="1:15" x14ac:dyDescent="0.25">
      <c r="A22" s="481">
        <f t="shared" si="6"/>
        <v>2022</v>
      </c>
      <c r="B22" s="311">
        <f t="shared" si="7"/>
        <v>4415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1656</v>
      </c>
      <c r="H22" s="479">
        <f t="shared" ref="H22:H23" si="10">IF(ISBLANK(D6),"",D6)</f>
        <v>3198</v>
      </c>
      <c r="K22" s="486">
        <f>A7</f>
        <v>2022</v>
      </c>
      <c r="L22" s="479">
        <f>IF(ISBLANK(L7),"",L7)</f>
        <v>4878</v>
      </c>
      <c r="M22" s="479">
        <f>IF(ISBLANK(K7),"",K7)</f>
        <v>3980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1662</v>
      </c>
      <c r="H23" s="311">
        <f t="shared" si="10"/>
        <v>3042</v>
      </c>
      <c r="K23" s="481">
        <f>A8</f>
        <v>2023</v>
      </c>
      <c r="L23" s="311">
        <f>IF(ISBLANK(L8),"",L8)</f>
        <v>4549</v>
      </c>
      <c r="M23" s="311">
        <f>IF(ISBLANK(K8),"",K8)</f>
        <v>3879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4545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4565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4415</v>
      </c>
      <c r="C28" s="373"/>
      <c r="D28" s="197"/>
      <c r="F28" s="514">
        <f>A5</f>
        <v>2020</v>
      </c>
      <c r="G28" s="310">
        <f>IF(ISBLANK(H5),"",H5)</f>
        <v>10.4</v>
      </c>
      <c r="H28" s="310">
        <f>IF(ISBLANK(G5),"",G5)</f>
        <v>19.600000000000001</v>
      </c>
      <c r="K28" s="514">
        <f>A5</f>
        <v>2020</v>
      </c>
      <c r="L28" s="310">
        <f>IF(ISBLANK(O5),"",O5)</f>
        <v>319</v>
      </c>
      <c r="M28" s="310">
        <f>IF(ISBLANK(N5),"",N5)</f>
        <v>251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10.6</v>
      </c>
      <c r="H29" s="479">
        <f t="shared" ref="H29:H30" si="15">IF(ISBLANK(G6),"",G6)</f>
        <v>19.5</v>
      </c>
      <c r="K29" s="486">
        <f t="shared" ref="K29:K30" si="16">A6</f>
        <v>2021</v>
      </c>
      <c r="L29" s="479">
        <f t="shared" ref="L29:L30" si="17">IF(ISBLANK(O6),"",O6)</f>
        <v>296</v>
      </c>
      <c r="M29" s="479">
        <f t="shared" ref="M29:M30" si="18">IF(ISBLANK(N6),"",N6)</f>
        <v>229</v>
      </c>
    </row>
    <row r="30" spans="1:15" x14ac:dyDescent="0.25">
      <c r="F30" s="481">
        <f t="shared" si="13"/>
        <v>2022</v>
      </c>
      <c r="G30" s="311">
        <f t="shared" si="14"/>
        <v>10.4</v>
      </c>
      <c r="H30" s="311">
        <f t="shared" si="15"/>
        <v>17.8</v>
      </c>
      <c r="K30" s="481">
        <f t="shared" si="16"/>
        <v>2022</v>
      </c>
      <c r="L30" s="311">
        <f t="shared" si="17"/>
        <v>303</v>
      </c>
      <c r="M30" s="311">
        <f t="shared" si="18"/>
        <v>233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10.4</v>
      </c>
      <c r="H35" s="310">
        <f>IF(ISBLANK(G5),"",G5)</f>
        <v>19.600000000000001</v>
      </c>
      <c r="K35" s="514">
        <f>A5</f>
        <v>2020</v>
      </c>
      <c r="L35" s="310">
        <f>IF(ISBLANK(O5),"",O5)</f>
        <v>319</v>
      </c>
      <c r="M35" s="310">
        <f>IF(ISBLANK(N5),"",N5)</f>
        <v>251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10.6</v>
      </c>
      <c r="H36" s="479">
        <f t="shared" ref="H36:H37" si="21">IF(ISBLANK(G6),"",G6)</f>
        <v>19.5</v>
      </c>
      <c r="K36" s="486">
        <f t="shared" ref="K36:K37" si="22">A6</f>
        <v>2021</v>
      </c>
      <c r="L36" s="479">
        <f t="shared" ref="L36:L37" si="23">IF(ISBLANK(O6),"",O6)</f>
        <v>296</v>
      </c>
      <c r="M36" s="479">
        <f t="shared" ref="M36:M37" si="24">IF(ISBLANK(N6),"",N6)</f>
        <v>229</v>
      </c>
    </row>
    <row r="37" spans="6:15" x14ac:dyDescent="0.25">
      <c r="F37" s="481">
        <f t="shared" si="19"/>
        <v>2022</v>
      </c>
      <c r="G37" s="311">
        <f t="shared" si="20"/>
        <v>10.4</v>
      </c>
      <c r="H37" s="311">
        <f t="shared" si="21"/>
        <v>17.8</v>
      </c>
      <c r="K37" s="481">
        <f t="shared" si="22"/>
        <v>2022</v>
      </c>
      <c r="L37" s="311">
        <f t="shared" si="23"/>
        <v>303</v>
      </c>
      <c r="M37" s="311">
        <f t="shared" si="24"/>
        <v>233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27.3</v>
      </c>
      <c r="C6" s="35">
        <v>26.5</v>
      </c>
      <c r="D6" s="63">
        <v>27.9</v>
      </c>
      <c r="E6" s="35">
        <v>60.6</v>
      </c>
      <c r="F6" s="35">
        <v>60.4</v>
      </c>
      <c r="G6" s="35">
        <v>60.8</v>
      </c>
      <c r="H6" s="292">
        <v>12.2</v>
      </c>
      <c r="I6" s="35">
        <v>13.1</v>
      </c>
      <c r="J6" s="63">
        <v>11.4</v>
      </c>
      <c r="M6" s="127" t="s">
        <v>16</v>
      </c>
      <c r="N6" s="935">
        <f>IF(ISBLANK(B8),"",B8)</f>
        <v>28.4</v>
      </c>
      <c r="O6" s="935">
        <f>IF(ISBLANK(E8),"",E8)</f>
        <v>58.7</v>
      </c>
      <c r="P6" s="128">
        <f>IF(ISBLANK(H8),"",H8)</f>
        <v>12.9</v>
      </c>
    </row>
    <row r="7" spans="1:19" x14ac:dyDescent="0.25">
      <c r="A7" s="286">
        <v>2022</v>
      </c>
      <c r="B7" s="167">
        <v>28.8</v>
      </c>
      <c r="C7" s="94">
        <v>28.1</v>
      </c>
      <c r="D7" s="169">
        <v>29.3</v>
      </c>
      <c r="E7" s="94">
        <v>59</v>
      </c>
      <c r="F7" s="94">
        <v>58.5</v>
      </c>
      <c r="G7" s="94">
        <v>59.5</v>
      </c>
      <c r="H7" s="167">
        <v>12.2</v>
      </c>
      <c r="I7" s="94">
        <v>13.4</v>
      </c>
      <c r="J7" s="169">
        <v>11.3</v>
      </c>
    </row>
    <row r="8" spans="1:19" x14ac:dyDescent="0.25">
      <c r="A8" s="218">
        <v>2023</v>
      </c>
      <c r="B8" s="167">
        <v>28.4</v>
      </c>
      <c r="C8" s="94">
        <v>29.4</v>
      </c>
      <c r="D8" s="169">
        <v>27.5</v>
      </c>
      <c r="E8" s="94">
        <v>58.7</v>
      </c>
      <c r="F8" s="94">
        <v>57.2</v>
      </c>
      <c r="G8" s="94">
        <v>60.1</v>
      </c>
      <c r="H8" s="167">
        <v>12.9</v>
      </c>
      <c r="I8" s="94">
        <v>13.4</v>
      </c>
      <c r="J8" s="169">
        <v>12.4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27.5</v>
      </c>
      <c r="O12" s="936">
        <f>IF(ISBLANK(G8),"",G8)</f>
        <v>60.1</v>
      </c>
      <c r="P12" s="938">
        <f>IF(ISBLANK(J8),"",J8)</f>
        <v>12.4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29.4</v>
      </c>
      <c r="O13" s="937">
        <f>IF(ISBLANK(F8),"",F8)</f>
        <v>57.2</v>
      </c>
      <c r="P13" s="939">
        <f>IF(ISBLANK(I8),"",I8)</f>
        <v>13.4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28.4</v>
      </c>
      <c r="O20" s="935">
        <f>IF(ISBLANK(E8),"",E8)</f>
        <v>58.7</v>
      </c>
      <c r="P20" s="940">
        <f>IF(ISBLANK(H8),"",H8)</f>
        <v>12.9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27.5</v>
      </c>
      <c r="O24" s="936">
        <f>IF(ISBLANK(G8),"",G8)</f>
        <v>60.1</v>
      </c>
      <c r="P24" s="938">
        <f>IF(ISBLANK(J8),"",J8)</f>
        <v>12.4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29.4</v>
      </c>
      <c r="O25" s="937">
        <f>IF(ISBLANK(F8),"",F8)</f>
        <v>57.2</v>
      </c>
      <c r="P25" s="939">
        <f>IF(ISBLANK(I8),"",I8)</f>
        <v>13.4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1033022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31218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1028846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31091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2384210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72050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891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329998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15.9</v>
      </c>
      <c r="E20" s="600">
        <v>18.3</v>
      </c>
      <c r="F20" s="600">
        <v>15.9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31.9</v>
      </c>
      <c r="E21" s="751">
        <v>37.9</v>
      </c>
      <c r="F21" s="751">
        <v>43.6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11.2</v>
      </c>
      <c r="E22" s="752">
        <v>7.1</v>
      </c>
      <c r="F22" s="752">
        <v>7.8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43.6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7.8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32.700000000000003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15.9</v>
      </c>
      <c r="C30" s="204" t="s">
        <v>493</v>
      </c>
    </row>
    <row r="31" spans="1:11" x14ac:dyDescent="0.25">
      <c r="A31" s="698" t="s">
        <v>1430</v>
      </c>
      <c r="B31" s="734">
        <f>F21</f>
        <v>43.6</v>
      </c>
    </row>
    <row r="32" spans="1:11" x14ac:dyDescent="0.25">
      <c r="A32" s="698" t="s">
        <v>1431</v>
      </c>
      <c r="B32" s="734">
        <f>F22</f>
        <v>7.8</v>
      </c>
    </row>
    <row r="33" spans="1:2" x14ac:dyDescent="0.25">
      <c r="A33" s="699" t="s">
        <v>1432</v>
      </c>
      <c r="B33" s="732">
        <f>100-(B30+B31+B32)</f>
        <v>32.700000000000003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223</v>
      </c>
      <c r="C4" s="71">
        <v>9</v>
      </c>
      <c r="D4" s="71">
        <v>20</v>
      </c>
      <c r="G4" s="217">
        <f>A4</f>
        <v>2021</v>
      </c>
      <c r="H4" s="289">
        <f>IF(ISBLANK(C4),"",C4)</f>
        <v>9</v>
      </c>
      <c r="I4" s="289">
        <f>IF(ISBLANK(D4),"",D4)</f>
        <v>20</v>
      </c>
    </row>
    <row r="5" spans="1:9" x14ac:dyDescent="0.25">
      <c r="A5" s="286">
        <v>2022</v>
      </c>
      <c r="B5" s="214">
        <v>212</v>
      </c>
      <c r="C5" s="214">
        <v>10</v>
      </c>
      <c r="D5" s="214">
        <v>9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221</v>
      </c>
      <c r="C6" s="168">
        <v>8</v>
      </c>
      <c r="D6" s="168">
        <v>20</v>
      </c>
      <c r="G6" s="219">
        <f t="shared" si="0"/>
        <v>2023</v>
      </c>
      <c r="H6" s="291">
        <f t="shared" si="1"/>
        <v>8</v>
      </c>
      <c r="I6" s="291">
        <f t="shared" si="2"/>
        <v>20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20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20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836</v>
      </c>
      <c r="C23" s="71">
        <v>135</v>
      </c>
      <c r="D23" s="71">
        <v>165</v>
      </c>
      <c r="G23" s="217">
        <f>A23</f>
        <v>2021</v>
      </c>
      <c r="H23" s="289">
        <f>IF(ISBLANK(C23),"",C23)</f>
        <v>135</v>
      </c>
      <c r="I23" s="289">
        <f>IF(ISBLANK(D23),"",D23)</f>
        <v>165</v>
      </c>
    </row>
    <row r="24" spans="1:13" x14ac:dyDescent="0.25">
      <c r="A24" s="286">
        <v>2022</v>
      </c>
      <c r="B24" s="214">
        <v>859</v>
      </c>
      <c r="C24" s="214">
        <v>130</v>
      </c>
      <c r="D24" s="214">
        <v>153</v>
      </c>
      <c r="G24" s="286">
        <f t="shared" ref="G24:G25" si="6">A24</f>
        <v>2022</v>
      </c>
      <c r="H24" s="290">
        <f t="shared" ref="H24:H25" si="7">IF(ISBLANK(C24),"",C24)</f>
        <v>130</v>
      </c>
      <c r="I24" s="290">
        <f t="shared" ref="I24:I25" si="8">IF(ISBLANK(D24),"",D24)</f>
        <v>153</v>
      </c>
    </row>
    <row r="25" spans="1:13" x14ac:dyDescent="0.25">
      <c r="A25" s="218">
        <v>2023</v>
      </c>
      <c r="B25" s="168">
        <v>891</v>
      </c>
      <c r="C25" s="168">
        <v>113</v>
      </c>
      <c r="D25" s="168">
        <v>144</v>
      </c>
      <c r="G25" s="219">
        <f t="shared" si="6"/>
        <v>2023</v>
      </c>
      <c r="H25" s="291">
        <f t="shared" si="7"/>
        <v>113</v>
      </c>
      <c r="I25" s="291">
        <f t="shared" si="8"/>
        <v>144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135</v>
      </c>
      <c r="I31" s="289">
        <f>IF(ISBLANK(D23),"",D23)</f>
        <v>165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130</v>
      </c>
      <c r="I32" s="290">
        <f t="shared" si="10"/>
        <v>153</v>
      </c>
    </row>
    <row r="33" spans="7:9" x14ac:dyDescent="0.25">
      <c r="G33" s="219">
        <f t="shared" si="9"/>
        <v>2023</v>
      </c>
      <c r="H33" s="291">
        <f t="shared" ref="H33:I33" si="11">IF(ISBLANK(C25),"",C25)</f>
        <v>113</v>
      </c>
      <c r="I33" s="291">
        <f t="shared" si="11"/>
        <v>144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389852</v>
      </c>
      <c r="C4" s="1077">
        <v>12179</v>
      </c>
      <c r="D4" s="110">
        <v>781965</v>
      </c>
      <c r="E4" s="70">
        <v>24429</v>
      </c>
      <c r="F4" s="1076">
        <v>275043</v>
      </c>
      <c r="G4" s="70">
        <v>8592</v>
      </c>
      <c r="H4" s="1078">
        <v>2448902</v>
      </c>
      <c r="I4" s="1077">
        <v>76504</v>
      </c>
    </row>
    <row r="5" spans="1:9" x14ac:dyDescent="0.25">
      <c r="A5" s="587">
        <v>2021</v>
      </c>
      <c r="B5" s="1079">
        <v>469837</v>
      </c>
      <c r="C5" s="1080">
        <v>14635</v>
      </c>
      <c r="D5" s="160">
        <v>971520</v>
      </c>
      <c r="E5" s="212">
        <v>30262</v>
      </c>
      <c r="F5" s="1079">
        <v>181966</v>
      </c>
      <c r="G5" s="212">
        <v>5668</v>
      </c>
      <c r="H5" s="1081">
        <v>2561375</v>
      </c>
      <c r="I5" s="1080">
        <v>79784</v>
      </c>
    </row>
    <row r="6" spans="1:9" x14ac:dyDescent="0.25">
      <c r="A6" s="588">
        <v>2022</v>
      </c>
      <c r="B6" s="1082">
        <v>379328</v>
      </c>
      <c r="C6" s="1083">
        <v>11463</v>
      </c>
      <c r="D6" s="169">
        <v>1040078</v>
      </c>
      <c r="E6" s="167">
        <v>31431</v>
      </c>
      <c r="F6" s="1082">
        <v>185407</v>
      </c>
      <c r="G6" s="167">
        <v>5603</v>
      </c>
      <c r="H6" s="1084">
        <v>2384210</v>
      </c>
      <c r="I6" s="1083">
        <v>72050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195117</v>
      </c>
      <c r="C4" s="1076">
        <v>1073204</v>
      </c>
      <c r="D4" s="1077">
        <v>33527</v>
      </c>
      <c r="E4" s="1076">
        <v>1096572</v>
      </c>
      <c r="F4" s="1077">
        <v>34257</v>
      </c>
    </row>
    <row r="5" spans="1:6" x14ac:dyDescent="0.25">
      <c r="A5" s="480">
        <v>2021</v>
      </c>
      <c r="B5" s="1081">
        <v>215384</v>
      </c>
      <c r="C5" s="1079">
        <v>1167339</v>
      </c>
      <c r="D5" s="1080">
        <v>36361</v>
      </c>
      <c r="E5" s="1079">
        <v>1175924</v>
      </c>
      <c r="F5" s="1080">
        <v>36629</v>
      </c>
    </row>
    <row r="6" spans="1:6" ht="15.75" thickBot="1" x14ac:dyDescent="0.3">
      <c r="A6" s="960">
        <v>2022</v>
      </c>
      <c r="B6" s="1085">
        <v>329998</v>
      </c>
      <c r="C6" s="1086">
        <v>1033022</v>
      </c>
      <c r="D6" s="1087">
        <v>31218</v>
      </c>
      <c r="E6" s="1086">
        <v>1028846</v>
      </c>
      <c r="F6" s="1087">
        <v>31091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Tutin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33091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18.3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7.5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10.8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73.47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47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3.51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42179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38361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1867</v>
      </c>
      <c r="C63" s="548">
        <f>IF(ISBLANK('DEM2'!C7),"-",'DEM2'!C7)</f>
        <v>1876</v>
      </c>
      <c r="D63" s="548"/>
      <c r="E63" s="548">
        <f>IF(ISBLANK('DEM2'!D8),"-",'DEM2'!D8)</f>
        <v>1810</v>
      </c>
      <c r="F63" s="548">
        <f>IF(ISBLANK('DEM2'!C8),"-",'DEM2'!C8)</f>
        <v>1901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2101</v>
      </c>
      <c r="C64" s="317">
        <f>IF(ISBLANK('DEM2'!F7),"-",'DEM2'!F7)</f>
        <v>2201</v>
      </c>
      <c r="D64" s="789"/>
      <c r="E64" s="317">
        <f>IF(ISBLANK('DEM2'!G8),"-",'DEM2'!G8)</f>
        <v>2000</v>
      </c>
      <c r="F64" s="317">
        <f>IF(ISBLANK('DEM2'!F8),"-",'DEM2'!F8)</f>
        <v>2121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1055</v>
      </c>
      <c r="C65" s="345">
        <f>IF(ISBLANK('DEM2'!I7),"-",'DEM2'!I7)</f>
        <v>1210</v>
      </c>
      <c r="D65" s="393"/>
      <c r="E65" s="345">
        <f>IF(ISBLANK('DEM2'!J8),"-",'DEM2'!J8)</f>
        <v>1057</v>
      </c>
      <c r="F65" s="345">
        <f>IF(ISBLANK('DEM2'!I8),"-",'DEM2'!I8)</f>
        <v>1207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4770</v>
      </c>
      <c r="C66" s="348">
        <f>IF(ISBLANK('DEM2'!L7),"-",'DEM2'!L7)</f>
        <v>5006</v>
      </c>
      <c r="D66" s="394"/>
      <c r="E66" s="348">
        <f>IF(ISBLANK('DEM2'!M8),"-",'DEM2'!M8)</f>
        <v>4595</v>
      </c>
      <c r="F66" s="348">
        <f>IF(ISBLANK('DEM2'!L8),"-",'DEM2'!L8)</f>
        <v>4913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3503</v>
      </c>
      <c r="C67" s="345">
        <f>IF(ISBLANK('DEM2'!O7),"-",'DEM2'!O7)</f>
        <v>3792</v>
      </c>
      <c r="D67" s="393"/>
      <c r="E67" s="345">
        <f>IF(ISBLANK('DEM2'!P8),"-",'DEM2'!P8)</f>
        <v>3537</v>
      </c>
      <c r="F67" s="345">
        <f>IF(ISBLANK('DEM2'!O8),"-",'DEM2'!O8)</f>
        <v>3765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10149</v>
      </c>
      <c r="C68" s="317">
        <f>IF(ISBLANK('DEM2'!R7),"-",'DEM2'!R7)</f>
        <v>10925</v>
      </c>
      <c r="D68" s="395"/>
      <c r="E68" s="317">
        <f>IF(ISBLANK('DEM2'!S8),"-",'DEM2'!S8)</f>
        <v>10502</v>
      </c>
      <c r="F68" s="317">
        <f>IF(ISBLANK('DEM2'!R8),"-",'DEM2'!R8)</f>
        <v>11339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15671</v>
      </c>
      <c r="C69" s="463">
        <f>IF(ISBLANK('DEM2'!U7),"-",'DEM2'!U7)</f>
        <v>16433</v>
      </c>
      <c r="D69" s="799"/>
      <c r="E69" s="463">
        <f>IF(ISBLANK('DEM2'!V8),"-",'DEM2'!V8)</f>
        <v>16044</v>
      </c>
      <c r="F69" s="463">
        <f>IF(ISBLANK('DEM2'!U8),"-",'DEM2'!U8)</f>
        <v>17047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4415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4704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14.2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61558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8428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267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66.099999999999994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38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2384210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72050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1040078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710715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31431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379328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11463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185407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5603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1033022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31218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1028846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31091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891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329998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4732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4008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1702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16669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4677</v>
      </c>
      <c r="C300" s="808">
        <f>IF(ISBLANK(POLJ3!C4),"-",POLJ3!C4)</f>
        <v>481</v>
      </c>
      <c r="D300" s="1160">
        <f>IF(ISBLANK(POLJ3!D4),"-",POLJ3!D4)</f>
        <v>4196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8152</v>
      </c>
      <c r="C301" s="789">
        <f>IF(ISBLANK(POLJ3!C5),"-",POLJ3!C5)</f>
        <v>5060</v>
      </c>
      <c r="D301" s="1161">
        <f>IF(ISBLANK(POLJ3!D5),"-",POLJ3!D5)</f>
        <v>3092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</v>
      </c>
      <c r="C303" s="791">
        <f>IF(ISBLANK(POLJ3!C7),"-",POLJ3!C7)</f>
        <v>0</v>
      </c>
      <c r="D303" s="1163">
        <f>IF(ISBLANK(POLJ3!D7),"-",POLJ3!D7)</f>
        <v>16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4732</v>
      </c>
      <c r="C304" s="807">
        <f>IF(ISBLANK(POLJ3!C8),"-",POLJ3!C8)</f>
        <v>472</v>
      </c>
      <c r="D304" s="1164">
        <f>IF(ISBLANK(POLJ3!D8),"-",POLJ3!D8)</f>
        <v>4260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312.01</v>
      </c>
      <c r="C310" s="1165"/>
      <c r="D310" s="3"/>
      <c r="E310" s="5"/>
      <c r="F310" s="5"/>
      <c r="G310" s="815" t="s">
        <v>854</v>
      </c>
      <c r="H310" s="816">
        <f>IF(ISBLANK(POLJ2!H3),"-",POLJ2!H3)</f>
        <v>15675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5830.72</v>
      </c>
      <c r="C311" s="1154"/>
      <c r="D311" s="3"/>
      <c r="E311" s="5"/>
      <c r="F311" s="5"/>
      <c r="G311" s="810" t="s">
        <v>855</v>
      </c>
      <c r="H311" s="248">
        <f>IF(ISBLANK(POLJ2!H4),"-",POLJ2!H4)</f>
        <v>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523.16999999999996</v>
      </c>
      <c r="C312" s="1154"/>
      <c r="D312" s="3"/>
      <c r="E312" s="5"/>
      <c r="F312" s="5"/>
      <c r="G312" s="810" t="s">
        <v>856</v>
      </c>
      <c r="H312" s="248">
        <f>IF(ISBLANK(POLJ2!H5),"-",POLJ2!H5)</f>
        <v>21028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</v>
      </c>
      <c r="C313" s="1154"/>
      <c r="D313" s="3"/>
      <c r="E313" s="5"/>
      <c r="F313" s="5"/>
      <c r="G313" s="812" t="s">
        <v>857</v>
      </c>
      <c r="H313" s="249">
        <f>IF(ISBLANK(POLJ2!H6),"-",POLJ2!H6)</f>
        <v>39062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0.66</v>
      </c>
      <c r="C314" s="1154"/>
      <c r="D314" s="3"/>
      <c r="E314" s="5"/>
      <c r="F314" s="5"/>
      <c r="G314" s="814" t="s">
        <v>847</v>
      </c>
      <c r="H314" s="817">
        <f>IF(ISBLANK(POLJ2!H7),"-",POLJ2!H7)</f>
        <v>75847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20723.810000000001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27390.37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4.5999999999999996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729</v>
      </c>
      <c r="I364" s="808">
        <f>IF(ISBLANK(OBRAZ2!I6),"-",OBRAZ2!I6)</f>
        <v>393</v>
      </c>
      <c r="J364" s="808">
        <f>IF(ISBLANK(OBRAZ2!J6),"-",OBRAZ2!J6)</f>
        <v>336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11.4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390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8.9285714285714288</v>
      </c>
      <c r="I375" s="850">
        <f>IF(ISBLANK(OBRAZ2!C12),"-",OBRAZ2!C21)</f>
        <v>9.4650205761316872</v>
      </c>
      <c r="J375" s="850">
        <f>IF(ISBLANK(OBRAZ2!D12),"-",OBRAZ2!D21)</f>
        <v>9.3023255813953494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18.75</v>
      </c>
      <c r="I377" s="851">
        <f>IF(ISBLANK(OBRAZ2!C14),"-",OBRAZ2!C23)</f>
        <v>19.753086419753085</v>
      </c>
      <c r="J377" s="851">
        <f>IF(ISBLANK(OBRAZ2!D14),"-",OBRAZ2!D23)</f>
        <v>25.91362126245847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72.321428571428569</v>
      </c>
      <c r="I379" s="851">
        <f>IF(ISBLANK(OBRAZ2!C16),"-",OBRAZ2!C25)</f>
        <v>70.781893004115233</v>
      </c>
      <c r="J379" s="851">
        <f>IF(ISBLANK(OBRAZ2!D16),"-",OBRAZ2!D25)</f>
        <v>64.784053156146186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1299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1541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547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364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88.9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511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759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237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8.8000000000000007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79.3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1.27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84.8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50.6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4187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419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3319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0.5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0.5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2285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7886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79.400000000000006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1453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14.4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144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48.5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825.26499999999999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5068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68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4033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35178.29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15.378130000000001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67</v>
      </c>
      <c r="D696" s="3"/>
      <c r="E696" s="5"/>
      <c r="F696" s="5"/>
      <c r="G696" s="837">
        <v>2012</v>
      </c>
      <c r="H696" s="835">
        <f>IF(ISBLANK(INDEKSI2!B5),"-",INDEKSI2!B5)</f>
        <v>17.48</v>
      </c>
      <c r="I696" s="835">
        <f>IF(ISBLANK(INDEKSI2!C5),"-",INDEKSI2!C5)</f>
        <v>149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45.13</v>
      </c>
      <c r="D697" s="3"/>
      <c r="E697" s="5"/>
      <c r="F697" s="5"/>
      <c r="G697" s="838">
        <v>2013</v>
      </c>
      <c r="H697" s="559">
        <f>IF(ISBLANK(INDEKSI2!B6),"-",INDEKSI2!B6)</f>
        <v>11.92</v>
      </c>
      <c r="I697" s="559">
        <f>IF(ISBLANK(INDEKSI2!C6),"-",INDEKSI2!C6)</f>
        <v>156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13.16</v>
      </c>
      <c r="I698" s="836">
        <f>IF(ISBLANK(INDEKSI2!C7),"-",INDEKSI2!C7)</f>
        <v>158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378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38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66.099999999999994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13.16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15.378130000000001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45.13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21.46</v>
      </c>
      <c r="C4" s="721">
        <v>129</v>
      </c>
      <c r="D4" s="710"/>
      <c r="E4" s="711"/>
      <c r="F4" s="712"/>
    </row>
    <row r="5" spans="1:6" x14ac:dyDescent="0.25">
      <c r="A5" s="286">
        <v>2012</v>
      </c>
      <c r="B5" s="614">
        <v>17.48</v>
      </c>
      <c r="C5" s="722">
        <v>149</v>
      </c>
      <c r="D5" s="713"/>
      <c r="E5" s="641"/>
      <c r="F5" s="714"/>
    </row>
    <row r="6" spans="1:6" x14ac:dyDescent="0.25">
      <c r="A6" s="286">
        <v>2013</v>
      </c>
      <c r="B6" s="614">
        <v>11.92</v>
      </c>
      <c r="C6" s="722">
        <v>156</v>
      </c>
      <c r="D6" s="715">
        <v>15.378130000000001</v>
      </c>
      <c r="E6" s="609">
        <v>67</v>
      </c>
      <c r="F6" s="716">
        <v>45.13</v>
      </c>
    </row>
    <row r="7" spans="1:6" x14ac:dyDescent="0.25">
      <c r="A7" s="219">
        <v>2014</v>
      </c>
      <c r="B7" s="615">
        <v>13.16</v>
      </c>
      <c r="C7" s="723">
        <v>158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4732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1702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4008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312.01</v>
      </c>
      <c r="G3" s="217" t="s">
        <v>765</v>
      </c>
      <c r="H3" s="71">
        <v>15675</v>
      </c>
    </row>
    <row r="4" spans="1:9" x14ac:dyDescent="0.25">
      <c r="A4" s="286" t="s">
        <v>760</v>
      </c>
      <c r="B4" s="214">
        <v>5830.72</v>
      </c>
      <c r="G4" s="286" t="s">
        <v>766</v>
      </c>
      <c r="H4" s="214">
        <v>82</v>
      </c>
    </row>
    <row r="5" spans="1:9" x14ac:dyDescent="0.25">
      <c r="A5" s="286" t="s">
        <v>761</v>
      </c>
      <c r="B5" s="214">
        <v>523.16999999999996</v>
      </c>
      <c r="G5" s="286" t="s">
        <v>767</v>
      </c>
      <c r="H5" s="214">
        <v>21028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39062</v>
      </c>
    </row>
    <row r="7" spans="1:9" x14ac:dyDescent="0.25">
      <c r="A7" s="286" t="s">
        <v>763</v>
      </c>
      <c r="B7" s="214">
        <v>0.66</v>
      </c>
      <c r="G7" s="1" t="s">
        <v>24</v>
      </c>
      <c r="H7" s="288">
        <v>75847</v>
      </c>
    </row>
    <row r="8" spans="1:9" x14ac:dyDescent="0.25">
      <c r="A8" s="287" t="s">
        <v>764</v>
      </c>
      <c r="B8" s="73">
        <v>20723.810000000001</v>
      </c>
    </row>
    <row r="9" spans="1:9" x14ac:dyDescent="0.25">
      <c r="A9" s="1" t="s">
        <v>24</v>
      </c>
      <c r="B9" s="288">
        <v>27390.37</v>
      </c>
      <c r="I9" s="41" t="s">
        <v>876</v>
      </c>
    </row>
    <row r="10" spans="1:9" x14ac:dyDescent="0.25">
      <c r="G10" s="29" t="s">
        <v>775</v>
      </c>
      <c r="H10" s="58">
        <v>16669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4677</v>
      </c>
      <c r="C4" s="55">
        <v>481</v>
      </c>
      <c r="D4" s="110">
        <v>4196</v>
      </c>
    </row>
    <row r="5" spans="1:4" ht="30" customHeight="1" x14ac:dyDescent="0.25">
      <c r="A5" s="274" t="s">
        <v>884</v>
      </c>
      <c r="B5" s="212">
        <v>8152</v>
      </c>
      <c r="C5" s="58">
        <v>5060</v>
      </c>
      <c r="D5" s="160">
        <v>3092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16</v>
      </c>
      <c r="C7" s="58">
        <v>0</v>
      </c>
      <c r="D7" s="160">
        <v>16</v>
      </c>
    </row>
    <row r="8" spans="1:4" x14ac:dyDescent="0.25">
      <c r="A8" s="201" t="s">
        <v>774</v>
      </c>
      <c r="B8" s="72">
        <v>4732</v>
      </c>
      <c r="C8" s="61">
        <v>472</v>
      </c>
      <c r="D8" s="111">
        <v>4260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62.07065750736016</v>
      </c>
      <c r="C15" s="278">
        <f>D5/B5*100</f>
        <v>37.929342492639847</v>
      </c>
    </row>
    <row r="16" spans="1:4" ht="30" x14ac:dyDescent="0.25">
      <c r="A16" s="279" t="s">
        <v>821</v>
      </c>
      <c r="B16" s="283">
        <f>C4/B4*100</f>
        <v>10.284370322856532</v>
      </c>
      <c r="C16" s="280">
        <f>D4/B4*100</f>
        <v>89.715629677143468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62.07065750736016</v>
      </c>
      <c r="C22" s="278">
        <f t="shared" si="0"/>
        <v>37.929342492639847</v>
      </c>
    </row>
    <row r="23" spans="1:3" ht="30" x14ac:dyDescent="0.25">
      <c r="A23" s="279" t="s">
        <v>858</v>
      </c>
      <c r="B23" s="285">
        <f t="shared" si="0"/>
        <v>10.284370322856532</v>
      </c>
      <c r="C23" s="284">
        <f t="shared" si="0"/>
        <v>89.715629677143468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4.5999999999999996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11.4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390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749</v>
      </c>
      <c r="C6" s="973">
        <v>395</v>
      </c>
      <c r="D6" s="945">
        <v>354</v>
      </c>
      <c r="E6" s="973">
        <v>672</v>
      </c>
      <c r="F6" s="973">
        <v>339</v>
      </c>
      <c r="G6" s="945">
        <v>333</v>
      </c>
      <c r="H6" s="599">
        <v>729</v>
      </c>
      <c r="I6" s="616">
        <v>393</v>
      </c>
      <c r="J6" s="945">
        <v>336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60</v>
      </c>
      <c r="C12" s="600">
        <v>69</v>
      </c>
      <c r="D12" s="600">
        <v>56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126</v>
      </c>
      <c r="C14" s="751">
        <v>144</v>
      </c>
      <c r="D14" s="751">
        <v>156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486</v>
      </c>
      <c r="C16" s="1029">
        <v>516</v>
      </c>
      <c r="D16" s="751">
        <v>390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8.9285714285714288</v>
      </c>
      <c r="C21" s="289">
        <f>C12/SUM(C12:C17)*100</f>
        <v>9.4650205761316872</v>
      </c>
      <c r="D21" s="289">
        <f>D12/SUM(D12:D17)*100</f>
        <v>9.3023255813953494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18.75</v>
      </c>
      <c r="C23" s="290">
        <f>C14/SUM(C12:C17)*100</f>
        <v>19.753086419753085</v>
      </c>
      <c r="D23" s="290">
        <f>D14/SUM(D12:D17)*100</f>
        <v>25.91362126245847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72.321428571428569</v>
      </c>
      <c r="C25" s="290">
        <f>C16/SUM(C12:C17)*100</f>
        <v>70.781893004115233</v>
      </c>
      <c r="D25" s="290">
        <f>D16/SUM(D12:D17)*100</f>
        <v>64.784053156146186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77</v>
      </c>
      <c r="C7" s="600">
        <v>57.9</v>
      </c>
      <c r="D7" s="600">
        <v>92.1</v>
      </c>
    </row>
    <row r="8" spans="1:6" x14ac:dyDescent="0.25">
      <c r="A8" s="695" t="s">
        <v>944</v>
      </c>
      <c r="B8" s="751">
        <v>0</v>
      </c>
      <c r="C8" s="751">
        <v>12.2</v>
      </c>
      <c r="D8" s="751">
        <v>0</v>
      </c>
    </row>
    <row r="9" spans="1:6" x14ac:dyDescent="0.25">
      <c r="A9" s="696" t="s">
        <v>224</v>
      </c>
      <c r="B9" s="752">
        <v>23.1</v>
      </c>
      <c r="C9" s="752">
        <v>29.9</v>
      </c>
      <c r="D9" s="752">
        <v>7.9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77</v>
      </c>
      <c r="C13" s="697">
        <f t="shared" ref="C13:D13" si="1">IF(ISBLANK(C7),"",C7)</f>
        <v>57.9</v>
      </c>
      <c r="D13" s="697">
        <f t="shared" si="1"/>
        <v>92.1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12.2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23.1</v>
      </c>
      <c r="C15" s="699">
        <f t="shared" si="2"/>
        <v>29.9</v>
      </c>
      <c r="D15" s="699">
        <f t="shared" si="2"/>
        <v>7.9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77</v>
      </c>
      <c r="C18" s="697">
        <f t="shared" ref="C18:D18" si="4">IF(ISBLANK(C7),"",C7)</f>
        <v>57.9</v>
      </c>
      <c r="D18" s="697">
        <f t="shared" si="4"/>
        <v>92.1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12.2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23.1</v>
      </c>
      <c r="C20" s="699">
        <f t="shared" si="5"/>
        <v>29.9</v>
      </c>
      <c r="D20" s="699">
        <f t="shared" si="5"/>
        <v>7.9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89.4</v>
      </c>
      <c r="C5" s="611">
        <v>96.4</v>
      </c>
      <c r="D5" s="1030">
        <v>93.1</v>
      </c>
      <c r="F5" s="28"/>
      <c r="G5" s="693">
        <f>A5</f>
        <v>2020</v>
      </c>
      <c r="H5" s="669">
        <f>IF(ISBLANK(B5),"",B5)</f>
        <v>89.4</v>
      </c>
      <c r="I5" s="618">
        <f t="shared" ref="H5:I7" si="0">IF(ISBLANK(C5),"",C5)</f>
        <v>96.4</v>
      </c>
    </row>
    <row r="6" spans="1:10" x14ac:dyDescent="0.25">
      <c r="A6" s="749">
        <v>2021</v>
      </c>
      <c r="B6" s="601">
        <v>89.9</v>
      </c>
      <c r="C6" s="612">
        <v>113.1</v>
      </c>
      <c r="D6" s="946">
        <v>101.8</v>
      </c>
      <c r="F6" s="44"/>
      <c r="G6" s="693">
        <f t="shared" ref="G6:G7" si="1">A6</f>
        <v>2021</v>
      </c>
      <c r="H6" s="670">
        <f t="shared" si="0"/>
        <v>89.9</v>
      </c>
      <c r="I6" s="619">
        <f t="shared" si="0"/>
        <v>113.1</v>
      </c>
    </row>
    <row r="7" spans="1:10" x14ac:dyDescent="0.25">
      <c r="A7" s="750">
        <v>2022</v>
      </c>
      <c r="B7" s="601">
        <v>81.2</v>
      </c>
      <c r="C7" s="612">
        <v>80.3</v>
      </c>
      <c r="D7" s="946">
        <v>80.7</v>
      </c>
      <c r="F7" s="44"/>
      <c r="G7" s="693">
        <f t="shared" si="1"/>
        <v>2022</v>
      </c>
      <c r="H7" s="671">
        <f t="shared" si="0"/>
        <v>81.2</v>
      </c>
      <c r="I7" s="620">
        <f t="shared" si="0"/>
        <v>80.3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89.4</v>
      </c>
      <c r="I13" s="618">
        <f>IF(ISBLANK(C5),"",C5)</f>
        <v>96.4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89.9</v>
      </c>
      <c r="I14" s="619">
        <f t="shared" si="3"/>
        <v>113.1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81.2</v>
      </c>
      <c r="I15" s="620">
        <f t="shared" si="4"/>
        <v>80.3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Tutin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33091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18.3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7.5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10.8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73.47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47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3.51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42179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38361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1867</v>
      </c>
      <c r="C63" s="548">
        <f>IF(ISBLANK('DEM2'!C7),"-",'DEM2'!C7)</f>
        <v>1876</v>
      </c>
      <c r="D63" s="548"/>
      <c r="E63" s="548">
        <f>IF(ISBLANK('DEM2'!D8),"-",'DEM2'!D8)</f>
        <v>1810</v>
      </c>
      <c r="F63" s="548">
        <f>IF(ISBLANK('DEM2'!C8),"-",'DEM2'!C8)</f>
        <v>1901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2101</v>
      </c>
      <c r="C64" s="317">
        <f>IF(ISBLANK('DEM2'!F7),"-",'DEM2'!F7)</f>
        <v>2201</v>
      </c>
      <c r="D64" s="789"/>
      <c r="E64" s="317">
        <f>IF(ISBLANK('DEM2'!G8),"-",'DEM2'!G8)</f>
        <v>2000</v>
      </c>
      <c r="F64" s="317">
        <f>IF(ISBLANK('DEM2'!F8),"-",'DEM2'!F8)</f>
        <v>2121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1055</v>
      </c>
      <c r="C65" s="345">
        <f>IF(ISBLANK('DEM2'!I7),"-",'DEM2'!I7)</f>
        <v>1210</v>
      </c>
      <c r="D65" s="393"/>
      <c r="E65" s="345">
        <f>IF(ISBLANK('DEM2'!J8),"-",'DEM2'!J8)</f>
        <v>1057</v>
      </c>
      <c r="F65" s="345">
        <f>IF(ISBLANK('DEM2'!I8),"-",'DEM2'!I8)</f>
        <v>1207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4770</v>
      </c>
      <c r="C66" s="317">
        <f>IF(ISBLANK('DEM2'!L7),"-",'DEM2'!L7)</f>
        <v>5006</v>
      </c>
      <c r="D66" s="395"/>
      <c r="E66" s="317">
        <f>IF(ISBLANK('DEM2'!M8),"-",'DEM2'!M8)</f>
        <v>4595</v>
      </c>
      <c r="F66" s="317">
        <f>IF(ISBLANK('DEM2'!L8),"-",'DEM2'!L8)</f>
        <v>4913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3503</v>
      </c>
      <c r="C67" s="317">
        <f>IF(ISBLANK('DEM2'!O7),"-",'DEM2'!O7)</f>
        <v>3792</v>
      </c>
      <c r="D67" s="395"/>
      <c r="E67" s="317">
        <f>IF(ISBLANK('DEM2'!P8),"-",'DEM2'!P8)</f>
        <v>3537</v>
      </c>
      <c r="F67" s="317">
        <f>IF(ISBLANK('DEM2'!O8),"-",'DEM2'!O8)</f>
        <v>3765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10149</v>
      </c>
      <c r="C68" s="414">
        <f>IF(ISBLANK('DEM2'!R7),"-",'DEM2'!R7)</f>
        <v>10925</v>
      </c>
      <c r="D68" s="420"/>
      <c r="E68" s="414">
        <f>IF(ISBLANK('DEM2'!S8),"-",'DEM2'!S8)</f>
        <v>10502</v>
      </c>
      <c r="F68" s="414">
        <f>IF(ISBLANK('DEM2'!R8),"-",'DEM2'!R8)</f>
        <v>11339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15671</v>
      </c>
      <c r="C69" s="463">
        <f>IF(ISBLANK('DEM2'!U7),"-",'DEM2'!U7)</f>
        <v>16433</v>
      </c>
      <c r="D69" s="799"/>
      <c r="E69" s="463">
        <f>IF(ISBLANK('DEM2'!V8),"-",'DEM2'!V8)</f>
        <v>16044</v>
      </c>
      <c r="F69" s="463">
        <f>IF(ISBLANK('DEM2'!U8),"-",'DEM2'!U8)</f>
        <v>17047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4415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4704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14.2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61558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8428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267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66.099999999999994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38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2384210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72050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1040078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710715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31431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379328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11463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185407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5603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1033022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31218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1028846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31091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891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329998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4732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4008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1702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16669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4677</v>
      </c>
      <c r="C300" s="808">
        <f>IF(ISBLANK(POLJ3!C4),"-",POLJ3!C4)</f>
        <v>481</v>
      </c>
      <c r="D300" s="1160">
        <f>IF(ISBLANK(POLJ3!D4),"-",POLJ3!D4)</f>
        <v>4196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8152</v>
      </c>
      <c r="C301" s="789">
        <f>IF(ISBLANK(POLJ3!C5),"-",POLJ3!C5)</f>
        <v>5060</v>
      </c>
      <c r="D301" s="1161">
        <f>IF(ISBLANK(POLJ3!D5),"-",POLJ3!D5)</f>
        <v>3092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</v>
      </c>
      <c r="C303" s="791">
        <f>IF(ISBLANK(POLJ3!C7),"-",POLJ3!C7)</f>
        <v>0</v>
      </c>
      <c r="D303" s="1163">
        <f>IF(ISBLANK(POLJ3!D7),"-",POLJ3!D7)</f>
        <v>16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4732</v>
      </c>
      <c r="C304" s="807">
        <f>IF(ISBLANK(POLJ3!C8),"-",POLJ3!C8)</f>
        <v>472</v>
      </c>
      <c r="D304" s="1164">
        <f>IF(ISBLANK(POLJ3!D8),"-",POLJ3!D8)</f>
        <v>4260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312.01</v>
      </c>
      <c r="C310" s="1165"/>
      <c r="D310" s="3"/>
      <c r="E310" s="5"/>
      <c r="F310" s="5"/>
      <c r="G310" s="815" t="s">
        <v>765</v>
      </c>
      <c r="H310" s="816">
        <f>IF(ISBLANK(POLJ2!H3),"-",POLJ2!H3)</f>
        <v>15675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5830.72</v>
      </c>
      <c r="C311" s="1154"/>
      <c r="D311" s="3"/>
      <c r="E311" s="5"/>
      <c r="F311" s="5"/>
      <c r="G311" s="810" t="s">
        <v>766</v>
      </c>
      <c r="H311" s="248">
        <f>IF(ISBLANK(POLJ2!H4),"-",POLJ2!H4)</f>
        <v>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523.16999999999996</v>
      </c>
      <c r="C312" s="1154"/>
      <c r="D312" s="3"/>
      <c r="E312" s="5"/>
      <c r="F312" s="5"/>
      <c r="G312" s="810" t="s">
        <v>767</v>
      </c>
      <c r="H312" s="248">
        <f>IF(ISBLANK(POLJ2!H5),"-",POLJ2!H5)</f>
        <v>21028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</v>
      </c>
      <c r="C313" s="1154"/>
      <c r="D313" s="3"/>
      <c r="E313" s="5"/>
      <c r="F313" s="5"/>
      <c r="G313" s="812" t="s">
        <v>768</v>
      </c>
      <c r="H313" s="249">
        <f>IF(ISBLANK(POLJ2!H6),"-",POLJ2!H6)</f>
        <v>39062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0.66</v>
      </c>
      <c r="C314" s="1154"/>
      <c r="D314" s="3"/>
      <c r="E314" s="5"/>
      <c r="F314" s="5"/>
      <c r="G314" s="814" t="s">
        <v>16</v>
      </c>
      <c r="H314" s="817">
        <f>IF(ISBLANK(POLJ2!H7),"-",POLJ2!H7)</f>
        <v>75847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20723.810000000001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27390.37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4.5999999999999996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729</v>
      </c>
      <c r="I364" s="808">
        <f>IF(ISBLANK(OBRAZ2!I6),"-",OBRAZ2!I6)</f>
        <v>393</v>
      </c>
      <c r="J364" s="808">
        <f>IF(ISBLANK(OBRAZ2!J6),"-",OBRAZ2!J6)</f>
        <v>336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11.4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390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8.9285714285714288</v>
      </c>
      <c r="I375" s="850">
        <f>IF(ISBLANK(OBRAZ2!C12),"-",OBRAZ2!C21)</f>
        <v>9.4650205761316872</v>
      </c>
      <c r="J375" s="850">
        <f>IF(ISBLANK(OBRAZ2!D12),"-",OBRAZ2!D21)</f>
        <v>9.3023255813953494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18.75</v>
      </c>
      <c r="I377" s="851">
        <f>IF(ISBLANK(OBRAZ2!C14),"-",OBRAZ2!C23)</f>
        <v>19.753086419753085</v>
      </c>
      <c r="J377" s="851">
        <f>IF(ISBLANK(OBRAZ2!D14),"-",OBRAZ2!D23)</f>
        <v>25.91362126245847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72.321428571428569</v>
      </c>
      <c r="I379" s="851">
        <f>IF(ISBLANK(OBRAZ2!C16),"-",OBRAZ2!C25)</f>
        <v>70.781893004115233</v>
      </c>
      <c r="J379" s="851">
        <f>IF(ISBLANK(OBRAZ2!D16),"-",OBRAZ2!D25)</f>
        <v>64.784053156146186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1299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1541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547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364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88.9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511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759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237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8.8000000000000007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79.3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1.27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84.8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50.6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4187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419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3319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0.5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0.5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2285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7886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79.400000000000006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1453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14.4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144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48.5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825.26499999999999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5068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68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4033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35178.29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15.378130000000001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67</v>
      </c>
      <c r="D696" s="315"/>
      <c r="E696" s="314"/>
      <c r="F696" s="5"/>
      <c r="G696" s="837">
        <v>2012</v>
      </c>
      <c r="H696" s="835">
        <f>IF(ISBLANK(INDEKSI2!B5),"-",INDEKSI2!B5)</f>
        <v>17.48</v>
      </c>
      <c r="I696" s="835">
        <f>IF(ISBLANK(INDEKSI2!C5),"-",INDEKSI2!C5)</f>
        <v>149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45.13</v>
      </c>
      <c r="D697" s="315"/>
      <c r="E697" s="314"/>
      <c r="F697" s="5"/>
      <c r="G697" s="838">
        <v>2013</v>
      </c>
      <c r="H697" s="559">
        <f>IF(ISBLANK(INDEKSI2!B6),"-",INDEKSI2!B6)</f>
        <v>11.92</v>
      </c>
      <c r="I697" s="559">
        <f>IF(ISBLANK(INDEKSI2!C6),"-",INDEKSI2!C6)</f>
        <v>156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13.16</v>
      </c>
      <c r="I698" s="836">
        <f>IF(ISBLANK(INDEKSI2!C7),"-",INDEKSI2!C7)</f>
        <v>158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378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33</v>
      </c>
      <c r="D6" s="612">
        <v>3</v>
      </c>
      <c r="E6" s="612">
        <v>30</v>
      </c>
      <c r="F6" s="1033">
        <v>46</v>
      </c>
      <c r="G6" s="612">
        <v>25</v>
      </c>
      <c r="H6" s="980">
        <v>21</v>
      </c>
      <c r="I6" s="1034">
        <v>3.3</v>
      </c>
      <c r="J6" s="612">
        <v>3.5</v>
      </c>
      <c r="K6" s="1035">
        <v>3</v>
      </c>
      <c r="L6" s="1033">
        <v>140</v>
      </c>
      <c r="M6" s="612">
        <v>79</v>
      </c>
      <c r="N6" s="1028">
        <v>61</v>
      </c>
      <c r="O6" s="1034">
        <v>11.6</v>
      </c>
      <c r="P6" s="612">
        <v>13.1</v>
      </c>
      <c r="Q6" s="1028">
        <v>10</v>
      </c>
      <c r="R6" s="1033">
        <v>486</v>
      </c>
      <c r="S6" s="612">
        <v>266</v>
      </c>
      <c r="T6" s="1035">
        <v>220</v>
      </c>
    </row>
    <row r="7" spans="1:20" x14ac:dyDescent="0.25">
      <c r="A7" s="286">
        <v>2021</v>
      </c>
      <c r="B7" s="602">
        <v>2</v>
      </c>
      <c r="C7" s="601">
        <v>33</v>
      </c>
      <c r="D7" s="612">
        <v>3</v>
      </c>
      <c r="E7" s="612">
        <v>30</v>
      </c>
      <c r="F7" s="1033">
        <v>57</v>
      </c>
      <c r="G7" s="612">
        <v>27</v>
      </c>
      <c r="H7" s="980">
        <v>30</v>
      </c>
      <c r="I7" s="1034">
        <v>3.8</v>
      </c>
      <c r="J7" s="612">
        <v>3.6</v>
      </c>
      <c r="K7" s="1035">
        <v>4</v>
      </c>
      <c r="L7" s="1033">
        <v>156</v>
      </c>
      <c r="M7" s="612">
        <v>78</v>
      </c>
      <c r="N7" s="1028">
        <v>78</v>
      </c>
      <c r="O7" s="1034">
        <v>12.9</v>
      </c>
      <c r="P7" s="612">
        <v>13.3</v>
      </c>
      <c r="Q7" s="1028">
        <v>12.6</v>
      </c>
      <c r="R7" s="1033">
        <v>516</v>
      </c>
      <c r="S7" s="612">
        <v>293</v>
      </c>
      <c r="T7" s="1035">
        <v>223</v>
      </c>
    </row>
    <row r="8" spans="1:20" x14ac:dyDescent="0.25">
      <c r="A8" s="219">
        <v>2022</v>
      </c>
      <c r="B8" s="617">
        <v>2</v>
      </c>
      <c r="C8" s="947">
        <v>31</v>
      </c>
      <c r="D8" s="981">
        <v>3</v>
      </c>
      <c r="E8" s="981">
        <v>28</v>
      </c>
      <c r="F8" s="1036">
        <v>64</v>
      </c>
      <c r="G8" s="981">
        <v>27</v>
      </c>
      <c r="H8" s="979">
        <v>37</v>
      </c>
      <c r="I8" s="754">
        <v>4.5999999999999996</v>
      </c>
      <c r="J8" s="981">
        <v>3.7</v>
      </c>
      <c r="K8" s="1037">
        <v>5.5</v>
      </c>
      <c r="L8" s="1036">
        <v>148</v>
      </c>
      <c r="M8" s="981">
        <v>75</v>
      </c>
      <c r="N8" s="691">
        <v>73</v>
      </c>
      <c r="O8" s="754">
        <v>11.4</v>
      </c>
      <c r="P8" s="981">
        <v>11.2</v>
      </c>
      <c r="Q8" s="691">
        <v>11.6</v>
      </c>
      <c r="R8" s="1036">
        <v>390</v>
      </c>
      <c r="S8" s="981">
        <v>196</v>
      </c>
      <c r="T8" s="1037">
        <v>194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1299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1541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547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364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70.368364030335869</v>
      </c>
      <c r="C21" s="739">
        <f>B10/(B7+B10)*100</f>
        <v>29.631635969664138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80.892388451443566</v>
      </c>
      <c r="C22" s="739">
        <f>B11/(B8+B11)*100</f>
        <v>19.107611548556431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70.368364030335869</v>
      </c>
      <c r="C26" s="739">
        <f>C21</f>
        <v>29.631635969664138</v>
      </c>
    </row>
    <row r="27" spans="1:10" ht="24.75" x14ac:dyDescent="0.25">
      <c r="A27" s="742" t="s">
        <v>1407</v>
      </c>
      <c r="B27" s="739">
        <f>B22</f>
        <v>80.892388451443566</v>
      </c>
      <c r="C27" s="739">
        <f>C22</f>
        <v>19.107611548556431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5</v>
      </c>
      <c r="D5" s="914" t="s">
        <v>5</v>
      </c>
      <c r="E5" s="211"/>
      <c r="F5" s="125">
        <v>2021</v>
      </c>
      <c r="G5" s="70">
        <v>7</v>
      </c>
      <c r="H5" s="55">
        <v>1</v>
      </c>
      <c r="I5" s="110">
        <v>6</v>
      </c>
      <c r="J5" s="70">
        <v>36</v>
      </c>
      <c r="K5" s="55">
        <v>0</v>
      </c>
      <c r="L5" s="110">
        <v>36</v>
      </c>
      <c r="M5" s="70">
        <v>1333</v>
      </c>
      <c r="N5" s="55">
        <v>1642</v>
      </c>
      <c r="O5" s="70">
        <v>565</v>
      </c>
      <c r="P5" s="110">
        <v>378</v>
      </c>
    </row>
    <row r="6" spans="1:16" x14ac:dyDescent="0.25">
      <c r="A6" s="923" t="s">
        <v>259</v>
      </c>
      <c r="B6" s="1096">
        <v>0</v>
      </c>
      <c r="C6" s="1097">
        <v>36</v>
      </c>
      <c r="D6" s="915" t="s">
        <v>5</v>
      </c>
      <c r="E6" s="254"/>
      <c r="F6" s="125">
        <v>2022</v>
      </c>
      <c r="G6" s="212">
        <v>7</v>
      </c>
      <c r="H6" s="58">
        <v>2</v>
      </c>
      <c r="I6" s="160">
        <v>5</v>
      </c>
      <c r="J6" s="212">
        <v>36</v>
      </c>
      <c r="K6" s="58">
        <v>0</v>
      </c>
      <c r="L6" s="160">
        <v>36</v>
      </c>
      <c r="M6" s="212">
        <v>1299</v>
      </c>
      <c r="N6" s="58">
        <v>1541</v>
      </c>
      <c r="O6" s="212">
        <v>547</v>
      </c>
      <c r="P6" s="160">
        <v>364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2</v>
      </c>
      <c r="I7" s="169">
        <v>5</v>
      </c>
      <c r="J7" s="167"/>
      <c r="K7" s="94"/>
      <c r="L7" s="169"/>
      <c r="M7" s="167">
        <v>1709</v>
      </c>
      <c r="N7" s="94">
        <v>1802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88.1</v>
      </c>
      <c r="C5" s="611">
        <v>88.2</v>
      </c>
      <c r="D5" s="945">
        <v>88</v>
      </c>
      <c r="E5" s="610"/>
      <c r="F5" s="611"/>
      <c r="G5" s="945"/>
      <c r="H5" s="610"/>
      <c r="I5" s="611"/>
      <c r="J5" s="945"/>
      <c r="K5" s="610">
        <v>505</v>
      </c>
      <c r="L5" s="611">
        <v>255</v>
      </c>
      <c r="M5" s="945">
        <v>250</v>
      </c>
      <c r="N5" s="610">
        <v>89.2</v>
      </c>
      <c r="O5" s="611">
        <v>85.9</v>
      </c>
      <c r="P5" s="945">
        <v>92.9</v>
      </c>
      <c r="Q5" s="610">
        <v>0.4</v>
      </c>
      <c r="R5" s="611">
        <v>1</v>
      </c>
      <c r="S5" s="945">
        <v>0</v>
      </c>
    </row>
    <row r="6" spans="1:19" x14ac:dyDescent="0.25">
      <c r="A6" s="286">
        <v>2021</v>
      </c>
      <c r="B6" s="457">
        <v>89.5</v>
      </c>
      <c r="C6" s="458">
        <v>91.5</v>
      </c>
      <c r="D6" s="976">
        <v>87.3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490</v>
      </c>
      <c r="L6" s="458">
        <v>247</v>
      </c>
      <c r="M6" s="976">
        <v>243</v>
      </c>
      <c r="N6" s="457">
        <v>89.3</v>
      </c>
      <c r="O6" s="458">
        <v>82.9</v>
      </c>
      <c r="P6" s="976">
        <v>96.8</v>
      </c>
      <c r="Q6" s="457">
        <v>0.7</v>
      </c>
      <c r="R6" s="458">
        <v>0.8</v>
      </c>
      <c r="S6" s="976">
        <v>0.5</v>
      </c>
    </row>
    <row r="7" spans="1:19" x14ac:dyDescent="0.25">
      <c r="A7" s="286">
        <v>2022</v>
      </c>
      <c r="B7" s="601">
        <v>88.9</v>
      </c>
      <c r="C7" s="612">
        <v>90.3</v>
      </c>
      <c r="D7" s="980">
        <v>87.5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511</v>
      </c>
      <c r="L7" s="612">
        <v>276</v>
      </c>
      <c r="M7" s="980">
        <v>235</v>
      </c>
      <c r="N7" s="601">
        <v>98.5</v>
      </c>
      <c r="O7" s="612">
        <v>100.7</v>
      </c>
      <c r="P7" s="980">
        <v>95.9</v>
      </c>
      <c r="Q7" s="601">
        <v>1.8</v>
      </c>
      <c r="R7" s="612">
        <v>3.2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8.8000000000000007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1040078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31431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164</v>
      </c>
      <c r="C5" s="616">
        <v>141</v>
      </c>
      <c r="D5" s="616">
        <v>23</v>
      </c>
      <c r="E5" s="599">
        <v>402</v>
      </c>
      <c r="F5" s="616">
        <v>274</v>
      </c>
      <c r="G5" s="945">
        <v>128</v>
      </c>
      <c r="H5" s="616">
        <v>510</v>
      </c>
      <c r="I5" s="616">
        <v>249</v>
      </c>
      <c r="J5" s="616">
        <v>261</v>
      </c>
      <c r="K5" s="217">
        <f>SUM(B5,E5,H5)</f>
        <v>1076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155</v>
      </c>
      <c r="C6" s="612">
        <v>120</v>
      </c>
      <c r="D6" s="946">
        <v>35</v>
      </c>
      <c r="E6" s="601">
        <v>355</v>
      </c>
      <c r="F6" s="612">
        <v>238</v>
      </c>
      <c r="G6" s="946">
        <v>117</v>
      </c>
      <c r="H6" s="601">
        <v>502</v>
      </c>
      <c r="I6" s="612">
        <v>240</v>
      </c>
      <c r="J6" s="612">
        <v>262</v>
      </c>
      <c r="K6" s="218">
        <f>SUM(B6,E6,H6)</f>
        <v>1012</v>
      </c>
      <c r="M6" s="105" t="s">
        <v>284</v>
      </c>
      <c r="N6" s="171">
        <f>IF(ISBLANK(J7),"",J7)</f>
        <v>269</v>
      </c>
      <c r="O6" s="80">
        <f>IF(ISBLANK(I7),"",I7)</f>
        <v>232</v>
      </c>
      <c r="P6" s="211"/>
    </row>
    <row r="7" spans="1:17" ht="24.75" x14ac:dyDescent="0.25">
      <c r="A7" s="218">
        <v>2023</v>
      </c>
      <c r="B7" s="601">
        <v>87</v>
      </c>
      <c r="C7" s="612">
        <v>66</v>
      </c>
      <c r="D7" s="946">
        <v>21</v>
      </c>
      <c r="E7" s="601">
        <v>171</v>
      </c>
      <c r="F7" s="612">
        <v>113</v>
      </c>
      <c r="G7" s="946">
        <v>58</v>
      </c>
      <c r="H7" s="601">
        <v>501</v>
      </c>
      <c r="I7" s="612">
        <v>232</v>
      </c>
      <c r="J7" s="612">
        <v>269</v>
      </c>
      <c r="K7" s="218">
        <f>SUM(B7,E7,H7)</f>
        <v>759</v>
      </c>
      <c r="M7" s="106" t="s">
        <v>285</v>
      </c>
      <c r="N7" s="220">
        <f>IF(ISBLANK(G7),"",G7)</f>
        <v>58</v>
      </c>
      <c r="O7" s="107">
        <f>IF(ISBLANK(F7),"",F7)</f>
        <v>113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21</v>
      </c>
      <c r="O8" s="83">
        <f>IF(ISBLANK(C7),"",C7)</f>
        <v>66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269</v>
      </c>
      <c r="O13" s="80">
        <f>IF(ISBLANK(I7),"",I7)</f>
        <v>232</v>
      </c>
      <c r="P13" s="211"/>
    </row>
    <row r="14" spans="1:17" ht="27.75" customHeight="1" x14ac:dyDescent="0.25">
      <c r="M14" s="106" t="s">
        <v>515</v>
      </c>
      <c r="N14" s="220">
        <f>IF(ISBLANK(G7),"",G7)</f>
        <v>58</v>
      </c>
      <c r="O14" s="107">
        <f>IF(ISBLANK(F7),"",F7)</f>
        <v>113</v>
      </c>
      <c r="P14" s="211"/>
    </row>
    <row r="15" spans="1:17" ht="26.25" customHeight="1" x14ac:dyDescent="0.25">
      <c r="M15" s="108" t="s">
        <v>516</v>
      </c>
      <c r="N15" s="170">
        <f>IF(ISBLANK(D7),"",D7)</f>
        <v>21</v>
      </c>
      <c r="O15" s="83">
        <f>IF(ISBLANK(C7),"",C7)</f>
        <v>66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32</v>
      </c>
      <c r="C21" s="616">
        <v>31</v>
      </c>
      <c r="D21" s="616">
        <v>1</v>
      </c>
      <c r="E21" s="599">
        <v>106</v>
      </c>
      <c r="F21" s="616">
        <v>64</v>
      </c>
      <c r="G21" s="945">
        <v>42</v>
      </c>
      <c r="H21" s="616">
        <v>115</v>
      </c>
      <c r="I21" s="616">
        <v>51</v>
      </c>
      <c r="J21" s="616">
        <v>64</v>
      </c>
      <c r="K21" s="217">
        <f>SUM(B21,E21,H21)</f>
        <v>253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48</v>
      </c>
      <c r="C22" s="1028">
        <v>42</v>
      </c>
      <c r="D22" s="980">
        <v>6</v>
      </c>
      <c r="E22" s="1034">
        <v>147</v>
      </c>
      <c r="F22" s="1028">
        <v>94</v>
      </c>
      <c r="G22" s="980">
        <v>53</v>
      </c>
      <c r="H22" s="1034">
        <v>116</v>
      </c>
      <c r="I22" s="1028">
        <v>44</v>
      </c>
      <c r="J22" s="1028">
        <v>72</v>
      </c>
      <c r="K22" s="218">
        <f>SUM(B22,E22,H22)</f>
        <v>311</v>
      </c>
      <c r="M22" s="105" t="s">
        <v>284</v>
      </c>
      <c r="N22" s="171">
        <f>IF(ISBLANK(J23),"",J23)</f>
        <v>78</v>
      </c>
      <c r="O22" s="80">
        <f>IF(ISBLANK(I23),"",I23)</f>
        <v>34</v>
      </c>
      <c r="P22" s="211"/>
    </row>
    <row r="23" spans="1:17" ht="24.75" x14ac:dyDescent="0.25">
      <c r="A23" s="218">
        <v>2022</v>
      </c>
      <c r="B23" s="1034">
        <v>47</v>
      </c>
      <c r="C23" s="1028">
        <v>45</v>
      </c>
      <c r="D23" s="980">
        <v>2</v>
      </c>
      <c r="E23" s="1034">
        <v>78</v>
      </c>
      <c r="F23" s="1028">
        <v>57</v>
      </c>
      <c r="G23" s="980">
        <v>21</v>
      </c>
      <c r="H23" s="1034">
        <v>112</v>
      </c>
      <c r="I23" s="1028">
        <v>34</v>
      </c>
      <c r="J23" s="1028">
        <v>78</v>
      </c>
      <c r="K23" s="218">
        <f>SUM(B23,E23,H23)</f>
        <v>237</v>
      </c>
      <c r="M23" s="106" t="s">
        <v>285</v>
      </c>
      <c r="N23" s="220">
        <f>IF(ISBLANK(G23),"",G23)</f>
        <v>21</v>
      </c>
      <c r="O23" s="107">
        <f>IF(ISBLANK(F23),"",F23)</f>
        <v>57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45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78</v>
      </c>
      <c r="O29" s="80">
        <f>IF(ISBLANK(I23),"",I23)</f>
        <v>34</v>
      </c>
      <c r="P29" s="211"/>
    </row>
    <row r="30" spans="1:17" ht="27.75" customHeight="1" x14ac:dyDescent="0.25">
      <c r="M30" s="106" t="s">
        <v>515</v>
      </c>
      <c r="N30" s="220">
        <f>IF(ISBLANK(G23),"",G23)</f>
        <v>21</v>
      </c>
      <c r="O30" s="107">
        <f>IF(ISBLANK(F23),"",F23)</f>
        <v>57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45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710715</v>
      </c>
      <c r="D5" s="253"/>
    </row>
    <row r="6" spans="1:4" ht="30" x14ac:dyDescent="0.25">
      <c r="A6" s="686" t="s">
        <v>474</v>
      </c>
      <c r="B6" s="617">
        <v>329363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0.9</v>
      </c>
      <c r="K6" s="976">
        <v>0.9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8.8000000000000007</v>
      </c>
      <c r="J7" s="612">
        <v>13.4</v>
      </c>
      <c r="K7" s="980">
        <v>1.5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118</v>
      </c>
      <c r="C5" s="207">
        <v>106</v>
      </c>
      <c r="G5" s="113"/>
      <c r="H5" s="174" t="s">
        <v>586</v>
      </c>
      <c r="I5" s="207">
        <v>153</v>
      </c>
      <c r="J5" s="207">
        <v>174</v>
      </c>
    </row>
    <row r="6" spans="1:13" ht="15" customHeight="1" x14ac:dyDescent="0.25">
      <c r="A6" s="175" t="s">
        <v>587</v>
      </c>
      <c r="B6" s="208">
        <v>997</v>
      </c>
      <c r="C6" s="208">
        <v>414</v>
      </c>
      <c r="G6" s="113"/>
      <c r="H6" s="175" t="s">
        <v>587</v>
      </c>
      <c r="I6" s="208">
        <v>400</v>
      </c>
      <c r="J6" s="208">
        <v>176</v>
      </c>
    </row>
    <row r="7" spans="1:13" ht="15" customHeight="1" x14ac:dyDescent="0.25">
      <c r="A7" s="175" t="s">
        <v>588</v>
      </c>
      <c r="B7" s="208">
        <v>1944</v>
      </c>
      <c r="C7" s="208">
        <v>718</v>
      </c>
      <c r="G7" s="113"/>
      <c r="H7" s="175" t="s">
        <v>588</v>
      </c>
      <c r="I7" s="208">
        <v>1104</v>
      </c>
      <c r="J7" s="208">
        <v>348</v>
      </c>
    </row>
    <row r="8" spans="1:13" ht="15" customHeight="1" x14ac:dyDescent="0.25">
      <c r="A8" s="175" t="s">
        <v>589</v>
      </c>
      <c r="B8" s="208">
        <v>4844</v>
      </c>
      <c r="C8" s="208">
        <v>4839</v>
      </c>
      <c r="G8" s="113"/>
      <c r="H8" s="175" t="s">
        <v>589</v>
      </c>
      <c r="I8" s="208">
        <v>4755</v>
      </c>
      <c r="J8" s="208">
        <v>3912</v>
      </c>
    </row>
    <row r="9" spans="1:13" ht="15" customHeight="1" x14ac:dyDescent="0.25">
      <c r="A9" s="175" t="s">
        <v>590</v>
      </c>
      <c r="B9" s="208">
        <v>2613</v>
      </c>
      <c r="C9" s="208">
        <v>4789</v>
      </c>
      <c r="G9" s="113"/>
      <c r="H9" s="175" t="s">
        <v>590</v>
      </c>
      <c r="I9" s="208">
        <v>4651</v>
      </c>
      <c r="J9" s="208">
        <v>6996</v>
      </c>
    </row>
    <row r="10" spans="1:13" ht="15" customHeight="1" x14ac:dyDescent="0.25">
      <c r="A10" s="175" t="s">
        <v>591</v>
      </c>
      <c r="B10" s="208">
        <v>155</v>
      </c>
      <c r="C10" s="208">
        <v>295</v>
      </c>
      <c r="G10" s="113"/>
      <c r="H10" s="175" t="s">
        <v>591</v>
      </c>
      <c r="I10" s="208">
        <v>185</v>
      </c>
      <c r="J10" s="208">
        <v>292</v>
      </c>
    </row>
    <row r="11" spans="1:13" ht="15" customHeight="1" x14ac:dyDescent="0.25">
      <c r="A11" s="176" t="s">
        <v>592</v>
      </c>
      <c r="B11" s="209">
        <v>441</v>
      </c>
      <c r="C11" s="209">
        <v>687</v>
      </c>
      <c r="G11" s="113"/>
      <c r="H11" s="176" t="s">
        <v>592</v>
      </c>
      <c r="I11" s="209">
        <v>1005</v>
      </c>
      <c r="J11" s="209">
        <v>1133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118</v>
      </c>
      <c r="C17" s="178">
        <f>IF(ISBLANK(C5),"0",C5)</f>
        <v>106</v>
      </c>
      <c r="G17" s="113"/>
      <c r="H17" s="174" t="s">
        <v>586</v>
      </c>
      <c r="I17" s="177">
        <f>IF(ISBLANK(I5),"0",I5)</f>
        <v>153</v>
      </c>
      <c r="J17" s="178">
        <f>IF(ISBLANK(J5),"0",J5)</f>
        <v>174</v>
      </c>
    </row>
    <row r="18" spans="1:13" ht="15" customHeight="1" x14ac:dyDescent="0.25">
      <c r="A18" s="175" t="s">
        <v>587</v>
      </c>
      <c r="B18" s="179">
        <f t="shared" ref="B18:C18" si="0">IF(ISBLANK(B6),"0",B6)</f>
        <v>997</v>
      </c>
      <c r="C18" s="180">
        <f t="shared" si="0"/>
        <v>414</v>
      </c>
      <c r="G18" s="113"/>
      <c r="H18" s="175" t="s">
        <v>587</v>
      </c>
      <c r="I18" s="179">
        <f t="shared" ref="I18:J18" si="1">IF(ISBLANK(I6),"0",I6)</f>
        <v>400</v>
      </c>
      <c r="J18" s="180">
        <f t="shared" si="1"/>
        <v>176</v>
      </c>
    </row>
    <row r="19" spans="1:13" ht="15" customHeight="1" x14ac:dyDescent="0.25">
      <c r="A19" s="175" t="s">
        <v>588</v>
      </c>
      <c r="B19" s="179">
        <f t="shared" ref="B19:C19" si="2">IF(ISBLANK(B7),"0",B7)</f>
        <v>1944</v>
      </c>
      <c r="C19" s="180">
        <f t="shared" si="2"/>
        <v>718</v>
      </c>
      <c r="G19" s="113"/>
      <c r="H19" s="175" t="s">
        <v>588</v>
      </c>
      <c r="I19" s="179">
        <f t="shared" ref="I19:J19" si="3">IF(ISBLANK(I7),"0",I7)</f>
        <v>1104</v>
      </c>
      <c r="J19" s="180">
        <f t="shared" si="3"/>
        <v>348</v>
      </c>
    </row>
    <row r="20" spans="1:13" ht="15" customHeight="1" x14ac:dyDescent="0.25">
      <c r="A20" s="175" t="s">
        <v>589</v>
      </c>
      <c r="B20" s="179">
        <f t="shared" ref="B20:C20" si="4">IF(ISBLANK(B8),"0",B8)</f>
        <v>4844</v>
      </c>
      <c r="C20" s="180">
        <f t="shared" si="4"/>
        <v>4839</v>
      </c>
      <c r="G20" s="113"/>
      <c r="H20" s="175" t="s">
        <v>589</v>
      </c>
      <c r="I20" s="179">
        <f t="shared" ref="I20:J20" si="5">IF(ISBLANK(I8),"0",I8)</f>
        <v>4755</v>
      </c>
      <c r="J20" s="180">
        <f t="shared" si="5"/>
        <v>3912</v>
      </c>
    </row>
    <row r="21" spans="1:13" ht="15" customHeight="1" x14ac:dyDescent="0.25">
      <c r="A21" s="175" t="s">
        <v>590</v>
      </c>
      <c r="B21" s="179">
        <f t="shared" ref="B21:C21" si="6">IF(ISBLANK(B9),"0",B9)</f>
        <v>2613</v>
      </c>
      <c r="C21" s="180">
        <f t="shared" si="6"/>
        <v>4789</v>
      </c>
      <c r="G21" s="113"/>
      <c r="H21" s="175" t="s">
        <v>590</v>
      </c>
      <c r="I21" s="179">
        <f t="shared" ref="I21:J21" si="7">IF(ISBLANK(I9),"0",I9)</f>
        <v>4651</v>
      </c>
      <c r="J21" s="180">
        <f t="shared" si="7"/>
        <v>6996</v>
      </c>
    </row>
    <row r="22" spans="1:13" ht="15" customHeight="1" x14ac:dyDescent="0.25">
      <c r="A22" s="175" t="s">
        <v>591</v>
      </c>
      <c r="B22" s="179">
        <f t="shared" ref="B22:C22" si="8">IF(ISBLANK(B10),"0",B10)</f>
        <v>155</v>
      </c>
      <c r="C22" s="180">
        <f t="shared" si="8"/>
        <v>295</v>
      </c>
      <c r="G22" s="113"/>
      <c r="H22" s="175" t="s">
        <v>591</v>
      </c>
      <c r="I22" s="179">
        <f t="shared" ref="I22:J22" si="9">IF(ISBLANK(I10),"0",I10)</f>
        <v>185</v>
      </c>
      <c r="J22" s="180">
        <f t="shared" si="9"/>
        <v>292</v>
      </c>
    </row>
    <row r="23" spans="1:13" ht="15" customHeight="1" x14ac:dyDescent="0.25">
      <c r="A23" s="176" t="s">
        <v>592</v>
      </c>
      <c r="B23" s="181">
        <f t="shared" ref="B23:C23" si="10">IF(ISBLANK(B11),"0",B11)</f>
        <v>441</v>
      </c>
      <c r="C23" s="182">
        <f t="shared" si="10"/>
        <v>687</v>
      </c>
      <c r="G23" s="113"/>
      <c r="H23" s="176" t="s">
        <v>592</v>
      </c>
      <c r="I23" s="181">
        <f t="shared" ref="I23:J23" si="11">IF(ISBLANK(I11),"0",I11)</f>
        <v>1005</v>
      </c>
      <c r="J23" s="182">
        <f t="shared" si="11"/>
        <v>1133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1.0619150467962564</v>
      </c>
      <c r="C29" s="184">
        <f>C17/SUM(C17:C23)*100</f>
        <v>0.89466576637407158</v>
      </c>
      <c r="D29" s="253"/>
      <c r="E29" s="253"/>
      <c r="G29" s="113"/>
      <c r="H29" s="174" t="s">
        <v>593</v>
      </c>
      <c r="I29" s="184">
        <f>I17/SUM(I17:I23)*100</f>
        <v>1.2486737941728556</v>
      </c>
      <c r="J29" s="184">
        <f>J17/SUM(J17:J23)*100</f>
        <v>1.3352774153940603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8.972282217422606</v>
      </c>
      <c r="C30" s="185">
        <f>C18/SUM(C17:C23)*100</f>
        <v>3.4942606347062797</v>
      </c>
      <c r="D30" s="253"/>
      <c r="E30" s="253"/>
      <c r="G30" s="113"/>
      <c r="H30" s="175" t="s">
        <v>594</v>
      </c>
      <c r="I30" s="185">
        <f>I18/SUM(I17:I23)*100</f>
        <v>3.2645066514323022</v>
      </c>
      <c r="J30" s="185">
        <f>J18/SUM(J17:J23)*100</f>
        <v>1.3506254316629576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17.494600431965441</v>
      </c>
      <c r="C31" s="185">
        <f>C19/SUM(C17:C23)*100</f>
        <v>6.0600945307224849</v>
      </c>
      <c r="D31" s="253"/>
      <c r="E31" s="253"/>
      <c r="G31" s="113"/>
      <c r="H31" s="175" t="s">
        <v>595</v>
      </c>
      <c r="I31" s="185">
        <f>I19/SUM(I17:I23)*100</f>
        <v>9.0100383579531531</v>
      </c>
      <c r="J31" s="185">
        <f>J19/SUM(J17:J23)*100</f>
        <v>2.6705548307881206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43.59251259899208</v>
      </c>
      <c r="C32" s="185">
        <f>C20/SUM(C17:C23)*100</f>
        <v>40.842336259284266</v>
      </c>
      <c r="D32" s="253"/>
      <c r="E32" s="253"/>
      <c r="G32" s="113"/>
      <c r="H32" s="175" t="s">
        <v>596</v>
      </c>
      <c r="I32" s="185">
        <f>I20/SUM(I17:I23)*100</f>
        <v>38.806822818901495</v>
      </c>
      <c r="J32" s="185">
        <f>J20/SUM(J17:J23)*100</f>
        <v>30.020719821963009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23.515118790496761</v>
      </c>
      <c r="C33" s="185">
        <f>C21/SUM(C17:C23)*100</f>
        <v>40.420324105334231</v>
      </c>
      <c r="D33" s="253"/>
      <c r="E33" s="253"/>
      <c r="G33" s="113"/>
      <c r="H33" s="175" t="s">
        <v>597</v>
      </c>
      <c r="I33" s="185">
        <f>I21/SUM(I17:I23)*100</f>
        <v>37.958051089529093</v>
      </c>
      <c r="J33" s="185">
        <f>J21/SUM(J17:J23)*100</f>
        <v>53.687360908602564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1.3948884089272857</v>
      </c>
      <c r="C34" s="185">
        <f>C22/SUM(C17:C23)*100</f>
        <v>2.4898717083051993</v>
      </c>
      <c r="D34" s="253"/>
      <c r="E34" s="253"/>
      <c r="G34" s="113"/>
      <c r="H34" s="175" t="s">
        <v>598</v>
      </c>
      <c r="I34" s="185">
        <f>I22/SUM(I17:I23)*100</f>
        <v>1.5098343262874399</v>
      </c>
      <c r="J34" s="185">
        <f>J22/SUM(J17:J23)*100</f>
        <v>2.2408103752589978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3.9686825053995678</v>
      </c>
      <c r="C35" s="186">
        <f>C23/SUM(C17:C23)*100</f>
        <v>5.7984469952734639</v>
      </c>
      <c r="D35" s="253"/>
      <c r="E35" s="253"/>
      <c r="G35" s="113"/>
      <c r="H35" s="176" t="s">
        <v>599</v>
      </c>
      <c r="I35" s="186">
        <f>I23/SUM(I17:I23)*100</f>
        <v>8.2020729617236601</v>
      </c>
      <c r="J35" s="186">
        <f>J23/SUM(J17:J23)*100</f>
        <v>8.6946512163302891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1.0619150467962564</v>
      </c>
      <c r="C41" s="184">
        <f t="shared" si="12"/>
        <v>0.89466576637407158</v>
      </c>
      <c r="G41" s="113"/>
      <c r="H41" s="174" t="s">
        <v>601</v>
      </c>
      <c r="I41" s="184">
        <f t="shared" ref="I41:J41" si="13">I29</f>
        <v>1.2486737941728556</v>
      </c>
      <c r="J41" s="184">
        <f t="shared" si="13"/>
        <v>1.3352774153940603</v>
      </c>
    </row>
    <row r="42" spans="1:12" x14ac:dyDescent="0.25">
      <c r="A42" s="175" t="s">
        <v>602</v>
      </c>
      <c r="B42" s="185">
        <f t="shared" si="12"/>
        <v>8.972282217422606</v>
      </c>
      <c r="C42" s="185">
        <f t="shared" si="12"/>
        <v>3.4942606347062797</v>
      </c>
      <c r="G42" s="113"/>
      <c r="H42" s="175" t="s">
        <v>602</v>
      </c>
      <c r="I42" s="185">
        <f t="shared" ref="I42:J42" si="14">I30</f>
        <v>3.2645066514323022</v>
      </c>
      <c r="J42" s="185">
        <f t="shared" si="14"/>
        <v>1.3506254316629576</v>
      </c>
    </row>
    <row r="43" spans="1:12" x14ac:dyDescent="0.25">
      <c r="A43" s="175" t="s">
        <v>603</v>
      </c>
      <c r="B43" s="185">
        <f t="shared" si="12"/>
        <v>17.494600431965441</v>
      </c>
      <c r="C43" s="185">
        <f t="shared" si="12"/>
        <v>6.0600945307224849</v>
      </c>
      <c r="G43" s="113"/>
      <c r="H43" s="175" t="s">
        <v>603</v>
      </c>
      <c r="I43" s="185">
        <f t="shared" ref="I43:J43" si="15">I31</f>
        <v>9.0100383579531531</v>
      </c>
      <c r="J43" s="185">
        <f t="shared" si="15"/>
        <v>2.6705548307881206</v>
      </c>
    </row>
    <row r="44" spans="1:12" x14ac:dyDescent="0.25">
      <c r="A44" s="175" t="s">
        <v>604</v>
      </c>
      <c r="B44" s="185">
        <f t="shared" si="12"/>
        <v>43.59251259899208</v>
      </c>
      <c r="C44" s="185">
        <f t="shared" si="12"/>
        <v>40.842336259284266</v>
      </c>
      <c r="G44" s="113"/>
      <c r="H44" s="175" t="s">
        <v>604</v>
      </c>
      <c r="I44" s="185">
        <f t="shared" ref="I44:J44" si="16">I32</f>
        <v>38.806822818901495</v>
      </c>
      <c r="J44" s="185">
        <f t="shared" si="16"/>
        <v>30.020719821963009</v>
      </c>
    </row>
    <row r="45" spans="1:12" x14ac:dyDescent="0.25">
      <c r="A45" s="175" t="s">
        <v>605</v>
      </c>
      <c r="B45" s="185">
        <f t="shared" si="12"/>
        <v>23.515118790496761</v>
      </c>
      <c r="C45" s="185">
        <f t="shared" si="12"/>
        <v>40.420324105334231</v>
      </c>
      <c r="G45" s="113"/>
      <c r="H45" s="175" t="s">
        <v>605</v>
      </c>
      <c r="I45" s="185">
        <f t="shared" ref="I45:J45" si="17">I33</f>
        <v>37.958051089529093</v>
      </c>
      <c r="J45" s="185">
        <f t="shared" si="17"/>
        <v>53.687360908602564</v>
      </c>
    </row>
    <row r="46" spans="1:12" x14ac:dyDescent="0.25">
      <c r="A46" s="175" t="s">
        <v>606</v>
      </c>
      <c r="B46" s="185">
        <f t="shared" si="12"/>
        <v>1.3948884089272857</v>
      </c>
      <c r="C46" s="185">
        <f t="shared" si="12"/>
        <v>2.4898717083051993</v>
      </c>
      <c r="G46" s="113"/>
      <c r="H46" s="175" t="s">
        <v>606</v>
      </c>
      <c r="I46" s="185">
        <f t="shared" ref="I46:J46" si="18">I34</f>
        <v>1.5098343262874399</v>
      </c>
      <c r="J46" s="185">
        <f t="shared" si="18"/>
        <v>2.2408103752589978</v>
      </c>
    </row>
    <row r="47" spans="1:12" x14ac:dyDescent="0.25">
      <c r="A47" s="176" t="s">
        <v>607</v>
      </c>
      <c r="B47" s="186">
        <f t="shared" si="12"/>
        <v>3.9686825053995678</v>
      </c>
      <c r="C47" s="186">
        <f t="shared" si="12"/>
        <v>5.7984469952734639</v>
      </c>
      <c r="G47" s="113"/>
      <c r="H47" s="176" t="s">
        <v>607</v>
      </c>
      <c r="I47" s="186">
        <f t="shared" ref="I47:J47" si="19">I35</f>
        <v>8.2020729617236601</v>
      </c>
      <c r="J47" s="186">
        <f t="shared" si="19"/>
        <v>8.6946512163302891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7180</v>
      </c>
      <c r="C5" s="207">
        <v>6146</v>
      </c>
      <c r="D5" s="253"/>
      <c r="E5" s="253"/>
      <c r="F5" s="1003"/>
      <c r="H5" s="174" t="s">
        <v>624</v>
      </c>
      <c r="I5" s="207">
        <v>1687</v>
      </c>
      <c r="J5" s="207">
        <v>1204</v>
      </c>
    </row>
    <row r="6" spans="1:10" ht="15" customHeight="1" x14ac:dyDescent="0.25">
      <c r="A6" s="175" t="s">
        <v>625</v>
      </c>
      <c r="B6" s="208">
        <v>2166</v>
      </c>
      <c r="C6" s="208">
        <v>3260</v>
      </c>
      <c r="D6" s="253"/>
      <c r="E6" s="253"/>
      <c r="F6" s="1003"/>
      <c r="H6" s="175" t="s">
        <v>625</v>
      </c>
      <c r="I6" s="208">
        <v>6316</v>
      </c>
      <c r="J6" s="208">
        <v>6636</v>
      </c>
    </row>
    <row r="7" spans="1:10" ht="15" customHeight="1" x14ac:dyDescent="0.25">
      <c r="A7" s="176" t="s">
        <v>626</v>
      </c>
      <c r="B7" s="209">
        <v>1766</v>
      </c>
      <c r="C7" s="209">
        <v>2442</v>
      </c>
      <c r="D7" s="253"/>
      <c r="E7" s="253"/>
      <c r="F7" s="1003"/>
      <c r="H7" s="175" t="s">
        <v>626</v>
      </c>
      <c r="I7" s="208">
        <v>4176</v>
      </c>
      <c r="J7" s="208">
        <v>5122</v>
      </c>
    </row>
    <row r="8" spans="1:10" x14ac:dyDescent="0.25">
      <c r="D8" s="253"/>
      <c r="E8" s="253"/>
      <c r="F8" s="1003"/>
      <c r="H8" s="176" t="s">
        <v>2351</v>
      </c>
      <c r="I8" s="209">
        <v>74</v>
      </c>
      <c r="J8" s="209">
        <v>69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7180</v>
      </c>
      <c r="C13" s="178">
        <f>IF(ISBLANK(C5),"0",C5)</f>
        <v>6146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2166</v>
      </c>
      <c r="C14" s="180">
        <f t="shared" si="0"/>
        <v>3260</v>
      </c>
      <c r="D14" s="253"/>
      <c r="E14" s="253"/>
      <c r="F14" s="1003"/>
      <c r="H14" s="174" t="s">
        <v>624</v>
      </c>
      <c r="I14" s="177">
        <f>IF(ISBLANK(I5),"0",I5)</f>
        <v>1687</v>
      </c>
      <c r="J14" s="178">
        <f>IF(ISBLANK(J5),"0",J5)</f>
        <v>1204</v>
      </c>
    </row>
    <row r="15" spans="1:10" ht="15" customHeight="1" x14ac:dyDescent="0.25">
      <c r="A15" s="176" t="s">
        <v>626</v>
      </c>
      <c r="B15" s="181">
        <f t="shared" si="0"/>
        <v>1766</v>
      </c>
      <c r="C15" s="182">
        <f t="shared" si="0"/>
        <v>2442</v>
      </c>
      <c r="D15" s="253"/>
      <c r="E15" s="253"/>
      <c r="F15" s="1003"/>
      <c r="H15" s="175" t="s">
        <v>625</v>
      </c>
      <c r="I15" s="179">
        <f t="shared" ref="I15:J15" si="1">IF(ISBLANK(I6),"0",I6)</f>
        <v>6316</v>
      </c>
      <c r="J15" s="180">
        <f t="shared" si="1"/>
        <v>6636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4176</v>
      </c>
      <c r="J16" s="180">
        <f t="shared" si="2"/>
        <v>5122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74</v>
      </c>
      <c r="J17" s="182">
        <f t="shared" si="3"/>
        <v>69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64.614830813534923</v>
      </c>
      <c r="C21" s="184">
        <f>C13/SUM(C13:C15)*100</f>
        <v>51.87373396353815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19.492440604751621</v>
      </c>
      <c r="C22" s="185">
        <f>C14/SUM(C13:C15)*100</f>
        <v>27.515192437542201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15.892728581713463</v>
      </c>
      <c r="C23" s="186">
        <f>C15/SUM(C13:C15)*100</f>
        <v>20.611073598919649</v>
      </c>
      <c r="D23" s="253"/>
      <c r="E23" s="253"/>
      <c r="F23" s="1003"/>
      <c r="H23" s="174" t="s">
        <v>629</v>
      </c>
      <c r="I23" s="184">
        <f>I14/SUM(I14:I17)*100</f>
        <v>13.768056802415735</v>
      </c>
      <c r="J23" s="184">
        <f>J14/SUM(J14:J17)*100</f>
        <v>9.2395057938761411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51.546560026116047</v>
      </c>
      <c r="J24" s="185">
        <f>J15/SUM(J14:J17)*100</f>
        <v>50.924717980201059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34.081449440953236</v>
      </c>
      <c r="J25" s="185">
        <f>J16/SUM(J14:J17)*100</f>
        <v>39.306269664645846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0.6039337305149759</v>
      </c>
      <c r="J26" s="186">
        <f>J17/SUM(J14:J17)*100</f>
        <v>0.52950656127695495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64.614830813534923</v>
      </c>
      <c r="C29" s="189">
        <f t="shared" si="4"/>
        <v>51.87373396353815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19.492440604751621</v>
      </c>
      <c r="C30" s="192">
        <f t="shared" si="4"/>
        <v>27.515192437542201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15.892728581713463</v>
      </c>
      <c r="C31" s="195">
        <f t="shared" si="4"/>
        <v>20.611073598919649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13.768056802415735</v>
      </c>
      <c r="J32" s="189">
        <f>J23</f>
        <v>9.2395057938761411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51.546560026116047</v>
      </c>
      <c r="J33" s="192">
        <f t="shared" si="5"/>
        <v>50.924717980201059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34.081449440953236</v>
      </c>
      <c r="J34" s="192">
        <f t="shared" si="6"/>
        <v>39.306269664645846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0.6039337305149759</v>
      </c>
      <c r="J35" s="195">
        <f t="shared" si="7"/>
        <v>0.52950656127695495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742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33091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18.3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7.5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10.8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73.47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47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4</v>
      </c>
      <c r="E5" s="28"/>
      <c r="J5" s="654" t="s">
        <v>542</v>
      </c>
      <c r="K5" s="669">
        <f>IF(ISBLANK(B5),"",B5)</f>
        <v>5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6</v>
      </c>
      <c r="C6" s="657">
        <v>10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10</v>
      </c>
      <c r="N6" s="44"/>
    </row>
    <row r="7" spans="1:15" x14ac:dyDescent="0.25">
      <c r="A7" s="656" t="s">
        <v>641</v>
      </c>
      <c r="B7" s="657">
        <v>64</v>
      </c>
      <c r="C7" s="657">
        <v>85</v>
      </c>
      <c r="E7" s="44"/>
      <c r="J7" s="656" t="s">
        <v>641</v>
      </c>
      <c r="K7" s="670">
        <f t="shared" si="0"/>
        <v>64</v>
      </c>
      <c r="L7" s="619">
        <f t="shared" si="1"/>
        <v>85</v>
      </c>
      <c r="N7" s="44"/>
    </row>
    <row r="8" spans="1:15" x14ac:dyDescent="0.25">
      <c r="A8" s="650" t="s">
        <v>642</v>
      </c>
      <c r="B8" s="651">
        <v>80</v>
      </c>
      <c r="C8" s="651">
        <v>57</v>
      </c>
      <c r="E8" s="21"/>
      <c r="J8" s="650" t="s">
        <v>642</v>
      </c>
      <c r="K8" s="670">
        <f t="shared" si="0"/>
        <v>80</v>
      </c>
      <c r="L8" s="619">
        <f t="shared" si="1"/>
        <v>57</v>
      </c>
      <c r="N8" s="21"/>
    </row>
    <row r="9" spans="1:15" x14ac:dyDescent="0.25">
      <c r="A9" s="650" t="s">
        <v>643</v>
      </c>
      <c r="B9" s="651">
        <v>233</v>
      </c>
      <c r="C9" s="651">
        <v>58</v>
      </c>
      <c r="E9" s="21"/>
      <c r="J9" s="650" t="s">
        <v>643</v>
      </c>
      <c r="K9" s="670">
        <f t="shared" si="0"/>
        <v>233</v>
      </c>
      <c r="L9" s="619">
        <f t="shared" si="1"/>
        <v>58</v>
      </c>
      <c r="N9" s="21"/>
    </row>
    <row r="10" spans="1:15" x14ac:dyDescent="0.25">
      <c r="A10" s="652" t="s">
        <v>365</v>
      </c>
      <c r="B10" s="653">
        <v>503</v>
      </c>
      <c r="C10" s="653">
        <v>109</v>
      </c>
      <c r="J10" s="652" t="s">
        <v>365</v>
      </c>
      <c r="K10" s="671">
        <f t="shared" si="0"/>
        <v>503</v>
      </c>
      <c r="L10" s="620">
        <f t="shared" si="1"/>
        <v>109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7.25</v>
      </c>
      <c r="C15" s="197"/>
      <c r="D15" s="253"/>
      <c r="E15" s="211"/>
      <c r="F15" s="253"/>
      <c r="G15" s="253"/>
      <c r="J15" s="673" t="s">
        <v>488</v>
      </c>
      <c r="K15" s="674">
        <f>B15</f>
        <v>7.25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2.4700000000000002</v>
      </c>
      <c r="C16" s="197"/>
      <c r="D16" s="253"/>
      <c r="E16" s="254"/>
      <c r="F16" s="253"/>
      <c r="G16" s="253"/>
      <c r="J16" s="675" t="s">
        <v>489</v>
      </c>
      <c r="K16" s="676">
        <f>B16</f>
        <v>2.4700000000000002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5.59</v>
      </c>
      <c r="C18" s="197"/>
      <c r="D18" s="255"/>
      <c r="E18" s="256"/>
      <c r="F18" s="253"/>
      <c r="G18" s="253"/>
      <c r="J18" s="678" t="s">
        <v>501</v>
      </c>
      <c r="K18" s="674">
        <f>B18</f>
        <v>5.59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4.38</v>
      </c>
      <c r="C19" s="198"/>
      <c r="D19" s="255"/>
      <c r="E19" s="256"/>
      <c r="F19" s="253"/>
      <c r="G19" s="253"/>
      <c r="J19" s="672" t="s">
        <v>502</v>
      </c>
      <c r="K19" s="676">
        <f>B19</f>
        <v>4.38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4.78</v>
      </c>
      <c r="C21" s="253"/>
      <c r="D21" s="253"/>
      <c r="E21" s="253"/>
      <c r="F21" s="253"/>
      <c r="G21" s="253"/>
      <c r="J21" s="661" t="s">
        <v>498</v>
      </c>
      <c r="K21" s="679">
        <f>B21</f>
        <v>4.78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4</v>
      </c>
      <c r="E32" s="28"/>
      <c r="J32" s="654" t="s">
        <v>542</v>
      </c>
      <c r="K32" s="669">
        <f>IF(ISBLANK(B32),"",B32)</f>
        <v>3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2</v>
      </c>
      <c r="C33" s="657">
        <v>3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19</v>
      </c>
      <c r="C34" s="657">
        <v>23</v>
      </c>
      <c r="E34" s="44"/>
      <c r="J34" s="656" t="s">
        <v>641</v>
      </c>
      <c r="K34" s="670">
        <f t="shared" si="2"/>
        <v>19</v>
      </c>
      <c r="L34" s="619">
        <f t="shared" si="3"/>
        <v>23</v>
      </c>
      <c r="N34" s="44"/>
    </row>
    <row r="35" spans="1:15" x14ac:dyDescent="0.25">
      <c r="A35" s="650" t="s">
        <v>642</v>
      </c>
      <c r="B35" s="651">
        <v>35</v>
      </c>
      <c r="C35" s="651">
        <v>60</v>
      </c>
      <c r="E35" s="21"/>
      <c r="J35" s="650" t="s">
        <v>642</v>
      </c>
      <c r="K35" s="670">
        <f t="shared" si="2"/>
        <v>35</v>
      </c>
      <c r="L35" s="619">
        <f t="shared" si="3"/>
        <v>60</v>
      </c>
      <c r="N35" s="21"/>
    </row>
    <row r="36" spans="1:15" x14ac:dyDescent="0.25">
      <c r="A36" s="650" t="s">
        <v>643</v>
      </c>
      <c r="B36" s="651">
        <v>49</v>
      </c>
      <c r="C36" s="651">
        <v>26</v>
      </c>
      <c r="E36" s="21"/>
      <c r="J36" s="650" t="s">
        <v>643</v>
      </c>
      <c r="K36" s="670">
        <f t="shared" si="2"/>
        <v>49</v>
      </c>
      <c r="L36" s="619">
        <f t="shared" si="3"/>
        <v>26</v>
      </c>
      <c r="N36" s="21"/>
    </row>
    <row r="37" spans="1:15" x14ac:dyDescent="0.25">
      <c r="A37" s="652" t="s">
        <v>365</v>
      </c>
      <c r="B37" s="653">
        <v>152</v>
      </c>
      <c r="C37" s="653">
        <v>30</v>
      </c>
      <c r="J37" s="652" t="s">
        <v>365</v>
      </c>
      <c r="K37" s="671">
        <f t="shared" si="2"/>
        <v>152</v>
      </c>
      <c r="L37" s="620">
        <f t="shared" si="3"/>
        <v>30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1.92</v>
      </c>
      <c r="C42" s="197"/>
      <c r="D42" s="253"/>
      <c r="E42" s="211"/>
      <c r="F42" s="253"/>
      <c r="G42" s="253"/>
      <c r="J42" s="673" t="s">
        <v>488</v>
      </c>
      <c r="K42" s="674">
        <f>B42</f>
        <v>1.92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1.01</v>
      </c>
      <c r="C43" s="197"/>
      <c r="D43" s="253"/>
      <c r="E43" s="254"/>
      <c r="F43" s="253"/>
      <c r="G43" s="253"/>
      <c r="J43" s="675" t="s">
        <v>489</v>
      </c>
      <c r="K43" s="676">
        <f>B43</f>
        <v>1.01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2.14</v>
      </c>
      <c r="C45" s="197"/>
      <c r="D45" s="255"/>
      <c r="E45" s="256"/>
      <c r="F45" s="253"/>
      <c r="G45" s="253"/>
      <c r="J45" s="678" t="s">
        <v>501</v>
      </c>
      <c r="K45" s="674">
        <f>B45</f>
        <v>2.14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1.0900000000000001</v>
      </c>
      <c r="C46" s="198"/>
      <c r="D46" s="255"/>
      <c r="E46" s="256"/>
      <c r="F46" s="253"/>
      <c r="G46" s="253"/>
      <c r="J46" s="672" t="s">
        <v>502</v>
      </c>
      <c r="K46" s="676">
        <f>B46</f>
        <v>1.0900000000000001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1.45</v>
      </c>
      <c r="C48" s="253"/>
      <c r="D48" s="253"/>
      <c r="E48" s="253"/>
      <c r="F48" s="253"/>
      <c r="G48" s="253"/>
      <c r="J48" s="661" t="s">
        <v>498</v>
      </c>
      <c r="K48" s="679">
        <f>B48</f>
        <v>1.45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79.3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84.8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50.6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379328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11463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18.899999999999999</v>
      </c>
      <c r="D4" s="600">
        <v>97.8</v>
      </c>
      <c r="E4" s="600">
        <v>1.53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11.3</v>
      </c>
      <c r="D5" s="751">
        <v>87.3</v>
      </c>
      <c r="E5" s="751">
        <v>1.39</v>
      </c>
      <c r="G5" s="647" t="s">
        <v>446</v>
      </c>
      <c r="H5" s="648">
        <f>IF(ISBLANK(B4),"",B4)</f>
        <v>6</v>
      </c>
      <c r="I5" s="648">
        <f>IF(ISBLANK(B5),"",B5)</f>
        <v>4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13.4</v>
      </c>
      <c r="D6" s="959">
        <v>79.3</v>
      </c>
      <c r="E6" s="959">
        <v>1.27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18.899999999999999</v>
      </c>
      <c r="I9" s="648">
        <f>IF(ISBLANK(C5),"",C5)</f>
        <v>11.3</v>
      </c>
      <c r="J9" s="649">
        <f>IF(ISBLANK(C6),"",C6)</f>
        <v>13.4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40</v>
      </c>
      <c r="C4" s="643">
        <v>1.2</v>
      </c>
      <c r="D4" s="643">
        <v>0</v>
      </c>
      <c r="E4" s="643">
        <v>0</v>
      </c>
      <c r="F4" s="643">
        <v>0.8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45</v>
      </c>
      <c r="C5" s="602">
        <v>1.4</v>
      </c>
      <c r="D5" s="602">
        <v>0.4</v>
      </c>
      <c r="E5" s="602">
        <v>0.26</v>
      </c>
      <c r="F5" s="602">
        <v>0.9</v>
      </c>
      <c r="G5" s="602">
        <v>2.5</v>
      </c>
      <c r="H5" s="1066"/>
      <c r="I5" s="253"/>
      <c r="J5" s="253"/>
      <c r="K5" s="253"/>
    </row>
    <row r="6" spans="1:11" x14ac:dyDescent="0.25">
      <c r="A6" s="360">
        <v>2022</v>
      </c>
      <c r="B6" s="602">
        <v>49</v>
      </c>
      <c r="C6" s="602">
        <v>1.5</v>
      </c>
      <c r="D6" s="602">
        <v>0.5</v>
      </c>
      <c r="E6" s="602">
        <v>0.33</v>
      </c>
      <c r="F6" s="602">
        <v>0.7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82.2</v>
      </c>
      <c r="C5" s="602">
        <v>84.4</v>
      </c>
      <c r="D5" s="602">
        <v>3</v>
      </c>
      <c r="E5" s="602">
        <v>9.4</v>
      </c>
      <c r="F5" s="253"/>
      <c r="G5" s="253"/>
      <c r="H5" s="253"/>
    </row>
    <row r="6" spans="1:8" x14ac:dyDescent="0.25">
      <c r="A6" s="360">
        <v>2021</v>
      </c>
      <c r="B6" s="602">
        <v>86.7</v>
      </c>
      <c r="C6" s="602">
        <v>80.400000000000006</v>
      </c>
      <c r="D6" s="602">
        <v>5</v>
      </c>
      <c r="E6" s="602">
        <v>15.6</v>
      </c>
      <c r="F6" s="253"/>
      <c r="G6" s="253"/>
      <c r="H6" s="253"/>
    </row>
    <row r="7" spans="1:8" x14ac:dyDescent="0.25">
      <c r="A7" s="481">
        <v>2022</v>
      </c>
      <c r="B7" s="1067">
        <v>84.8</v>
      </c>
      <c r="C7" s="1067">
        <v>50.6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9.4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15.6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4187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3319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185407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5603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4320</v>
      </c>
      <c r="C5" s="1034">
        <v>1939</v>
      </c>
      <c r="D5" s="600">
        <v>2381</v>
      </c>
      <c r="G5" s="871" t="s">
        <v>126</v>
      </c>
      <c r="H5" s="637">
        <f>IF(ISBLANK(D7),"",D7)</f>
        <v>2292</v>
      </c>
    </row>
    <row r="6" spans="1:17" x14ac:dyDescent="0.25">
      <c r="A6" s="641">
        <v>2021</v>
      </c>
      <c r="B6" s="1034">
        <v>4233</v>
      </c>
      <c r="C6" s="1034">
        <v>1941</v>
      </c>
      <c r="D6" s="602">
        <v>2292</v>
      </c>
      <c r="G6" s="635" t="s">
        <v>127</v>
      </c>
      <c r="H6" s="623">
        <f>IF(ISBLANK(C7),"",C7)</f>
        <v>1895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4187</v>
      </c>
      <c r="C7" s="1034">
        <v>1895</v>
      </c>
      <c r="D7" s="617">
        <v>2292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2292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1895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3687</v>
      </c>
      <c r="C6" s="55">
        <v>1860</v>
      </c>
      <c r="D6" s="55">
        <v>1827</v>
      </c>
      <c r="E6" s="70">
        <v>4383</v>
      </c>
      <c r="F6" s="55">
        <v>2247</v>
      </c>
      <c r="G6" s="110">
        <v>2136</v>
      </c>
      <c r="H6" s="55">
        <v>2206</v>
      </c>
      <c r="I6" s="55">
        <v>1178</v>
      </c>
      <c r="J6" s="55">
        <v>1028</v>
      </c>
      <c r="K6" s="70">
        <v>9777</v>
      </c>
      <c r="L6" s="55">
        <v>5026</v>
      </c>
      <c r="M6" s="110">
        <v>4751</v>
      </c>
      <c r="N6" s="70">
        <v>7252</v>
      </c>
      <c r="O6" s="55">
        <v>3773</v>
      </c>
      <c r="P6" s="110">
        <v>3479</v>
      </c>
      <c r="Q6" s="70">
        <v>20984</v>
      </c>
      <c r="R6" s="55">
        <v>10886</v>
      </c>
      <c r="S6" s="110">
        <v>10098</v>
      </c>
      <c r="T6" s="70">
        <v>32010</v>
      </c>
      <c r="U6" s="55">
        <v>16429</v>
      </c>
      <c r="V6" s="160">
        <v>15581</v>
      </c>
    </row>
    <row r="7" spans="1:22" x14ac:dyDescent="0.25">
      <c r="A7" s="286">
        <v>2021</v>
      </c>
      <c r="B7" s="167">
        <v>3743</v>
      </c>
      <c r="C7" s="94">
        <v>1876</v>
      </c>
      <c r="D7" s="94">
        <v>1867</v>
      </c>
      <c r="E7" s="167">
        <v>4302</v>
      </c>
      <c r="F7" s="94">
        <v>2201</v>
      </c>
      <c r="G7" s="169">
        <v>2101</v>
      </c>
      <c r="H7" s="94">
        <v>2265</v>
      </c>
      <c r="I7" s="94">
        <v>1210</v>
      </c>
      <c r="J7" s="94">
        <v>1055</v>
      </c>
      <c r="K7" s="167">
        <v>9776</v>
      </c>
      <c r="L7" s="94">
        <v>5006</v>
      </c>
      <c r="M7" s="169">
        <v>4770</v>
      </c>
      <c r="N7" s="167">
        <v>7295</v>
      </c>
      <c r="O7" s="94">
        <v>3792</v>
      </c>
      <c r="P7" s="169">
        <v>3503</v>
      </c>
      <c r="Q7" s="167">
        <v>21074</v>
      </c>
      <c r="R7" s="94">
        <v>10925</v>
      </c>
      <c r="S7" s="169">
        <v>10149</v>
      </c>
      <c r="T7" s="212">
        <v>32104</v>
      </c>
      <c r="U7" s="58">
        <v>16433</v>
      </c>
      <c r="V7" s="160">
        <v>15671</v>
      </c>
    </row>
    <row r="8" spans="1:22" x14ac:dyDescent="0.25">
      <c r="A8" s="219">
        <v>2022</v>
      </c>
      <c r="B8" s="72">
        <v>3711</v>
      </c>
      <c r="C8" s="61">
        <v>1901</v>
      </c>
      <c r="D8" s="61">
        <v>1810</v>
      </c>
      <c r="E8" s="72">
        <v>4121</v>
      </c>
      <c r="F8" s="61">
        <v>2121</v>
      </c>
      <c r="G8" s="111">
        <v>2000</v>
      </c>
      <c r="H8" s="61">
        <v>2264</v>
      </c>
      <c r="I8" s="61">
        <v>1207</v>
      </c>
      <c r="J8" s="61">
        <v>1057</v>
      </c>
      <c r="K8" s="72">
        <v>9508</v>
      </c>
      <c r="L8" s="61">
        <v>4913</v>
      </c>
      <c r="M8" s="111">
        <v>4595</v>
      </c>
      <c r="N8" s="72">
        <v>7302</v>
      </c>
      <c r="O8" s="61">
        <v>3765</v>
      </c>
      <c r="P8" s="111">
        <v>3537</v>
      </c>
      <c r="Q8" s="72">
        <v>21841</v>
      </c>
      <c r="R8" s="61">
        <v>11339</v>
      </c>
      <c r="S8" s="111">
        <v>10502</v>
      </c>
      <c r="T8" s="72">
        <v>33091</v>
      </c>
      <c r="U8" s="61">
        <v>17047</v>
      </c>
      <c r="V8" s="111">
        <v>16044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3711</v>
      </c>
      <c r="C15" s="172">
        <f>E8</f>
        <v>4121</v>
      </c>
      <c r="D15" s="172">
        <f>H8</f>
        <v>2264</v>
      </c>
      <c r="E15" s="172">
        <f>K8</f>
        <v>9508</v>
      </c>
      <c r="F15" s="172">
        <f>N8</f>
        <v>7302</v>
      </c>
      <c r="G15" s="172">
        <f>Q8</f>
        <v>21841</v>
      </c>
      <c r="H15" s="334">
        <f>T8</f>
        <v>33091</v>
      </c>
      <c r="M15" s="172">
        <f>K8</f>
        <v>9508</v>
      </c>
      <c r="N15" s="172">
        <f>H15-E15-O15</f>
        <v>20165</v>
      </c>
      <c r="O15" s="172">
        <f>H15-(B15+C15+G15)</f>
        <v>3418</v>
      </c>
      <c r="P15" s="29"/>
      <c r="Q15" s="100">
        <f>M15/H15*100</f>
        <v>28.732888096461274</v>
      </c>
      <c r="R15" s="100">
        <f>N15/H15*100</f>
        <v>60.938019401045608</v>
      </c>
      <c r="S15" s="100">
        <f>O15/H15*100</f>
        <v>10.329092502493124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28.732888096461274</v>
      </c>
      <c r="R18" s="100">
        <f>N15/H15*100</f>
        <v>60.938019401045608</v>
      </c>
      <c r="S18" s="100">
        <f>O15/H15*100</f>
        <v>10.329092502493124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3.8</v>
      </c>
      <c r="C23" s="361"/>
      <c r="D23" s="361"/>
      <c r="E23" s="167">
        <v>1.9</v>
      </c>
      <c r="F23" s="361"/>
      <c r="G23" s="362"/>
      <c r="H23" s="167">
        <v>3.75</v>
      </c>
      <c r="I23" s="94">
        <v>3.7</v>
      </c>
      <c r="J23" s="169">
        <v>3.8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1.7</v>
      </c>
      <c r="C24" s="361"/>
      <c r="D24" s="361"/>
      <c r="E24" s="167">
        <v>8.1999999999999993</v>
      </c>
      <c r="F24" s="361"/>
      <c r="G24" s="362"/>
      <c r="H24" s="167">
        <v>1.65</v>
      </c>
      <c r="I24" s="94">
        <v>3.32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6.6</v>
      </c>
      <c r="C25" s="357"/>
      <c r="D25" s="357"/>
      <c r="E25" s="72">
        <v>6.6</v>
      </c>
      <c r="F25" s="357"/>
      <c r="G25" s="461"/>
      <c r="H25" s="72">
        <v>4.9400000000000004</v>
      </c>
      <c r="I25" s="61">
        <v>6.02</v>
      </c>
      <c r="J25" s="111">
        <v>3.64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3.8</v>
      </c>
      <c r="C32" s="674">
        <f>IF(ISBLANK(I23),"",I23)</f>
        <v>3.7</v>
      </c>
      <c r="F32" s="700">
        <f>A23</f>
        <v>2020</v>
      </c>
      <c r="G32" s="674">
        <f>IF(ISBLANK(J23),"",J23)</f>
        <v>3.8</v>
      </c>
      <c r="H32" s="674">
        <f>IF(ISBLANK(I23),"",I23)</f>
        <v>3.7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3.32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3.32</v>
      </c>
    </row>
    <row r="34" spans="1:8" x14ac:dyDescent="0.25">
      <c r="A34" s="702">
        <f t="shared" si="0"/>
        <v>2022</v>
      </c>
      <c r="B34" s="676">
        <f t="shared" si="1"/>
        <v>3.64</v>
      </c>
      <c r="C34" s="676">
        <f t="shared" si="2"/>
        <v>6.02</v>
      </c>
      <c r="F34" s="702">
        <f t="shared" si="3"/>
        <v>2022</v>
      </c>
      <c r="G34" s="676">
        <f t="shared" si="4"/>
        <v>3.64</v>
      </c>
      <c r="H34" s="676">
        <f t="shared" si="5"/>
        <v>6.02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0.6</v>
      </c>
      <c r="G4" s="600">
        <v>0</v>
      </c>
    </row>
    <row r="5" spans="1:10" x14ac:dyDescent="0.25">
      <c r="A5" s="286">
        <v>2022</v>
      </c>
      <c r="B5" s="751">
        <v>5</v>
      </c>
      <c r="C5" s="751">
        <v>0</v>
      </c>
      <c r="D5" s="751">
        <v>0</v>
      </c>
      <c r="E5" s="753">
        <v>0</v>
      </c>
      <c r="F5" s="751">
        <v>0.5</v>
      </c>
      <c r="G5" s="751">
        <v>0</v>
      </c>
    </row>
    <row r="6" spans="1:10" x14ac:dyDescent="0.25">
      <c r="A6" s="218">
        <v>2023</v>
      </c>
      <c r="B6" s="752">
        <v>6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2285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7886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79.400000000000006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1453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14.4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7621</v>
      </c>
    </row>
    <row r="17" spans="2:3" x14ac:dyDescent="0.25">
      <c r="B17" s="253">
        <v>2022</v>
      </c>
      <c r="C17" s="1100">
        <v>7536</v>
      </c>
    </row>
    <row r="18" spans="2:3" x14ac:dyDescent="0.25">
      <c r="B18" s="253">
        <v>2023</v>
      </c>
      <c r="C18" s="1100">
        <v>7886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7621</v>
      </c>
    </row>
    <row r="22" spans="2:3" x14ac:dyDescent="0.25">
      <c r="B22" s="636">
        <f>B17</f>
        <v>2022</v>
      </c>
      <c r="C22" s="636">
        <f t="shared" ref="C22:C23" si="0">IF(ISBLANK(C17),"",C17)</f>
        <v>7536</v>
      </c>
    </row>
    <row r="23" spans="2:3" x14ac:dyDescent="0.25">
      <c r="B23" s="636">
        <f>B18</f>
        <v>2023</v>
      </c>
      <c r="C23" s="636">
        <f t="shared" si="0"/>
        <v>7886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28</v>
      </c>
      <c r="C5" s="55">
        <v>89</v>
      </c>
      <c r="D5" s="55">
        <v>38</v>
      </c>
      <c r="E5" s="269">
        <f>SUM(B5:D5)</f>
        <v>155</v>
      </c>
      <c r="F5" s="71">
        <v>2840</v>
      </c>
      <c r="G5" s="70">
        <v>0.3</v>
      </c>
      <c r="H5" s="55">
        <v>0.5</v>
      </c>
      <c r="I5" s="110">
        <v>1.3</v>
      </c>
      <c r="J5" s="71">
        <v>8.8000000000000007</v>
      </c>
    </row>
    <row r="6" spans="1:10" x14ac:dyDescent="0.25">
      <c r="A6" s="286">
        <v>2022</v>
      </c>
      <c r="B6" s="757">
        <v>21</v>
      </c>
      <c r="C6" s="758">
        <v>88</v>
      </c>
      <c r="D6" s="758">
        <v>40</v>
      </c>
      <c r="E6" s="270">
        <f>SUM(B6:D6)</f>
        <v>149</v>
      </c>
      <c r="F6" s="214">
        <v>2626</v>
      </c>
      <c r="G6" s="457">
        <v>0.2</v>
      </c>
      <c r="H6" s="458">
        <v>0.4</v>
      </c>
      <c r="I6" s="763">
        <v>1.2</v>
      </c>
      <c r="J6" s="214">
        <v>7.9</v>
      </c>
    </row>
    <row r="7" spans="1:10" x14ac:dyDescent="0.25">
      <c r="A7" s="218">
        <v>2023</v>
      </c>
      <c r="B7" s="167">
        <v>24</v>
      </c>
      <c r="C7" s="94">
        <v>94</v>
      </c>
      <c r="D7" s="94">
        <v>49</v>
      </c>
      <c r="E7" s="447">
        <f>SUM(B7:D7)</f>
        <v>167</v>
      </c>
      <c r="F7" s="168">
        <v>2285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2840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2626</v>
      </c>
      <c r="C14" s="28"/>
      <c r="D14" s="28"/>
      <c r="F14" s="625" t="s">
        <v>1526</v>
      </c>
      <c r="G14" s="621">
        <f>IF(ISBLANK(B7),"",B7)</f>
        <v>24</v>
      </c>
      <c r="I14" s="625" t="s">
        <v>1529</v>
      </c>
      <c r="J14" s="621">
        <f>IF(ISBLANK(B7),"",B7)</f>
        <v>24</v>
      </c>
    </row>
    <row r="15" spans="1:10" x14ac:dyDescent="0.25">
      <c r="A15" s="624">
        <f t="shared" ref="A15" si="1">A7</f>
        <v>2023</v>
      </c>
      <c r="B15" s="623">
        <f t="shared" si="0"/>
        <v>2285</v>
      </c>
      <c r="C15" s="28"/>
      <c r="D15" s="28"/>
      <c r="F15" s="626" t="s">
        <v>1527</v>
      </c>
      <c r="G15" s="622">
        <f>IF(ISBLANK(C7),"",C7)</f>
        <v>94</v>
      </c>
      <c r="I15" s="626" t="s">
        <v>1538</v>
      </c>
      <c r="J15" s="622">
        <f>IF(ISBLANK(C7),"",C7)</f>
        <v>94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49</v>
      </c>
      <c r="I16" s="627" t="s">
        <v>1539</v>
      </c>
      <c r="J16" s="623">
        <f>IF(ISBLANK(D7),"",D7)</f>
        <v>49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1.2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</v>
      </c>
      <c r="C6" s="759"/>
      <c r="D6" s="759"/>
      <c r="E6" s="457">
        <v>0.9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2.5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</v>
      </c>
      <c r="C16" s="755"/>
      <c r="I16" s="700">
        <f>A6</f>
        <v>2020</v>
      </c>
      <c r="J16" s="674">
        <f>IF(ISBLANK(E6),"",E6)</f>
        <v>0.9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2.5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0.4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0.6</v>
      </c>
    </row>
    <row r="7" spans="1:12" x14ac:dyDescent="0.25">
      <c r="A7" s="123">
        <v>2023</v>
      </c>
      <c r="B7" s="617">
        <v>7</v>
      </c>
      <c r="D7" s="379">
        <f>IF(ISBLANK(B7),"",A7)</f>
        <v>2023</v>
      </c>
      <c r="E7" s="620">
        <f>IF(ISBLANK(B7),"",B7)</f>
        <v>7</v>
      </c>
      <c r="K7" s="219">
        <v>2022</v>
      </c>
      <c r="L7" s="617">
        <v>0.5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19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4578</v>
      </c>
      <c r="D5" s="643">
        <v>617</v>
      </c>
      <c r="E5" s="869">
        <v>13.5</v>
      </c>
      <c r="F5" s="1039">
        <v>11.8</v>
      </c>
      <c r="G5" s="1039">
        <v>15.3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4595</v>
      </c>
      <c r="D6" s="657">
        <v>605</v>
      </c>
      <c r="E6" s="657">
        <v>13.2</v>
      </c>
      <c r="F6" s="657">
        <v>11.8</v>
      </c>
      <c r="G6" s="657">
        <v>14.6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10</v>
      </c>
      <c r="C7" s="617">
        <v>3319</v>
      </c>
      <c r="D7" s="617">
        <v>419</v>
      </c>
      <c r="E7" s="617">
        <v>12.7</v>
      </c>
      <c r="F7" s="617">
        <v>11.1</v>
      </c>
      <c r="G7" s="617">
        <v>14.3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77.900000000000006</v>
      </c>
      <c r="C4" s="655">
        <v>1316</v>
      </c>
      <c r="D4" s="655">
        <v>13.5</v>
      </c>
      <c r="E4" s="655">
        <v>132</v>
      </c>
      <c r="F4" s="655">
        <v>0.4</v>
      </c>
      <c r="G4" s="655">
        <v>6</v>
      </c>
      <c r="H4" s="655">
        <v>0</v>
      </c>
      <c r="I4" s="655">
        <v>4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79.400000000000006</v>
      </c>
      <c r="C5" s="602">
        <v>1363</v>
      </c>
      <c r="D5" s="602">
        <v>14.4</v>
      </c>
      <c r="E5" s="602">
        <v>143</v>
      </c>
      <c r="F5" s="602">
        <v>0.4</v>
      </c>
      <c r="G5" s="602">
        <v>5</v>
      </c>
      <c r="H5" s="602">
        <v>0</v>
      </c>
      <c r="I5" s="602">
        <v>5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1453</v>
      </c>
      <c r="D6" s="617"/>
      <c r="E6" s="617">
        <v>144</v>
      </c>
      <c r="F6" s="617"/>
      <c r="G6" s="617">
        <v>6</v>
      </c>
      <c r="H6" s="617">
        <v>0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533</v>
      </c>
      <c r="C4" s="1006">
        <v>270</v>
      </c>
      <c r="D4" s="1006">
        <v>263</v>
      </c>
      <c r="E4" s="1005">
        <v>310</v>
      </c>
      <c r="F4" s="1006">
        <v>186</v>
      </c>
      <c r="G4" s="1006">
        <v>124</v>
      </c>
      <c r="H4" s="1007">
        <v>16.7</v>
      </c>
      <c r="I4" s="1007">
        <v>9.6999999999999993</v>
      </c>
      <c r="J4" s="1007">
        <v>7</v>
      </c>
      <c r="K4" s="70">
        <v>330</v>
      </c>
      <c r="L4" s="55">
        <v>111</v>
      </c>
      <c r="M4" s="110">
        <v>219</v>
      </c>
      <c r="N4" s="55">
        <v>487</v>
      </c>
      <c r="O4" s="55">
        <v>211</v>
      </c>
      <c r="P4" s="110">
        <v>276</v>
      </c>
    </row>
    <row r="5" spans="1:17" x14ac:dyDescent="0.25">
      <c r="A5" s="286">
        <v>2021</v>
      </c>
      <c r="B5" s="1008">
        <v>606</v>
      </c>
      <c r="C5" s="1009">
        <v>301</v>
      </c>
      <c r="D5" s="1009">
        <v>305</v>
      </c>
      <c r="E5" s="1008">
        <v>354</v>
      </c>
      <c r="F5" s="1009">
        <v>206</v>
      </c>
      <c r="G5" s="1009">
        <v>148</v>
      </c>
      <c r="H5" s="1010">
        <v>18.899999999999999</v>
      </c>
      <c r="I5" s="1010">
        <v>11</v>
      </c>
      <c r="J5" s="1010">
        <v>7.8</v>
      </c>
      <c r="K5" s="212">
        <v>471</v>
      </c>
      <c r="L5" s="58">
        <v>148</v>
      </c>
      <c r="M5" s="160">
        <v>323</v>
      </c>
      <c r="N5" s="58">
        <v>601</v>
      </c>
      <c r="O5" s="58">
        <v>219</v>
      </c>
      <c r="P5" s="160">
        <v>382</v>
      </c>
    </row>
    <row r="6" spans="1:17" x14ac:dyDescent="0.25">
      <c r="A6" s="219">
        <v>2022</v>
      </c>
      <c r="B6" s="1011">
        <v>607</v>
      </c>
      <c r="C6" s="1012">
        <v>332</v>
      </c>
      <c r="D6" s="1012">
        <v>275</v>
      </c>
      <c r="E6" s="1011">
        <v>248</v>
      </c>
      <c r="F6" s="1012">
        <v>137</v>
      </c>
      <c r="G6" s="1012">
        <v>111</v>
      </c>
      <c r="H6" s="1013">
        <v>18.3</v>
      </c>
      <c r="I6" s="1013">
        <v>7.5</v>
      </c>
      <c r="J6" s="1013">
        <v>10.8</v>
      </c>
      <c r="K6" s="1014">
        <v>455</v>
      </c>
      <c r="L6" s="1015">
        <v>147</v>
      </c>
      <c r="M6" s="1016">
        <v>308</v>
      </c>
      <c r="N6" s="1015">
        <v>611</v>
      </c>
      <c r="O6" s="1015">
        <v>227</v>
      </c>
      <c r="P6" s="1016">
        <v>384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263</v>
      </c>
      <c r="C13" s="319">
        <f>IF(ISBLANK(C4),"",C4)</f>
        <v>270</v>
      </c>
      <c r="D13" s="364"/>
      <c r="E13" s="322">
        <f>A4</f>
        <v>2020</v>
      </c>
      <c r="F13" s="319">
        <f>IF(ISBLANK(G4),"",G4)</f>
        <v>124</v>
      </c>
      <c r="G13" s="319">
        <f>IF(ISBLANK(F4),"",F4)</f>
        <v>186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305</v>
      </c>
      <c r="C14" s="320">
        <f t="shared" ref="C14:C15" si="2">IF(ISBLANK(C5),"",C5)</f>
        <v>301</v>
      </c>
      <c r="D14" s="364"/>
      <c r="E14" s="323">
        <f t="shared" ref="E14:E15" si="3">A5</f>
        <v>2021</v>
      </c>
      <c r="F14" s="320">
        <f t="shared" ref="F14:F15" si="4">IF(ISBLANK(G5),"",G5)</f>
        <v>148</v>
      </c>
      <c r="G14" s="320">
        <f t="shared" ref="G14:G15" si="5">IF(ISBLANK(F5),"",F5)</f>
        <v>206</v>
      </c>
      <c r="H14" s="389"/>
      <c r="I14" s="389"/>
      <c r="J14" s="48"/>
      <c r="K14" s="325" t="s">
        <v>536</v>
      </c>
      <c r="L14" s="328">
        <f>IF(ISBLANK(K4),"",K4)</f>
        <v>330</v>
      </c>
      <c r="M14" s="328">
        <f>IF(ISBLANK(K5),"",K5)</f>
        <v>471</v>
      </c>
      <c r="N14" s="328">
        <f>IF(ISBLANK(K6),"",K6)</f>
        <v>455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275</v>
      </c>
      <c r="C15" s="321">
        <f t="shared" si="2"/>
        <v>332</v>
      </c>
      <c r="E15" s="324">
        <f t="shared" si="3"/>
        <v>2022</v>
      </c>
      <c r="F15" s="321">
        <f t="shared" si="4"/>
        <v>111</v>
      </c>
      <c r="G15" s="321">
        <f t="shared" si="5"/>
        <v>137</v>
      </c>
      <c r="H15" s="211"/>
      <c r="I15" s="211"/>
      <c r="J15" s="28"/>
      <c r="K15" s="326" t="s">
        <v>535</v>
      </c>
      <c r="L15" s="329">
        <f>IF(ISBLANK(N4),"",N4)</f>
        <v>487</v>
      </c>
      <c r="M15" s="329">
        <f>IF(ISBLANK(N5),"",N5)</f>
        <v>601</v>
      </c>
      <c r="N15" s="329">
        <f>IF(ISBLANK(N6),"",N6)</f>
        <v>611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330</v>
      </c>
      <c r="M19" s="328">
        <f>IF(ISBLANK(K5),"",K5)</f>
        <v>471</v>
      </c>
      <c r="N19" s="328">
        <f>IF(ISBLANK(K6),"",K6)</f>
        <v>455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487</v>
      </c>
      <c r="M20" s="329">
        <f>IF(ISBLANK(N5),"",N5)</f>
        <v>601</v>
      </c>
      <c r="N20" s="329">
        <f>IF(ISBLANK(N6),"",N6)</f>
        <v>611</v>
      </c>
      <c r="O20" s="364"/>
    </row>
    <row r="21" spans="1:15" x14ac:dyDescent="0.25">
      <c r="A21" s="322">
        <f>A4</f>
        <v>2020</v>
      </c>
      <c r="B21" s="319">
        <f>IF(ISBLANK(D4),"",D4)</f>
        <v>263</v>
      </c>
      <c r="C21" s="319">
        <f>IF(ISBLANK(C4),"",C4)</f>
        <v>270</v>
      </c>
      <c r="E21" s="322">
        <f>A4</f>
        <v>2020</v>
      </c>
      <c r="F21" s="319">
        <f>IF(ISBLANK(G4),"",G4)</f>
        <v>124</v>
      </c>
      <c r="G21" s="319">
        <f>IF(ISBLANK(F4),"",F4)</f>
        <v>186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305</v>
      </c>
      <c r="C22" s="320">
        <f t="shared" ref="C22:C23" si="8">IF(ISBLANK(C5),"",C5)</f>
        <v>301</v>
      </c>
      <c r="E22" s="323">
        <f t="shared" ref="E22:E23" si="9">A5</f>
        <v>2021</v>
      </c>
      <c r="F22" s="320">
        <f t="shared" ref="F22:F23" si="10">IF(ISBLANK(G5),"",G5)</f>
        <v>148</v>
      </c>
      <c r="G22" s="320">
        <f t="shared" ref="G22:G23" si="11">IF(ISBLANK(F5),"",F5)</f>
        <v>206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275</v>
      </c>
      <c r="C23" s="321">
        <f t="shared" si="8"/>
        <v>332</v>
      </c>
      <c r="E23" s="324">
        <f t="shared" si="9"/>
        <v>2022</v>
      </c>
      <c r="F23" s="321">
        <f t="shared" si="10"/>
        <v>111</v>
      </c>
      <c r="G23" s="321">
        <f t="shared" si="11"/>
        <v>137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1</v>
      </c>
      <c r="F5" s="616"/>
      <c r="G5" s="945"/>
      <c r="H5" s="599">
        <v>43</v>
      </c>
      <c r="I5" s="616">
        <v>23</v>
      </c>
      <c r="J5" s="616">
        <v>20</v>
      </c>
      <c r="K5" s="616"/>
      <c r="L5" s="945"/>
    </row>
    <row r="6" spans="1:12" x14ac:dyDescent="0.25">
      <c r="A6" s="286">
        <v>2021</v>
      </c>
      <c r="B6" s="601">
        <v>18</v>
      </c>
      <c r="C6" s="612"/>
      <c r="D6" s="612"/>
      <c r="E6" s="1034">
        <v>1</v>
      </c>
      <c r="F6" s="1028"/>
      <c r="G6" s="980"/>
      <c r="H6" s="1034">
        <v>25</v>
      </c>
      <c r="I6" s="1028">
        <v>8</v>
      </c>
      <c r="J6" s="1028">
        <v>17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0</v>
      </c>
      <c r="F7" s="1028"/>
      <c r="G7" s="980"/>
      <c r="H7" s="1034">
        <v>25</v>
      </c>
      <c r="I7" s="1028">
        <v>6</v>
      </c>
      <c r="J7" s="1028">
        <v>19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</v>
      </c>
    </row>
    <row r="15" spans="1:12" ht="30" x14ac:dyDescent="0.25">
      <c r="A15" s="833" t="s">
        <v>1543</v>
      </c>
      <c r="B15" s="623">
        <f>IF(ISBLANK(J7),"",J7)</f>
        <v>19</v>
      </c>
    </row>
    <row r="17" spans="1:2" x14ac:dyDescent="0.25">
      <c r="A17" s="625" t="s">
        <v>1540</v>
      </c>
      <c r="B17" s="621">
        <f>IF(ISBLANK(I7),"",I7)</f>
        <v>6</v>
      </c>
    </row>
    <row r="18" spans="1:2" x14ac:dyDescent="0.25">
      <c r="A18" s="627" t="s">
        <v>1541</v>
      </c>
      <c r="B18" s="623">
        <f>IF(ISBLANK(J7),"",J7)</f>
        <v>19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58.3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52.9</v>
      </c>
      <c r="C10" s="614">
        <v>32.4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48.5</v>
      </c>
      <c r="C14" s="73">
        <v>40.5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825.26499999999999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5068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4033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35178.29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820.26499999999999</v>
      </c>
      <c r="C5" s="611">
        <v>202.69800000000001</v>
      </c>
      <c r="D5" s="751">
        <v>2666</v>
      </c>
      <c r="E5" s="751">
        <v>8</v>
      </c>
      <c r="G5" s="358">
        <v>2014</v>
      </c>
      <c r="H5" s="70">
        <v>34984.980000000003</v>
      </c>
      <c r="I5" s="55">
        <v>8149.05</v>
      </c>
      <c r="J5" s="55">
        <v>26835.93</v>
      </c>
      <c r="K5" s="71">
        <v>47</v>
      </c>
    </row>
    <row r="6" spans="1:12" x14ac:dyDescent="0.25">
      <c r="A6" s="286">
        <v>2021</v>
      </c>
      <c r="B6" s="601">
        <v>825.26499999999999</v>
      </c>
      <c r="C6" s="612">
        <v>207.69800000000001</v>
      </c>
      <c r="D6" s="959">
        <v>2481</v>
      </c>
      <c r="E6" s="959">
        <v>8</v>
      </c>
      <c r="G6" s="480">
        <v>2017</v>
      </c>
      <c r="H6" s="212">
        <v>35160.31</v>
      </c>
      <c r="I6" s="58">
        <v>8165.01</v>
      </c>
      <c r="J6" s="58">
        <v>26995.3</v>
      </c>
      <c r="K6" s="214">
        <v>47</v>
      </c>
    </row>
    <row r="7" spans="1:12" x14ac:dyDescent="0.25">
      <c r="A7" s="218">
        <v>2022</v>
      </c>
      <c r="B7" s="601">
        <v>825.26499999999999</v>
      </c>
      <c r="C7" s="612">
        <v>220.26499999999999</v>
      </c>
      <c r="D7" s="959">
        <v>2387</v>
      </c>
      <c r="E7" s="959">
        <v>7</v>
      </c>
      <c r="G7" s="482">
        <v>2020</v>
      </c>
      <c r="H7" s="72">
        <v>35178.29</v>
      </c>
      <c r="I7" s="61">
        <v>8165.01</v>
      </c>
      <c r="J7" s="61">
        <v>27013.279999999999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220.26499999999999</v>
      </c>
      <c r="D14" s="631">
        <f>A5</f>
        <v>2020</v>
      </c>
      <c r="E14" s="625">
        <f>IF(ISBLANK(D5),"",D5)</f>
        <v>2666</v>
      </c>
      <c r="F14" s="211"/>
      <c r="G14" s="634" t="s">
        <v>925</v>
      </c>
      <c r="H14" s="621">
        <f>IF(ISBLANK(J7),"",J7)</f>
        <v>27013.279999999999</v>
      </c>
      <c r="I14" s="211"/>
      <c r="J14" s="211"/>
    </row>
    <row r="15" spans="1:12" x14ac:dyDescent="0.25">
      <c r="A15" s="870" t="s">
        <v>16</v>
      </c>
      <c r="B15" s="630">
        <f>IF(ISBLANK(B7),"",B7)</f>
        <v>825.26499999999999</v>
      </c>
      <c r="D15" s="632">
        <f t="shared" ref="D15:D16" si="0">A6</f>
        <v>2021</v>
      </c>
      <c r="E15" s="626">
        <f>IF(ISBLANK(D6),"",D6)</f>
        <v>2481</v>
      </c>
      <c r="F15" s="211"/>
      <c r="G15" s="635" t="s">
        <v>926</v>
      </c>
      <c r="H15" s="623">
        <f>IF(ISBLANK(I7),"",I7)</f>
        <v>8165.01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2387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220.26499999999999</v>
      </c>
      <c r="F19" s="253"/>
      <c r="G19" s="634" t="s">
        <v>529</v>
      </c>
      <c r="H19" s="621">
        <f>IF(ISBLANK(J7),"",J7)</f>
        <v>27013.279999999999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825.26499999999999</v>
      </c>
      <c r="F20" s="253"/>
      <c r="G20" s="635" t="s">
        <v>528</v>
      </c>
      <c r="H20" s="623">
        <f>IF(ISBLANK(I7),"",I7)</f>
        <v>8165.01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0.7</v>
      </c>
      <c r="C5" s="1092">
        <v>4649</v>
      </c>
      <c r="D5" s="1093">
        <v>70</v>
      </c>
      <c r="E5" s="1092">
        <v>3673</v>
      </c>
      <c r="F5" s="1093">
        <v>66</v>
      </c>
    </row>
    <row r="6" spans="1:9" x14ac:dyDescent="0.25">
      <c r="A6" s="218">
        <v>2021</v>
      </c>
      <c r="B6" s="1092">
        <v>5.4</v>
      </c>
      <c r="C6" s="1092">
        <v>4826</v>
      </c>
      <c r="D6" s="1093">
        <v>97</v>
      </c>
      <c r="E6" s="1092">
        <v>3993</v>
      </c>
      <c r="F6" s="1093">
        <v>68</v>
      </c>
    </row>
    <row r="7" spans="1:9" x14ac:dyDescent="0.25">
      <c r="A7" s="219">
        <v>2022</v>
      </c>
      <c r="B7" s="73">
        <v>2.9</v>
      </c>
      <c r="C7" s="73">
        <v>5068</v>
      </c>
      <c r="D7" s="73">
        <v>103</v>
      </c>
      <c r="E7" s="73">
        <v>4033</v>
      </c>
      <c r="F7" s="73">
        <v>68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609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378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219</v>
      </c>
      <c r="C5" s="458">
        <v>218</v>
      </c>
      <c r="D5" s="458">
        <v>1</v>
      </c>
      <c r="E5" s="457">
        <v>1106</v>
      </c>
      <c r="F5" s="458">
        <v>1105</v>
      </c>
      <c r="G5" s="458">
        <v>1</v>
      </c>
      <c r="H5" s="457">
        <v>5.0999999999999996</v>
      </c>
      <c r="I5" s="763">
        <v>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345</v>
      </c>
      <c r="C6" s="458">
        <v>345</v>
      </c>
      <c r="D6" s="458">
        <v>0</v>
      </c>
      <c r="E6" s="457">
        <v>743</v>
      </c>
      <c r="F6" s="458">
        <v>743</v>
      </c>
      <c r="G6" s="458">
        <v>0</v>
      </c>
      <c r="H6" s="457">
        <v>2.2000000000000002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144</v>
      </c>
      <c r="C7" s="612">
        <v>99</v>
      </c>
      <c r="D7" s="612">
        <v>45</v>
      </c>
      <c r="E7" s="601">
        <v>609</v>
      </c>
      <c r="F7" s="612">
        <v>378</v>
      </c>
      <c r="G7" s="612">
        <v>231</v>
      </c>
      <c r="H7" s="947">
        <v>3.8</v>
      </c>
      <c r="I7" s="948">
        <v>5.0999999999999996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219</v>
      </c>
      <c r="C14" s="674">
        <f t="shared" ref="C14:D14" si="0">IF(ISBLANK(C5),"",C5)</f>
        <v>218</v>
      </c>
      <c r="D14" s="669">
        <f t="shared" si="0"/>
        <v>1</v>
      </c>
      <c r="F14" s="884">
        <f>A5</f>
        <v>2020</v>
      </c>
      <c r="G14" s="674">
        <f>IF(ISBLANK(E5),"",E5)</f>
        <v>1106</v>
      </c>
      <c r="H14" s="674">
        <f t="shared" ref="H14:I16" si="1">IF(ISBLANK(F5),"",F5)</f>
        <v>1105</v>
      </c>
      <c r="I14" s="669">
        <f t="shared" si="1"/>
        <v>1</v>
      </c>
      <c r="J14" s="756"/>
      <c r="K14" s="884">
        <f>A5</f>
        <v>2020</v>
      </c>
      <c r="L14" s="674">
        <f>IF(ISBLANK(H5),"",H5)</f>
        <v>5.0999999999999996</v>
      </c>
      <c r="M14" s="669">
        <f>IF(ISBLANK(I5),"",I5)</f>
        <v>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345</v>
      </c>
      <c r="C15" s="879">
        <f t="shared" si="3"/>
        <v>345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743</v>
      </c>
      <c r="H15" s="853">
        <f t="shared" si="1"/>
        <v>743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2.2000000000000002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144</v>
      </c>
      <c r="C16" s="888">
        <f t="shared" si="3"/>
        <v>99</v>
      </c>
      <c r="D16" s="889">
        <f t="shared" si="3"/>
        <v>45</v>
      </c>
      <c r="F16" s="891">
        <f t="shared" si="4"/>
        <v>2022</v>
      </c>
      <c r="G16" s="676">
        <f t="shared" si="5"/>
        <v>609</v>
      </c>
      <c r="H16" s="676">
        <f t="shared" si="1"/>
        <v>378</v>
      </c>
      <c r="I16" s="671">
        <f t="shared" si="1"/>
        <v>231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5.0999999999999996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219</v>
      </c>
      <c r="C22" s="674">
        <f t="shared" ref="C22:D22" si="8">IF(ISBLANK(C5),"",C5)</f>
        <v>218</v>
      </c>
      <c r="D22" s="669">
        <f t="shared" si="8"/>
        <v>1</v>
      </c>
      <c r="F22" s="884">
        <f>A5</f>
        <v>2020</v>
      </c>
      <c r="G22" s="674">
        <f>IF(ISBLANK(E5),"",E5)</f>
        <v>1106</v>
      </c>
      <c r="H22" s="674">
        <f t="shared" ref="H22:I24" si="9">IF(ISBLANK(F5),"",F5)</f>
        <v>1105</v>
      </c>
      <c r="I22" s="669">
        <f t="shared" si="9"/>
        <v>1</v>
      </c>
      <c r="J22" s="756"/>
      <c r="K22" s="884">
        <f>A5</f>
        <v>2020</v>
      </c>
      <c r="L22" s="674">
        <f>IF(ISBLANK(H5),"",H5)</f>
        <v>5.0999999999999996</v>
      </c>
      <c r="M22" s="669">
        <f>IF(ISBLANK(I5),"",I5)</f>
        <v>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345</v>
      </c>
      <c r="C23" s="853">
        <f t="shared" si="11"/>
        <v>345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743</v>
      </c>
      <c r="H23" s="853">
        <f t="shared" si="9"/>
        <v>743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2.2000000000000002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144</v>
      </c>
      <c r="C24" s="676">
        <f t="shared" si="11"/>
        <v>99</v>
      </c>
      <c r="D24" s="671">
        <f t="shared" si="11"/>
        <v>45</v>
      </c>
      <c r="F24" s="891">
        <f t="shared" si="12"/>
        <v>2022</v>
      </c>
      <c r="G24" s="676">
        <f t="shared" si="13"/>
        <v>609</v>
      </c>
      <c r="H24" s="676">
        <f t="shared" si="9"/>
        <v>378</v>
      </c>
      <c r="I24" s="671">
        <f t="shared" si="9"/>
        <v>231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5.0999999999999996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329</v>
      </c>
      <c r="C3" s="71">
        <v>7</v>
      </c>
      <c r="D3" s="71">
        <v>3.6</v>
      </c>
      <c r="F3" s="105" t="s">
        <v>537</v>
      </c>
      <c r="G3" s="97">
        <f>IF(ISBLANK(B3),"",B3)</f>
        <v>329</v>
      </c>
      <c r="H3" s="97">
        <f>IF(ISBLANK(B4),"",B4)</f>
        <v>488</v>
      </c>
      <c r="I3" s="97">
        <f>IF(ISBLANK(B5),"",B5)</f>
        <v>416</v>
      </c>
      <c r="J3" s="365"/>
    </row>
    <row r="4" spans="1:12" x14ac:dyDescent="0.25">
      <c r="A4" s="286">
        <v>2021</v>
      </c>
      <c r="B4" s="214">
        <v>488</v>
      </c>
      <c r="C4" s="214">
        <v>51</v>
      </c>
      <c r="D4" s="214">
        <v>8.1999999999999993</v>
      </c>
      <c r="F4" s="130" t="s">
        <v>538</v>
      </c>
      <c r="G4" s="98">
        <f>IF(ISBLANK(C3),"",C3)</f>
        <v>7</v>
      </c>
      <c r="H4" s="98">
        <f>IF(ISBLANK(C4),"",C4)</f>
        <v>51</v>
      </c>
      <c r="I4" s="98">
        <f>IF(ISBLANK(C5),"",C5)</f>
        <v>17</v>
      </c>
      <c r="J4" s="365"/>
    </row>
    <row r="5" spans="1:12" x14ac:dyDescent="0.25">
      <c r="A5" s="218">
        <v>2022</v>
      </c>
      <c r="B5" s="168">
        <v>416</v>
      </c>
      <c r="C5" s="168">
        <v>17</v>
      </c>
      <c r="D5" s="168">
        <v>9.6999999999999993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329</v>
      </c>
      <c r="H8" s="97">
        <f>IF(ISBLANK(B4),"",B4)</f>
        <v>488</v>
      </c>
      <c r="I8" s="97">
        <f>IF(ISBLANK(B5),"",B5)</f>
        <v>416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51</v>
      </c>
      <c r="I9" s="98">
        <f>IF(ISBLANK(C5),"",C5)</f>
        <v>17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3.6</v>
      </c>
      <c r="H13" s="132">
        <f>IF(ISBLANK(D4),"",D4)</f>
        <v>8.1999999999999993</v>
      </c>
      <c r="I13" s="132">
        <f>IF(ISBLANK(D5),"",D5)</f>
        <v>9.6999999999999993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1311</v>
      </c>
      <c r="C4" s="110">
        <v>1422</v>
      </c>
      <c r="E4" s="29" t="s">
        <v>540</v>
      </c>
      <c r="F4" s="163">
        <f>B4/($B$22+$C$22)*100</f>
        <v>3.9618023027409266</v>
      </c>
      <c r="G4" s="163">
        <f>C4/($B$22+$C$22)*100</f>
        <v>4.2972409416457653</v>
      </c>
      <c r="J4" s="29" t="s">
        <v>540</v>
      </c>
      <c r="K4" s="163">
        <f>G4</f>
        <v>4.2972409416457653</v>
      </c>
    </row>
    <row r="5" spans="1:11" x14ac:dyDescent="0.25">
      <c r="A5" s="202" t="s">
        <v>541</v>
      </c>
      <c r="B5" s="212">
        <v>1226</v>
      </c>
      <c r="C5" s="160">
        <v>1250</v>
      </c>
      <c r="E5" s="29" t="s">
        <v>541</v>
      </c>
      <c r="F5" s="163">
        <f t="shared" ref="F5:G21" si="0">B5/($B$22+$C$22)*100</f>
        <v>3.7049348765525369</v>
      </c>
      <c r="G5" s="163">
        <f t="shared" si="0"/>
        <v>3.7774621498292591</v>
      </c>
      <c r="J5" s="29" t="s">
        <v>541</v>
      </c>
      <c r="K5" s="163">
        <f t="shared" ref="K5:K21" si="1">G5</f>
        <v>3.7774621498292591</v>
      </c>
    </row>
    <row r="6" spans="1:11" x14ac:dyDescent="0.25">
      <c r="A6" s="202" t="s">
        <v>542</v>
      </c>
      <c r="B6" s="212">
        <v>1273</v>
      </c>
      <c r="C6" s="160">
        <v>1350</v>
      </c>
      <c r="E6" s="29" t="s">
        <v>542</v>
      </c>
      <c r="F6" s="163">
        <f t="shared" si="0"/>
        <v>3.8469674533861173</v>
      </c>
      <c r="G6" s="163">
        <f t="shared" si="0"/>
        <v>4.0796591218155998</v>
      </c>
      <c r="J6" s="29" t="s">
        <v>542</v>
      </c>
      <c r="K6" s="163">
        <f t="shared" si="1"/>
        <v>4.0796591218155998</v>
      </c>
    </row>
    <row r="7" spans="1:11" x14ac:dyDescent="0.25">
      <c r="A7" s="202" t="s">
        <v>543</v>
      </c>
      <c r="B7" s="212">
        <v>1319</v>
      </c>
      <c r="C7" s="160">
        <v>1484</v>
      </c>
      <c r="E7" s="29" t="s">
        <v>543</v>
      </c>
      <c r="F7" s="163">
        <f t="shared" si="0"/>
        <v>3.9859780604998338</v>
      </c>
      <c r="G7" s="163">
        <f t="shared" si="0"/>
        <v>4.4846030642772963</v>
      </c>
      <c r="J7" s="29" t="s">
        <v>543</v>
      </c>
      <c r="K7" s="163">
        <f t="shared" si="1"/>
        <v>4.4846030642772963</v>
      </c>
    </row>
    <row r="8" spans="1:11" x14ac:dyDescent="0.25">
      <c r="A8" s="202" t="s">
        <v>544</v>
      </c>
      <c r="B8" s="212">
        <v>1178</v>
      </c>
      <c r="C8" s="160">
        <v>1177</v>
      </c>
      <c r="E8" s="29" t="s">
        <v>544</v>
      </c>
      <c r="F8" s="163">
        <f t="shared" si="0"/>
        <v>3.5598803299990935</v>
      </c>
      <c r="G8" s="163">
        <f t="shared" si="0"/>
        <v>3.5568583602792305</v>
      </c>
      <c r="J8" s="29" t="s">
        <v>544</v>
      </c>
      <c r="K8" s="163">
        <f t="shared" si="1"/>
        <v>3.5568583602792305</v>
      </c>
    </row>
    <row r="9" spans="1:11" x14ac:dyDescent="0.25">
      <c r="A9" s="202" t="s">
        <v>545</v>
      </c>
      <c r="B9" s="212">
        <v>1040</v>
      </c>
      <c r="C9" s="160">
        <v>1104</v>
      </c>
      <c r="E9" s="29" t="s">
        <v>545</v>
      </c>
      <c r="F9" s="163">
        <f t="shared" si="0"/>
        <v>3.1428485086579432</v>
      </c>
      <c r="G9" s="163">
        <f t="shared" si="0"/>
        <v>3.3362545707292011</v>
      </c>
      <c r="J9" s="29" t="s">
        <v>545</v>
      </c>
      <c r="K9" s="163">
        <f t="shared" si="1"/>
        <v>3.3362545707292011</v>
      </c>
    </row>
    <row r="10" spans="1:11" x14ac:dyDescent="0.25">
      <c r="A10" s="202" t="s">
        <v>546</v>
      </c>
      <c r="B10" s="212">
        <v>1114</v>
      </c>
      <c r="C10" s="160">
        <v>1239</v>
      </c>
      <c r="E10" s="29" t="s">
        <v>546</v>
      </c>
      <c r="F10" s="163">
        <f t="shared" si="0"/>
        <v>3.3664742679278352</v>
      </c>
      <c r="G10" s="163">
        <f t="shared" si="0"/>
        <v>3.7442204829107615</v>
      </c>
      <c r="J10" s="29" t="s">
        <v>546</v>
      </c>
      <c r="K10" s="163">
        <f t="shared" si="1"/>
        <v>3.7442204829107615</v>
      </c>
    </row>
    <row r="11" spans="1:11" x14ac:dyDescent="0.25">
      <c r="A11" s="202" t="s">
        <v>547</v>
      </c>
      <c r="B11" s="212">
        <v>1099</v>
      </c>
      <c r="C11" s="160">
        <v>1218</v>
      </c>
      <c r="E11" s="29" t="s">
        <v>547</v>
      </c>
      <c r="F11" s="163">
        <f t="shared" si="0"/>
        <v>3.3211447221298847</v>
      </c>
      <c r="G11" s="163">
        <f t="shared" si="0"/>
        <v>3.6807591187936297</v>
      </c>
      <c r="J11" s="29" t="s">
        <v>547</v>
      </c>
      <c r="K11" s="163">
        <f t="shared" si="1"/>
        <v>3.6807591187936297</v>
      </c>
    </row>
    <row r="12" spans="1:11" x14ac:dyDescent="0.25">
      <c r="A12" s="202" t="s">
        <v>548</v>
      </c>
      <c r="B12" s="212">
        <v>1067</v>
      </c>
      <c r="C12" s="160">
        <v>1157</v>
      </c>
      <c r="E12" s="29" t="s">
        <v>548</v>
      </c>
      <c r="F12" s="163">
        <f t="shared" si="0"/>
        <v>3.2244416910942557</v>
      </c>
      <c r="G12" s="163">
        <f t="shared" si="0"/>
        <v>3.4964189658819618</v>
      </c>
      <c r="J12" s="29" t="s">
        <v>548</v>
      </c>
      <c r="K12" s="163">
        <f t="shared" si="1"/>
        <v>3.4964189658819618</v>
      </c>
    </row>
    <row r="13" spans="1:11" x14ac:dyDescent="0.25">
      <c r="A13" s="202" t="s">
        <v>549</v>
      </c>
      <c r="B13" s="212">
        <v>1074</v>
      </c>
      <c r="C13" s="160">
        <v>1188</v>
      </c>
      <c r="E13" s="29" t="s">
        <v>549</v>
      </c>
      <c r="F13" s="163">
        <f t="shared" si="0"/>
        <v>3.2455954791332986</v>
      </c>
      <c r="G13" s="163">
        <f t="shared" si="0"/>
        <v>3.5901000271977277</v>
      </c>
      <c r="J13" s="29" t="s">
        <v>549</v>
      </c>
      <c r="K13" s="163">
        <f t="shared" si="1"/>
        <v>3.5901000271977277</v>
      </c>
    </row>
    <row r="14" spans="1:11" x14ac:dyDescent="0.25">
      <c r="A14" s="202" t="s">
        <v>550</v>
      </c>
      <c r="B14" s="212">
        <v>988</v>
      </c>
      <c r="C14" s="160">
        <v>1052</v>
      </c>
      <c r="E14" s="29" t="s">
        <v>550</v>
      </c>
      <c r="F14" s="163">
        <f t="shared" si="0"/>
        <v>2.9857060832250459</v>
      </c>
      <c r="G14" s="163">
        <f t="shared" si="0"/>
        <v>3.1791121452963043</v>
      </c>
      <c r="J14" s="29" t="s">
        <v>550</v>
      </c>
      <c r="K14" s="163">
        <f t="shared" si="1"/>
        <v>3.1791121452963043</v>
      </c>
    </row>
    <row r="15" spans="1:11" x14ac:dyDescent="0.25">
      <c r="A15" s="202" t="s">
        <v>551</v>
      </c>
      <c r="B15" s="212">
        <v>859</v>
      </c>
      <c r="C15" s="160">
        <v>901</v>
      </c>
      <c r="E15" s="29" t="s">
        <v>551</v>
      </c>
      <c r="F15" s="163">
        <f t="shared" si="0"/>
        <v>2.5958719893626667</v>
      </c>
      <c r="G15" s="163">
        <f t="shared" si="0"/>
        <v>2.7227947175969298</v>
      </c>
      <c r="J15" s="29" t="s">
        <v>551</v>
      </c>
      <c r="K15" s="163">
        <f t="shared" si="1"/>
        <v>2.7227947175969298</v>
      </c>
    </row>
    <row r="16" spans="1:11" x14ac:dyDescent="0.25">
      <c r="A16" s="202" t="s">
        <v>552</v>
      </c>
      <c r="B16" s="212">
        <v>764</v>
      </c>
      <c r="C16" s="160">
        <v>819</v>
      </c>
      <c r="E16" s="29" t="s">
        <v>552</v>
      </c>
      <c r="F16" s="163">
        <f t="shared" si="0"/>
        <v>2.3087848659756429</v>
      </c>
      <c r="G16" s="163">
        <f t="shared" si="0"/>
        <v>2.4749932005681301</v>
      </c>
      <c r="J16" s="29" t="s">
        <v>552</v>
      </c>
      <c r="K16" s="163">
        <f t="shared" si="1"/>
        <v>2.4749932005681301</v>
      </c>
    </row>
    <row r="17" spans="1:11" x14ac:dyDescent="0.25">
      <c r="A17" s="202" t="s">
        <v>553</v>
      </c>
      <c r="B17" s="212">
        <v>702</v>
      </c>
      <c r="C17" s="160">
        <v>692</v>
      </c>
      <c r="E17" s="29" t="s">
        <v>553</v>
      </c>
      <c r="F17" s="163">
        <f t="shared" si="0"/>
        <v>2.121422743344112</v>
      </c>
      <c r="G17" s="163">
        <f t="shared" si="0"/>
        <v>2.0912030461454774</v>
      </c>
      <c r="J17" s="29" t="s">
        <v>553</v>
      </c>
      <c r="K17" s="163">
        <f t="shared" si="1"/>
        <v>2.0912030461454774</v>
      </c>
    </row>
    <row r="18" spans="1:11" x14ac:dyDescent="0.25">
      <c r="A18" s="202" t="s">
        <v>554</v>
      </c>
      <c r="B18" s="212">
        <v>493</v>
      </c>
      <c r="C18" s="160">
        <v>457</v>
      </c>
      <c r="E18" s="29" t="s">
        <v>554</v>
      </c>
      <c r="F18" s="163">
        <f t="shared" si="0"/>
        <v>1.4898310718926597</v>
      </c>
      <c r="G18" s="163">
        <f t="shared" si="0"/>
        <v>1.381040161977577</v>
      </c>
      <c r="J18" s="29" t="s">
        <v>554</v>
      </c>
      <c r="K18" s="163">
        <f t="shared" si="1"/>
        <v>1.381040161977577</v>
      </c>
    </row>
    <row r="19" spans="1:11" x14ac:dyDescent="0.25">
      <c r="A19" s="202" t="s">
        <v>555</v>
      </c>
      <c r="B19" s="212">
        <v>296</v>
      </c>
      <c r="C19" s="160">
        <v>283</v>
      </c>
      <c r="E19" s="29" t="s">
        <v>555</v>
      </c>
      <c r="F19" s="163">
        <f t="shared" si="0"/>
        <v>0.89450303707956857</v>
      </c>
      <c r="G19" s="163">
        <f t="shared" si="0"/>
        <v>0.85521743072134415</v>
      </c>
      <c r="J19" s="29" t="s">
        <v>555</v>
      </c>
      <c r="K19" s="163">
        <f t="shared" si="1"/>
        <v>0.85521743072134415</v>
      </c>
    </row>
    <row r="20" spans="1:11" x14ac:dyDescent="0.25">
      <c r="A20" s="202" t="s">
        <v>556</v>
      </c>
      <c r="B20" s="212">
        <v>165</v>
      </c>
      <c r="C20" s="160">
        <v>168</v>
      </c>
      <c r="E20" s="29" t="s">
        <v>556</v>
      </c>
      <c r="F20" s="163">
        <f t="shared" si="0"/>
        <v>0.49862500377746211</v>
      </c>
      <c r="G20" s="163">
        <f t="shared" si="0"/>
        <v>0.50769091293705237</v>
      </c>
      <c r="J20" s="29" t="s">
        <v>556</v>
      </c>
      <c r="K20" s="163">
        <f t="shared" si="1"/>
        <v>0.50769091293705237</v>
      </c>
    </row>
    <row r="21" spans="1:11" x14ac:dyDescent="0.25">
      <c r="A21" s="203" t="s">
        <v>557</v>
      </c>
      <c r="B21" s="72">
        <v>76</v>
      </c>
      <c r="C21" s="111">
        <v>86</v>
      </c>
      <c r="E21" s="31" t="s">
        <v>557</v>
      </c>
      <c r="F21" s="163">
        <f t="shared" si="0"/>
        <v>0.22966969870961895</v>
      </c>
      <c r="G21" s="163">
        <f t="shared" si="0"/>
        <v>0.259889395908253</v>
      </c>
      <c r="J21" s="31" t="s">
        <v>557</v>
      </c>
      <c r="K21" s="210">
        <f t="shared" si="1"/>
        <v>0.259889395908253</v>
      </c>
    </row>
    <row r="22" spans="1:11" x14ac:dyDescent="0.25">
      <c r="A22" s="309" t="s">
        <v>16</v>
      </c>
      <c r="B22" s="121">
        <f>SUM(B4:B21)</f>
        <v>16044</v>
      </c>
      <c r="C22" s="124">
        <f>SUM(C4:C21)</f>
        <v>17047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213</v>
      </c>
      <c r="C3" s="110">
        <v>265</v>
      </c>
      <c r="E3" s="297" t="s">
        <v>709</v>
      </c>
      <c r="F3" s="71">
        <v>28.22</v>
      </c>
      <c r="G3" s="71">
        <v>32.840000000000003</v>
      </c>
      <c r="K3" s="122" t="s">
        <v>16</v>
      </c>
      <c r="L3" s="71">
        <v>4.6500000000000004</v>
      </c>
      <c r="M3" s="71">
        <v>3.51</v>
      </c>
    </row>
    <row r="4" spans="1:16" x14ac:dyDescent="0.25">
      <c r="A4" s="202" t="s">
        <v>704</v>
      </c>
      <c r="B4" s="212">
        <v>287</v>
      </c>
      <c r="C4" s="160">
        <v>484</v>
      </c>
      <c r="E4" s="298" t="s">
        <v>710</v>
      </c>
      <c r="F4" s="214">
        <v>31.52</v>
      </c>
      <c r="G4" s="214">
        <v>30</v>
      </c>
      <c r="K4" s="215" t="s">
        <v>212</v>
      </c>
      <c r="L4" s="214">
        <v>4.2</v>
      </c>
      <c r="M4" s="214">
        <v>3.26</v>
      </c>
      <c r="N4" s="211"/>
    </row>
    <row r="5" spans="1:16" x14ac:dyDescent="0.25">
      <c r="A5" s="202" t="s">
        <v>705</v>
      </c>
      <c r="B5" s="212">
        <v>361</v>
      </c>
      <c r="C5" s="160">
        <v>471</v>
      </c>
      <c r="E5" s="298" t="s">
        <v>711</v>
      </c>
      <c r="F5" s="214">
        <v>25.23</v>
      </c>
      <c r="G5" s="214">
        <v>23.79</v>
      </c>
      <c r="K5" s="123" t="s">
        <v>213</v>
      </c>
      <c r="L5" s="73">
        <v>4.8899999999999997</v>
      </c>
      <c r="M5" s="73">
        <v>3.65</v>
      </c>
      <c r="N5" s="211"/>
    </row>
    <row r="6" spans="1:16" x14ac:dyDescent="0.25">
      <c r="A6" s="202" t="s">
        <v>706</v>
      </c>
      <c r="B6" s="212">
        <v>486</v>
      </c>
      <c r="C6" s="160">
        <v>694</v>
      </c>
      <c r="E6" s="298" t="s">
        <v>712</v>
      </c>
      <c r="F6" s="214">
        <v>10.82</v>
      </c>
      <c r="G6" s="214">
        <v>10.31</v>
      </c>
      <c r="K6" s="226"/>
      <c r="L6" s="164"/>
      <c r="M6" s="211"/>
    </row>
    <row r="7" spans="1:16" x14ac:dyDescent="0.25">
      <c r="A7" s="202" t="s">
        <v>707</v>
      </c>
      <c r="B7" s="212">
        <v>491</v>
      </c>
      <c r="C7" s="160">
        <v>844</v>
      </c>
      <c r="E7" s="299" t="s">
        <v>713</v>
      </c>
      <c r="F7" s="73">
        <v>4.22</v>
      </c>
      <c r="G7" s="73">
        <v>3.06</v>
      </c>
      <c r="K7" s="227"/>
      <c r="L7" s="211"/>
      <c r="M7" s="211"/>
    </row>
    <row r="8" spans="1:16" x14ac:dyDescent="0.25">
      <c r="A8" s="203" t="s">
        <v>708</v>
      </c>
      <c r="B8" s="72">
        <v>495</v>
      </c>
      <c r="C8" s="111">
        <v>1545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6.1584940739019292</v>
      </c>
      <c r="C13" s="301">
        <f>B3/SUM(B3:B8)*100</f>
        <v>9.1298756965280745</v>
      </c>
      <c r="E13" s="217" t="s">
        <v>836</v>
      </c>
      <c r="F13" s="289">
        <f>IF(ISBLANK(F3),"",F3)</f>
        <v>28.22</v>
      </c>
      <c r="G13" s="289">
        <f>IF(ISBLANK(G3),"",G3)</f>
        <v>32.840000000000003</v>
      </c>
    </row>
    <row r="14" spans="1:16" x14ac:dyDescent="0.25">
      <c r="A14" s="220" t="s">
        <v>825</v>
      </c>
      <c r="B14" s="305">
        <f>C4/SUM(C3:C8)*100</f>
        <v>11.247966534975598</v>
      </c>
      <c r="C14" s="302">
        <f>B4/SUM(B3:B8)*100</f>
        <v>12.301757393913416</v>
      </c>
      <c r="E14" s="286" t="s">
        <v>837</v>
      </c>
      <c r="F14" s="290">
        <f t="shared" ref="F14:G17" si="0">IF(ISBLANK(F4),"",F4)</f>
        <v>31.52</v>
      </c>
      <c r="G14" s="290">
        <f t="shared" si="0"/>
        <v>30</v>
      </c>
    </row>
    <row r="15" spans="1:16" x14ac:dyDescent="0.25">
      <c r="A15" s="220" t="s">
        <v>826</v>
      </c>
      <c r="B15" s="305">
        <f>C5/SUM(C3:C8)*100</f>
        <v>10.945851731350221</v>
      </c>
      <c r="C15" s="302">
        <f>B5/SUM(B3:B8)*100</f>
        <v>15.473639091298757</v>
      </c>
      <c r="E15" s="286" t="s">
        <v>838</v>
      </c>
      <c r="F15" s="290">
        <f t="shared" si="0"/>
        <v>25.23</v>
      </c>
      <c r="G15" s="290">
        <f t="shared" si="0"/>
        <v>23.79</v>
      </c>
    </row>
    <row r="16" spans="1:16" x14ac:dyDescent="0.25">
      <c r="A16" s="220" t="s">
        <v>827</v>
      </c>
      <c r="B16" s="305">
        <f>C6/SUM(C3:C8)*100</f>
        <v>16.128282593539392</v>
      </c>
      <c r="C16" s="302">
        <f>B6/SUM(B3:B8)*100</f>
        <v>20.831547363909131</v>
      </c>
      <c r="E16" s="286" t="s">
        <v>839</v>
      </c>
      <c r="F16" s="290">
        <f t="shared" si="0"/>
        <v>10.82</v>
      </c>
      <c r="G16" s="290">
        <f t="shared" si="0"/>
        <v>10.31</v>
      </c>
    </row>
    <row r="17" spans="1:18" x14ac:dyDescent="0.25">
      <c r="A17" s="220" t="s">
        <v>828</v>
      </c>
      <c r="B17" s="305">
        <f>C7/SUM(C3:C8)*100</f>
        <v>19.61422263537067</v>
      </c>
      <c r="C17" s="302">
        <f>B7/SUM(B3:B8)*100</f>
        <v>21.045863694813544</v>
      </c>
      <c r="E17" s="219" t="s">
        <v>840</v>
      </c>
      <c r="F17" s="291">
        <f t="shared" si="0"/>
        <v>4.22</v>
      </c>
      <c r="G17" s="291">
        <f t="shared" si="0"/>
        <v>3.06</v>
      </c>
    </row>
    <row r="18" spans="1:18" x14ac:dyDescent="0.25">
      <c r="A18" s="221" t="s">
        <v>829</v>
      </c>
      <c r="B18" s="306">
        <f>C8/SUM(C3:C8)*100</f>
        <v>35.90518243086219</v>
      </c>
      <c r="C18" s="303">
        <f>B8/SUM(B3:B8)*100</f>
        <v>21.217316759537077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6.1584940739019292</v>
      </c>
      <c r="C22" s="301">
        <f>C13</f>
        <v>9.1298756965280745</v>
      </c>
    </row>
    <row r="23" spans="1:18" x14ac:dyDescent="0.25">
      <c r="A23" s="220" t="s">
        <v>831</v>
      </c>
      <c r="B23" s="305">
        <f t="shared" ref="B23:C27" si="1">B14</f>
        <v>11.247966534975598</v>
      </c>
      <c r="C23" s="302">
        <f t="shared" si="1"/>
        <v>12.301757393913416</v>
      </c>
    </row>
    <row r="24" spans="1:18" x14ac:dyDescent="0.25">
      <c r="A24" s="307" t="s">
        <v>832</v>
      </c>
      <c r="B24" s="305">
        <f t="shared" si="1"/>
        <v>10.945851731350221</v>
      </c>
      <c r="C24" s="302">
        <f t="shared" si="1"/>
        <v>15.473639091298757</v>
      </c>
    </row>
    <row r="25" spans="1:18" x14ac:dyDescent="0.25">
      <c r="A25" s="220" t="s">
        <v>833</v>
      </c>
      <c r="B25" s="305">
        <f t="shared" si="1"/>
        <v>16.128282593539392</v>
      </c>
      <c r="C25" s="302">
        <f t="shared" si="1"/>
        <v>20.831547363909131</v>
      </c>
    </row>
    <row r="26" spans="1:18" x14ac:dyDescent="0.25">
      <c r="A26" s="220" t="s">
        <v>834</v>
      </c>
      <c r="B26" s="305">
        <f t="shared" si="1"/>
        <v>19.61422263537067</v>
      </c>
      <c r="C26" s="302">
        <f t="shared" si="1"/>
        <v>21.045863694813544</v>
      </c>
    </row>
    <row r="27" spans="1:18" x14ac:dyDescent="0.25">
      <c r="A27" s="308" t="s">
        <v>835</v>
      </c>
      <c r="B27" s="306">
        <f t="shared" si="1"/>
        <v>35.90518243086219</v>
      </c>
      <c r="C27" s="303">
        <f t="shared" si="1"/>
        <v>21.217316759537077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660</v>
      </c>
      <c r="C34" s="110">
        <v>962</v>
      </c>
      <c r="E34" s="297" t="s">
        <v>709</v>
      </c>
      <c r="F34" s="71">
        <v>32.840000000000003</v>
      </c>
      <c r="G34" s="211"/>
      <c r="K34" s="122" t="s">
        <v>16</v>
      </c>
      <c r="L34" s="71">
        <v>3.51</v>
      </c>
      <c r="M34" s="211"/>
    </row>
    <row r="35" spans="1:16" x14ac:dyDescent="0.25">
      <c r="A35" s="202" t="s">
        <v>704</v>
      </c>
      <c r="B35" s="212">
        <v>727</v>
      </c>
      <c r="C35" s="160">
        <v>1140</v>
      </c>
      <c r="E35" s="298" t="s">
        <v>710</v>
      </c>
      <c r="F35" s="214">
        <v>30</v>
      </c>
      <c r="G35" s="211"/>
      <c r="K35" s="215" t="s">
        <v>212</v>
      </c>
      <c r="L35" s="214">
        <v>3.26</v>
      </c>
      <c r="M35" s="211"/>
      <c r="N35" s="29" t="s">
        <v>876</v>
      </c>
    </row>
    <row r="36" spans="1:16" x14ac:dyDescent="0.25">
      <c r="A36" s="202" t="s">
        <v>705</v>
      </c>
      <c r="B36" s="212">
        <v>551</v>
      </c>
      <c r="C36" s="160">
        <v>907</v>
      </c>
      <c r="E36" s="298" t="s">
        <v>711</v>
      </c>
      <c r="F36" s="214">
        <v>23.79</v>
      </c>
      <c r="G36" s="211"/>
      <c r="K36" s="123" t="s">
        <v>213</v>
      </c>
      <c r="L36" s="73">
        <v>3.65</v>
      </c>
      <c r="M36" s="211"/>
      <c r="N36" s="288">
        <v>2022</v>
      </c>
    </row>
    <row r="37" spans="1:16" x14ac:dyDescent="0.25">
      <c r="A37" s="202" t="s">
        <v>706</v>
      </c>
      <c r="B37" s="212">
        <v>570</v>
      </c>
      <c r="C37" s="160">
        <v>978</v>
      </c>
      <c r="E37" s="298" t="s">
        <v>712</v>
      </c>
      <c r="F37" s="214">
        <v>10.31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470</v>
      </c>
      <c r="C38" s="160">
        <v>916</v>
      </c>
      <c r="E38" s="299" t="s">
        <v>713</v>
      </c>
      <c r="F38" s="73">
        <v>3.06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379</v>
      </c>
      <c r="C39" s="111">
        <v>1084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16.068147653248705</v>
      </c>
      <c r="C44" s="301">
        <f>B34/SUM(B34:B39)*100</f>
        <v>19.660411081322611</v>
      </c>
      <c r="E44" s="217" t="s">
        <v>836</v>
      </c>
      <c r="F44" s="289">
        <f>IF(ISBLANK(F34),"",F34)</f>
        <v>32.840000000000003</v>
      </c>
    </row>
    <row r="45" spans="1:16" x14ac:dyDescent="0.25">
      <c r="A45" s="220" t="s">
        <v>825</v>
      </c>
      <c r="B45" s="305">
        <f>C35/SUM(C34:C39)*100</f>
        <v>19.041256054785368</v>
      </c>
      <c r="C45" s="302">
        <f>B35/SUM(B34:B39)*100</f>
        <v>21.656240691093238</v>
      </c>
      <c r="E45" s="286" t="s">
        <v>837</v>
      </c>
      <c r="F45" s="290">
        <f t="shared" ref="F45:F48" si="2">IF(ISBLANK(F35),"",F35)</f>
        <v>30</v>
      </c>
    </row>
    <row r="46" spans="1:16" x14ac:dyDescent="0.25">
      <c r="A46" s="220" t="s">
        <v>826</v>
      </c>
      <c r="B46" s="305">
        <f>C36/SUM(C34:C39)*100</f>
        <v>15.149490562886253</v>
      </c>
      <c r="C46" s="302">
        <f>B36/SUM(B34:B39)*100</f>
        <v>16.413464402740544</v>
      </c>
      <c r="E46" s="286" t="s">
        <v>838</v>
      </c>
      <c r="F46" s="290">
        <f t="shared" si="2"/>
        <v>23.79</v>
      </c>
    </row>
    <row r="47" spans="1:16" x14ac:dyDescent="0.25">
      <c r="A47" s="220" t="s">
        <v>827</v>
      </c>
      <c r="B47" s="305">
        <f>C37/SUM(C34:C39)*100</f>
        <v>16.335393352263235</v>
      </c>
      <c r="C47" s="302">
        <f>B37/SUM(B34:B39)*100</f>
        <v>16.979445933869528</v>
      </c>
      <c r="E47" s="286" t="s">
        <v>839</v>
      </c>
      <c r="F47" s="290">
        <f t="shared" si="2"/>
        <v>10.31</v>
      </c>
    </row>
    <row r="48" spans="1:16" x14ac:dyDescent="0.25">
      <c r="A48" s="220" t="s">
        <v>828</v>
      </c>
      <c r="B48" s="305">
        <f>C38/SUM(C34:C39)*100</f>
        <v>15.299816268581928</v>
      </c>
      <c r="C48" s="302">
        <f>B38/SUM(B34:B39)*100</f>
        <v>14.000595770032767</v>
      </c>
      <c r="E48" s="219" t="s">
        <v>840</v>
      </c>
      <c r="F48" s="291">
        <f t="shared" si="2"/>
        <v>3.06</v>
      </c>
    </row>
    <row r="49" spans="1:3" x14ac:dyDescent="0.25">
      <c r="A49" s="221" t="s">
        <v>829</v>
      </c>
      <c r="B49" s="306">
        <f>C39/SUM(C34:C39)*100</f>
        <v>18.105896108234511</v>
      </c>
      <c r="C49" s="303">
        <f>B39/SUM(B34:B39)*100</f>
        <v>11.289842120941316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16.068147653248705</v>
      </c>
      <c r="C53" s="301">
        <f>C44</f>
        <v>19.660411081322611</v>
      </c>
    </row>
    <row r="54" spans="1:3" x14ac:dyDescent="0.25">
      <c r="A54" s="220" t="s">
        <v>831</v>
      </c>
      <c r="B54" s="305">
        <f t="shared" ref="B54:C54" si="3">B45</f>
        <v>19.041256054785368</v>
      </c>
      <c r="C54" s="302">
        <f t="shared" si="3"/>
        <v>21.656240691093238</v>
      </c>
    </row>
    <row r="55" spans="1:3" x14ac:dyDescent="0.25">
      <c r="A55" s="307" t="s">
        <v>832</v>
      </c>
      <c r="B55" s="305">
        <f t="shared" ref="B55:C55" si="4">B46</f>
        <v>15.149490562886253</v>
      </c>
      <c r="C55" s="302">
        <f t="shared" si="4"/>
        <v>16.413464402740544</v>
      </c>
    </row>
    <row r="56" spans="1:3" x14ac:dyDescent="0.25">
      <c r="A56" s="220" t="s">
        <v>833</v>
      </c>
      <c r="B56" s="305">
        <f t="shared" ref="B56:C56" si="5">B47</f>
        <v>16.335393352263235</v>
      </c>
      <c r="C56" s="302">
        <f t="shared" si="5"/>
        <v>16.979445933869528</v>
      </c>
    </row>
    <row r="57" spans="1:3" x14ac:dyDescent="0.25">
      <c r="A57" s="220" t="s">
        <v>834</v>
      </c>
      <c r="B57" s="305">
        <f t="shared" ref="B57:C57" si="6">B48</f>
        <v>15.299816268581928</v>
      </c>
      <c r="C57" s="302">
        <f t="shared" si="6"/>
        <v>14.000595770032767</v>
      </c>
    </row>
    <row r="58" spans="1:3" x14ac:dyDescent="0.25">
      <c r="A58" s="308" t="s">
        <v>835</v>
      </c>
      <c r="B58" s="306">
        <f t="shared" ref="B58:C58" si="7">B49</f>
        <v>18.105896108234511</v>
      </c>
      <c r="C58" s="303">
        <f t="shared" si="7"/>
        <v>11.289842120941316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2024-04-26T07:42:10Z</dcterms:modified>
</cp:coreProperties>
</file>