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<sst xmlns="http://schemas.openxmlformats.org/spreadsheetml/2006/main" count="6316" uniqueCount="2914">
  <si>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</si>
  <si>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</si>
  <si>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</si>
  <si>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</si>
  <si>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</si>
  <si>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</si>
  <si>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</si>
  <si>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</si>
  <si>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</si>
  <si>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</si>
  <si>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</si>
  <si>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</si>
  <si>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</si>
  <si>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</si>
  <si>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</si>
  <si>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</si>
  <si>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</si>
  <si>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</si>
  <si>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</si>
  <si>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</si>
  <si>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</si>
  <si>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</si>
  <si>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</si>
  <si>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</si>
  <si>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</si>
  <si>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</si>
  <si>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</si>
  <si>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</si>
  <si>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</si>
  <si>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</si>
  <si>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</si>
  <si>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</si>
  <si>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</si>
  <si>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</si>
  <si>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</si>
  <si>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</si>
  <si>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</si>
  <si>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</si>
  <si>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</si>
  <si>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</si>
  <si>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</si>
  <si>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</si>
  <si>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</si>
  <si>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</si>
  <si>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</si>
  <si>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</si>
  <si>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</si>
  <si>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</si>
  <si>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</si>
  <si>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</si>
  <si>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</si>
  <si>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</si>
  <si>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</si>
  <si>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</si>
  <si>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</si>
  <si>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</si>
  <si>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</si>
  <si>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</si>
  <si>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</si>
  <si>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</si>
  <si>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</si>
  <si>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</si>
  <si>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</si>
  <si>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</si>
  <si>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</si>
  <si>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</si>
  <si>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</si>
  <si>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</si>
  <si>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</si>
  <si>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</si>
  <si>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</si>
  <si>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</si>
  <si>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</si>
  <si>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</si>
  <si>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</si>
  <si>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</si>
  <si>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</si>
  <si>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</si>
  <si>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</si>
  <si>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</si>
  <si>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</si>
  <si>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</si>
  <si>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</si>
  <si>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</si>
  <si>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</si>
  <si>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</si>
  <si>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</si>
  <si>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</si>
  <si>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</si>
  <si>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</si>
  <si>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</si>
  <si>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</si>
  <si>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</si>
  <si>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</si>
  <si>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</si>
  <si>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</si>
  <si>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</si>
  <si>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</si>
  <si>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</si>
  <si>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</si>
  <si>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</si>
  <si>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</si>
  <si>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</si>
  <si>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</si>
  <si>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</si>
  <si>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</si>
  <si>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</si>
  <si>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</si>
  <si>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</si>
  <si>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</si>
  <si>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</si>
  <si>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</si>
  <si>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</si>
  <si>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</si>
  <si>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</si>
  <si>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</si>
  <si>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</si>
  <si>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</si>
  <si>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</si>
  <si>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</si>
  <si>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</si>
  <si>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</si>
  <si>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</si>
  <si>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</si>
  <si>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</si>
  <si>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</si>
  <si>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</si>
  <si>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</si>
  <si>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</si>
  <si>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</si>
  <si>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</si>
  <si>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</si>
  <si>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</si>
  <si>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</si>
  <si>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</si>
  <si>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</si>
  <si>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</si>
  <si>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</si>
  <si>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</si>
  <si>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</si>
  <si>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</si>
  <si>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</si>
  <si>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</si>
  <si>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</si>
  <si>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</si>
  <si>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</si>
  <si>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</si>
  <si>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</si>
  <si>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</si>
  <si>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</si>
  <si>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</si>
  <si>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</si>
  <si>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</si>
  <si>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</si>
  <si>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</si>
  <si>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</si>
  <si>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</si>
  <si>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</si>
  <si>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</si>
  <si>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</si>
  <si>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</si>
  <si>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</si>
  <si>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</si>
  <si>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</si>
  <si>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</si>
  <si>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</si>
  <si>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</si>
  <si>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</si>
  <si>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</si>
  <si>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</si>
  <si>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</si>
  <si>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</si>
  <si>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</si>
  <si>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</si>
  <si>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</si>
  <si>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</si>
  <si>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</si>
  <si>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</si>
  <si>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</si>
  <si>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</si>
  <si>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</si>
  <si>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</si>
  <si>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</si>
  <si>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</si>
  <si>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</si>
  <si>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</si>
  <si>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</si>
  <si>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</si>
  <si>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</si>
  <si>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</si>
  <si>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</si>
  <si>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</si>
  <si>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</si>
  <si>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</si>
  <si>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</si>
  <si>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</si>
  <si>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</si>
  <si>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</si>
  <si>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</si>
  <si>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</si>
  <si>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</si>
  <si>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</si>
  <si>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</si>
  <si>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</si>
  <si>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</si>
  <si>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</si>
  <si>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</si>
  <si>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</si>
  <si>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</si>
  <si>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</si>
  <si>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</si>
  <si>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</si>
  <si>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</si>
  <si>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</si>
  <si>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</si>
  <si>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</si>
  <si>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</si>
  <si>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</si>
  <si>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</si>
  <si>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</si>
  <si>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</si>
  <si>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</si>
  <si>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</si>
  <si>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</si>
  <si>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</si>
  <si>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</si>
  <si>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</si>
  <si>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</si>
  <si>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</si>
  <si>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</si>
  <si>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</si>
  <si>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</si>
  <si>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</si>
  <si>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</si>
  <si>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</si>
  <si>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</si>
  <si>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</si>
  <si>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</si>
  <si>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</si>
  <si>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</si>
  <si>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</si>
  <si>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</si>
  <si>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</si>
  <si>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</si>
  <si>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</si>
  <si>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</si>
  <si>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</si>
  <si>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</si>
  <si>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</si>
  <si>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</si>
  <si>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</si>
  <si>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</si>
  <si>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</si>
  <si>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</si>
  <si>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</si>
  <si>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</si>
  <si>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</si>
  <si>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</si>
  <si>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</si>
  <si>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</si>
  <si>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</si>
  <si>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</si>
  <si>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</si>
  <si>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</si>
  <si>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</si>
  <si>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</si>
  <si>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</si>
  <si>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</si>
  <si>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</si>
  <si>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</si>
  <si>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</si>
  <si>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</si>
  <si>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</si>
  <si>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</si>
  <si>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</si>
  <si>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</si>
  <si>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</si>
  <si>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</si>
  <si>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</si>
  <si>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</si>
  <si>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</si>
  <si>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</si>
  <si>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</si>
  <si>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</si>
  <si>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</si>
  <si>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</si>
  <si>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</si>
  <si>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</si>
  <si>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</si>
  <si>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</si>
  <si>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</si>
  <si>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</si>
  <si>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</si>
  <si>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</si>
  <si>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</si>
  <si>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</si>
  <si>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</si>
  <si>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</si>
  <si>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</si>
  <si>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</si>
  <si>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</si>
  <si>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</si>
  <si>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</si>
  <si>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</si>
  <si>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</si>
  <si>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</si>
  <si>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</si>
  <si>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</si>
  <si>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</si>
  <si>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</si>
  <si>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</si>
  <si>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</si>
  <si>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</si>
  <si>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</si>
  <si>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</si>
  <si>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</si>
  <si>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</si>
  <si>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</si>
  <si>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</si>
  <si>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</si>
  <si>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</si>
  <si>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</si>
  <si>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</si>
  <si>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</si>
  <si>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</si>
  <si>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</si>
  <si>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</si>
  <si>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</si>
  <si>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</si>
  <si>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</si>
  <si>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</si>
  <si>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</si>
  <si>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</si>
  <si>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</si>
  <si>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</si>
  <si>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</si>
  <si>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</si>
  <si>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</si>
  <si>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</si>
  <si>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</si>
  <si>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</si>
  <si>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</si>
  <si>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</si>
  <si>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</si>
  <si>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</si>
  <si>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</si>
  <si>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</si>
  <si>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</si>
  <si>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</si>
  <si>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</si>
  <si>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</si>
  <si>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</si>
  <si>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</si>
  <si>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</si>
  <si>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</si>
  <si>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</si>
  <si>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</si>
  <si>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</si>
  <si>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</si>
  <si>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</si>
  <si>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</si>
  <si>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</si>
  <si>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</si>
  <si>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</si>
  <si>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</si>
  <si>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</si>
  <si>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</si>
  <si>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</si>
  <si>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</si>
  <si>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</si>
  <si>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</si>
  <si>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</si>
  <si>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</si>
  <si>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</si>
  <si>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</si>
  <si>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</si>
  <si>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</si>
  <si>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</si>
  <si>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</si>
  <si>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</si>
  <si>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</si>
  <si>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</si>
  <si>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</si>
  <si>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</si>
  <si>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</si>
  <si>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</si>
  <si>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</si>
  <si>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</si>
  <si>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</si>
  <si>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</si>
  <si>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</si>
  <si>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</si>
  <si>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</si>
  <si>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</si>
  <si>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</si>
  <si>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</si>
  <si>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</si>
  <si>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</si>
  <si>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</si>
  <si>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</si>
  <si>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</si>
  <si>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</si>
  <si>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</si>
  <si>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</si>
  <si>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</si>
  <si>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</si>
  <si>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</si>
  <si>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</si>
  <si>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</si>
  <si>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</si>
  <si>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</si>
  <si>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</si>
  <si>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</si>
  <si>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</si>
  <si>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</si>
  <si>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</si>
  <si>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</si>
  <si>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</si>
  <si>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</si>
  <si>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</si>
  <si>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</si>
  <si>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</si>
  <si>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</si>
  <si>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</si>
  <si>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</si>
  <si>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</si>
  <si>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</si>
  <si>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</si>
  <si>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</si>
  <si>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</si>
  <si>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</si>
  <si>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</si>
  <si>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</si>
  <si>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</si>
  <si>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</si>
  <si>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</si>
  <si>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</si>
  <si>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</si>
  <si>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</si>
  <si>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</si>
  <si>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</si>
  <si>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</si>
  <si>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</si>
  <si>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</si>
  <si>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</si>
  <si>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</si>
  <si>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</si>
  <si>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</si>
  <si>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</si>
  <si>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</si>
  <si>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</si>
  <si>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</si>
  <si>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</si>
  <si>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</si>
  <si>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</si>
  <si>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</si>
  <si>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</si>
  <si>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</si>
  <si>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</si>
  <si>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</si>
  <si>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</si>
  <si>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</si>
  <si>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</si>
  <si>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</si>
  <si>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</si>
  <si>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</si>
  <si>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</si>
  <si>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</si>
  <si>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</si>
  <si>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</si>
  <si>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</si>
  <si>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</si>
  <si>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</si>
  <si>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</si>
  <si>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</si>
  <si>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</si>
  <si>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</si>
  <si>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</si>
  <si>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</si>
  <si>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</si>
  <si>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</si>
  <si>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</si>
  <si>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</si>
  <si>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</si>
  <si>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</si>
  <si>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</si>
  <si>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</si>
  <si>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</si>
  <si>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</si>
  <si>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</si>
  <si>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</si>
  <si>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</si>
  <si>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</si>
  <si>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</si>
  <si>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</si>
  <si>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</si>
  <si>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</si>
  <si>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</si>
  <si>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</si>
  <si>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</si>
  <si>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</si>
  <si>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</si>
  <si>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</si>
  <si>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</si>
  <si>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</si>
  <si>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</si>
  <si>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</si>
  <si>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</si>
  <si>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</si>
  <si>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</si>
  <si>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</si>
  <si>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</si>
  <si>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</si>
  <si>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</si>
  <si>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</si>
  <si>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</si>
  <si>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</si>
  <si>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</si>
  <si>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</si>
  <si>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</si>
  <si>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</si>
  <si>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</si>
  <si>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</si>
  <si>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</si>
  <si>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</si>
  <si>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</si>
  <si>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</si>
  <si>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</si>
  <si>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</si>
  <si>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</si>
  <si>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</si>
  <si>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</si>
  <si>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</si>
  <si>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</si>
  <si>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</si>
  <si>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</si>
  <si>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</si>
  <si>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</si>
  <si>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</si>
  <si>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</si>
  <si>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</si>
  <si>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</si>
  <si>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</si>
  <si>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</si>
  <si>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</si>
  <si>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</si>
  <si>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</si>
  <si>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</si>
  <si>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</si>
  <si>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</si>
  <si>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</si>
  <si>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</si>
  <si>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</si>
  <si>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</si>
  <si>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</si>
  <si>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</si>
  <si>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</si>
  <si>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</si>
  <si>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</si>
  <si>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</si>
  <si>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</si>
  <si>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</si>
  <si>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</si>
  <si>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</si>
  <si>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</si>
  <si>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</si>
  <si>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</si>
  <si>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</si>
  <si>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</si>
  <si>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</si>
  <si>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</si>
  <si>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</si>
  <si>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</si>
  <si>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</si>
  <si>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</si>
  <si>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</si>
  <si>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</si>
  <si>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</si>
  <si>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</si>
  <si>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</si>
  <si>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</si>
  <si>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</si>
  <si>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</si>
  <si>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</si>
  <si>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</si>
  <si>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</si>
  <si>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</si>
  <si>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</si>
  <si>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</si>
  <si>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</si>
  <si>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</si>
  <si>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</si>
  <si>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</si>
  <si>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</si>
  <si>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</si>
  <si>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</si>
  <si>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</si>
  <si>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</si>
  <si>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</si>
  <si>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</si>
  <si>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</si>
  <si>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</si>
  <si>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</si>
  <si>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</si>
  <si>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</si>
  <si>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</si>
  <si>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</si>
  <si>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</si>
  <si>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</si>
  <si>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</si>
  <si>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</si>
  <si>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</si>
  <si>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</si>
  <si>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</si>
  <si>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</si>
  <si>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</si>
  <si>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</si>
  <si>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</si>
  <si>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</si>
  <si>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</si>
  <si>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</si>
  <si>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</si>
  <si>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</si>
  <si>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</si>
  <si>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</si>
  <si>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</si>
  <si>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</si>
  <si>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</si>
  <si>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</si>
  <si>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</si>
  <si>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</si>
  <si>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</si>
  <si>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</si>
  <si>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</si>
  <si>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</si>
  <si>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</si>
  <si>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</si>
  <si>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</si>
  <si>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</si>
  <si>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</si>
  <si>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</si>
  <si>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</si>
  <si>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</si>
  <si>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</si>
  <si>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</si>
  <si>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</si>
  <si>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</si>
  <si>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</si>
  <si>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</si>
  <si>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</si>
  <si>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</si>
  <si>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</si>
  <si>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</si>
  <si>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</si>
  <si>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</si>
  <si>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</si>
  <si>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</si>
  <si>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</si>
  <si>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</si>
  <si>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</si>
  <si>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</si>
  <si>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</si>
  <si>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</si>
  <si>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</si>
  <si>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</si>
  <si>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</si>
  <si>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</si>
  <si>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</si>
  <si>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</si>
  <si>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</si>
  <si>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</si>
  <si>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</si>
  <si>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</si>
  <si>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</si>
  <si>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</si>
  <si>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</si>
  <si>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</si>
  <si>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</si>
  <si>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</si>
  <si>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</si>
  <si>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</si>
  <si>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</si>
  <si>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</si>
  <si>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</si>
  <si>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</si>
  <si>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</si>
  <si>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</si>
  <si>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</si>
  <si>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</si>
  <si>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</si>
  <si>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</si>
  <si>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</si>
  <si>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</si>
  <si>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</si>
  <si>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</si>
  <si>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</si>
  <si>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</si>
  <si>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</si>
  <si>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</si>
  <si>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</si>
  <si>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</si>
  <si>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</si>
  <si>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</si>
  <si>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</si>
  <si>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</si>
  <si>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</si>
  <si>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</si>
  <si>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</si>
  <si>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</si>
  <si>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</si>
  <si>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</si>
  <si>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</si>
  <si>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</si>
  <si>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</si>
  <si>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</si>
  <si>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</si>
  <si>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</si>
  <si>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</si>
  <si>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</si>
  <si>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</si>
  <si>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</si>
  <si>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</si>
  <si>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</si>
  <si>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</si>
  <si>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</si>
  <si>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</si>
  <si>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</si>
  <si>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</si>
  <si>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</si>
  <si>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</si>
  <si>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</si>
  <si>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</si>
  <si>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</si>
  <si>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</si>
  <si>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</si>
  <si>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</si>
  <si>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</si>
  <si>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</si>
  <si>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</si>
  <si>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</si>
  <si>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</si>
  <si>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</si>
  <si>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</si>
  <si>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</si>
  <si>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</si>
  <si>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</si>
  <si>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</si>
  <si>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</si>
  <si>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</si>
  <si>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</si>
  <si>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</si>
  <si>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</si>
  <si>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</si>
  <si>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</si>
  <si>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</si>
  <si>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</si>
  <si>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</si>
  <si>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</si>
  <si>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</si>
  <si>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</si>
  <si>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</si>
  <si>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</si>
  <si>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</si>
  <si>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</si>
  <si>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</si>
  <si>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</si>
  <si>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</si>
  <si>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</si>
  <si>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</si>
  <si>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</si>
  <si>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</si>
  <si>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</si>
  <si>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</si>
  <si>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</si>
  <si>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</si>
  <si>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</si>
  <si>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</si>
  <si>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</si>
  <si>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</si>
  <si>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</si>
  <si>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</si>
  <si>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</si>
  <si>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</si>
  <si>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</si>
  <si>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</si>
  <si>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</si>
  <si>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</si>
  <si>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</si>
  <si>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</si>
  <si>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</si>
  <si>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</si>
  <si>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</si>
  <si>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</si>
  <si>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</si>
  <si>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</si>
  <si>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</si>
  <si>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</si>
  <si>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</si>
  <si>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</si>
  <si>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</si>
  <si>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</si>
  <si>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</si>
  <si>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</si>
  <si>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</si>
  <si>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</si>
  <si>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</si>
  <si>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</si>
  <si>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</si>
  <si>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</si>
  <si>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</si>
  <si>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</si>
  <si>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</si>
  <si>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</si>
  <si>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</si>
  <si>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</si>
  <si>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</si>
  <si>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</si>
  <si>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</si>
  <si>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</si>
  <si>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</si>
  <si>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</si>
  <si>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</si>
  <si>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</si>
  <si>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</si>
  <si>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</si>
  <si>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</si>
  <si>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</si>
  <si>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</si>
  <si>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</si>
  <si>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</si>
  <si>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</si>
  <si>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</si>
  <si>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</si>
  <si>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</si>
  <si>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</si>
  <si>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</si>
  <si>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</si>
  <si>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</si>
  <si>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</si>
  <si>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</si>
  <si>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</si>
  <si>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</si>
  <si>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</si>
  <si>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</si>
  <si>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</si>
  <si>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</si>
  <si>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</si>
  <si>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</si>
  <si>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</si>
  <si>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</si>
  <si>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</si>
  <si>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</si>
  <si>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</si>
  <si>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</si>
  <si>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</si>
  <si>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</si>
  <si>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</si>
  <si>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</si>
  <si>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</si>
  <si>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</si>
  <si>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</si>
  <si>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</si>
  <si>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</si>
  <si>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</si>
  <si>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</si>
  <si>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</si>
  <si>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</si>
  <si>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</si>
  <si>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</si>
  <si>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</si>
  <si>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</si>
  <si>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</si>
  <si>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</si>
  <si>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</si>
  <si>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</si>
  <si>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</si>
  <si>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</si>
  <si>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</si>
  <si>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</si>
  <si>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</si>
  <si>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</si>
  <si>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</si>
  <si>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</si>
  <si>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</si>
  <si>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</si>
  <si>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</si>
  <si>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</si>
  <si>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</si>
  <si>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</si>
  <si>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</si>
  <si>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</si>
  <si>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</si>
  <si>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</si>
  <si>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</si>
  <si>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</si>
  <si>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</si>
  <si>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</si>
  <si>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</si>
  <si>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</si>
  <si>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</si>
  <si>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</si>
  <si>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</si>
  <si>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</si>
  <si>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</si>
  <si>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</si>
  <si>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</si>
  <si>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</si>
  <si>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</si>
  <si>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</si>
  <si>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</si>
  <si>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</si>
  <si>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</si>
  <si>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</si>
  <si>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</si>
  <si>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</si>
  <si>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</si>
  <si>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</si>
  <si>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</si>
  <si>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</si>
  <si>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</si>
  <si>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</si>
  <si>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</si>
  <si>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</si>
  <si>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</si>
  <si>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</si>
  <si>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</si>
  <si>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</si>
  <si>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</si>
  <si>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</si>
  <si>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</si>
  <si>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</si>
  <si>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</si>
  <si>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</si>
  <si>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</si>
  <si>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</si>
  <si>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</si>
  <si>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</si>
  <si>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</si>
  <si>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</si>
  <si>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</si>
  <si>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</si>
  <si>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</si>
  <si>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</si>
  <si>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</si>
  <si>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</si>
  <si>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</si>
  <si>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</si>
  <si>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</si>
  <si>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</si>
  <si>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</si>
  <si>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</si>
  <si>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</si>
  <si>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</si>
  <si>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</si>
  <si>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</si>
  <si>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</si>
  <si>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</si>
  <si>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</si>
  <si>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</si>
  <si>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</si>
  <si>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</si>
  <si>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</si>
  <si>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</si>
  <si>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</si>
  <si>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</si>
  <si>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</si>
  <si>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</si>
  <si>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</si>
  <si>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</si>
  <si>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</si>
  <si>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</si>
  <si>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</si>
  <si>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</si>
  <si>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</si>
  <si>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</si>
  <si>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</si>
  <si>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</si>
  <si>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</si>
  <si>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</si>
  <si>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</si>
  <si>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</si>
  <si>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</si>
  <si>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</si>
  <si>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</si>
  <si>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</si>
  <si>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</si>
  <si>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</si>
  <si>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</si>
  <si>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</si>
  <si>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</si>
  <si>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</si>
  <si>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</si>
  <si>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</si>
  <si>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</si>
  <si>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</si>
  <si>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</si>
  <si>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</si>
  <si>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</si>
  <si>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</si>
  <si>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</si>
  <si>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</si>
  <si>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</si>
  <si>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</si>
  <si>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</si>
  <si>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</si>
  <si>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</si>
  <si>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</si>
  <si>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</si>
  <si>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</si>
  <si>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</si>
  <si>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</si>
  <si>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</si>
  <si>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</si>
  <si>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</si>
  <si>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</si>
  <si>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</si>
  <si>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</si>
  <si>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</si>
  <si>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</si>
  <si>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</si>
  <si>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</si>
  <si>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</si>
  <si>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</si>
  <si>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</si>
  <si>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</si>
  <si>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</si>
  <si>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</si>
  <si>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</si>
  <si>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</si>
  <si>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</si>
  <si>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</si>
  <si>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</si>
  <si>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</si>
  <si>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</si>
  <si>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</si>
  <si>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</si>
  <si>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</si>
  <si>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</si>
  <si>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</si>
  <si>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</si>
  <si>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</si>
  <si>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</si>
  <si>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</si>
  <si>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</si>
  <si>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</si>
  <si>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</si>
  <si>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</si>
  <si>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</si>
  <si>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</si>
  <si>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</si>
  <si>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</si>
  <si>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</si>
  <si>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</si>
  <si>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</si>
  <si>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</si>
  <si>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</si>
  <si>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</si>
  <si>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</si>
  <si>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</si>
  <si>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</si>
  <si>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</si>
  <si>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</si>
  <si>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</si>
  <si>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</si>
  <si>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</si>
  <si>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</si>
  <si>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</si>
  <si>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</si>
  <si>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</si>
  <si>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</si>
  <si>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</si>
  <si>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</si>
  <si>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</si>
  <si>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</si>
  <si>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</si>
  <si>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</si>
  <si>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</si>
  <si>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</si>
  <si>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</si>
  <si>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</si>
  <si>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</si>
  <si>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</si>
  <si>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</si>
  <si>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</si>
  <si>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</si>
  <si>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</si>
  <si>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</si>
  <si>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</si>
  <si>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</si>
  <si>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</si>
  <si>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</si>
  <si>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</si>
  <si>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</si>
  <si>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</si>
  <si>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</si>
  <si>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</si>
  <si>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</si>
  <si>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</si>
  <si>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</si>
  <si>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</si>
  <si>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</si>
  <si>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</si>
  <si>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</si>
  <si>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</si>
  <si>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</si>
  <si>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</si>
  <si>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</si>
  <si>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</si>
  <si>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</si>
  <si>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</si>
  <si>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</si>
  <si>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</si>
  <si>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</si>
  <si>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</si>
  <si>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</si>
  <si>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</si>
  <si>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</si>
  <si>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</si>
  <si>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</si>
  <si>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</si>
  <si>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</si>
  <si>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</si>
  <si>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</si>
  <si>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</si>
  <si>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</si>
  <si>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</si>
  <si>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</si>
  <si>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</si>
  <si>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</si>
  <si>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</si>
  <si>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</si>
  <si>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</si>
  <si>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</si>
  <si>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</si>
  <si>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</si>
  <si>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</si>
  <si>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</si>
  <si>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</si>
  <si>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</si>
  <si>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</si>
  <si>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</si>
  <si>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</si>
  <si>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</si>
  <si>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</si>
  <si>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</si>
  <si>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</si>
  <si>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</si>
  <si>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</si>
  <si>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</si>
  <si>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</si>
  <si>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</si>
  <si>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</si>
  <si>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</si>
  <si>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</si>
  <si>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</si>
  <si>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</si>
  <si>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</si>
  <si>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</si>
  <si>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</si>
  <si>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</si>
  <si>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</si>
  <si>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</si>
  <si>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</si>
  <si>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</si>
  <si>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</si>
  <si>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</si>
  <si>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</si>
  <si>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</si>
  <si>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</si>
  <si>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</si>
  <si>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</si>
  <si>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</si>
  <si>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</si>
  <si>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</si>
  <si>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</si>
  <si>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</si>
  <si>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</si>
  <si>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</si>
  <si>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</si>
  <si>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</si>
  <si>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</si>
  <si>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</si>
  <si>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</si>
  <si>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</si>
  <si>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</si>
  <si>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</si>
  <si>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</si>
  <si>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</si>
  <si>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</si>
  <si>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</si>
  <si>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</si>
  <si>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</si>
  <si>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</si>
  <si>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</si>
  <si>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</si>
  <si>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</si>
  <si>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</si>
  <si>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</si>
  <si>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</si>
  <si>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</si>
  <si>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</si>
  <si>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</si>
  <si>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</si>
  <si>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</si>
  <si>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</si>
  <si>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</si>
  <si>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</si>
  <si>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</si>
  <si>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</si>
  <si>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</si>
  <si>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</si>
  <si>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</si>
  <si>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</si>
  <si>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</si>
  <si>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</si>
  <si>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</si>
  <si>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</si>
  <si>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</si>
  <si>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</si>
  <si>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</si>
  <si>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</si>
  <si>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</si>
  <si>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</si>
  <si>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</si>
  <si>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</si>
  <si>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</si>
  <si>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</si>
  <si>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</si>
  <si>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</si>
  <si>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</si>
  <si>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</si>
  <si>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</si>
  <si>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</si>
  <si>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</si>
  <si>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</si>
  <si>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</si>
  <si>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</si>
  <si>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</si>
  <si>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</si>
  <si>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</si>
  <si>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</si>
  <si>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</si>
  <si>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</si>
  <si>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</si>
  <si>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</si>
  <si>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</si>
  <si>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</si>
  <si>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</si>
  <si>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</si>
  <si>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</si>
  <si>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</si>
  <si>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</si>
  <si>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</si>
  <si>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</si>
  <si>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</si>
  <si>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</si>
  <si>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</si>
  <si>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</si>
  <si>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</si>
  <si>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</si>
  <si>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</si>
  <si>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</si>
  <si>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</si>
  <si>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</si>
  <si>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</si>
  <si>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</si>
  <si>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</si>
  <si>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</si>
  <si>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</si>
  <si>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</si>
  <si>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</si>
  <si>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</si>
  <si>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</si>
  <si>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</si>
  <si>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</si>
  <si>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</si>
  <si>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</si>
  <si>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</si>
  <si>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</si>
  <si>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</si>
  <si>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</si>
  <si>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</si>
  <si>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</si>
  <si>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</si>
  <si>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</si>
  <si>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</si>
  <si>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</si>
  <si>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</si>
  <si>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</si>
  <si>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</si>
  <si>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</si>
  <si>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</si>
  <si>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</si>
  <si>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</si>
  <si>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</si>
  <si>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</si>
  <si>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</si>
  <si>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</si>
  <si>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</si>
  <si>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</si>
  <si>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</si>
  <si>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</si>
  <si>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</si>
  <si>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</si>
  <si>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</si>
  <si>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</si>
  <si>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</si>
  <si>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</si>
  <si>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</si>
  <si>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</si>
  <si>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</si>
  <si>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</si>
  <si>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</si>
  <si>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</si>
  <si>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</si>
  <si>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</si>
  <si>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</si>
  <si>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</si>
  <si>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</si>
  <si>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</si>
  <si>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</si>
  <si>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</si>
  <si>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</si>
  <si>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</si>
  <si>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</si>
  <si>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</si>
  <si>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</si>
  <si>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</si>
  <si>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</si>
  <si>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</si>
  <si>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</si>
  <si>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</si>
  <si>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</si>
  <si>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</si>
  <si>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</si>
  <si>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</si>
  <si>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</si>
  <si>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</si>
  <si>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</si>
  <si>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</si>
  <si>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</si>
  <si>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</si>
  <si>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</si>
  <si>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</si>
  <si>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</si>
  <si>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</si>
  <si>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</si>
  <si>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</si>
  <si>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</si>
  <si>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</si>
  <si>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</si>
  <si>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</si>
  <si>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</si>
  <si>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</si>
  <si>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</si>
  <si>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</si>
  <si>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</si>
  <si>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</si>
  <si>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</si>
  <si>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</si>
  <si>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</si>
  <si>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</si>
  <si>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</si>
  <si>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</si>
  <si>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</si>
  <si>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</si>
  <si>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</si>
  <si>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</si>
  <si>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</si>
  <si>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</si>
  <si>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</si>
  <si>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</si>
  <si>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</si>
  <si>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</si>
  <si>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</si>
  <si>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</si>
  <si>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</si>
  <si>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</si>
  <si>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</si>
  <si>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</si>
  <si>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</si>
  <si>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</si>
  <si>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</si>
  <si>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</si>
  <si>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</si>
  <si>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</si>
  <si>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</si>
  <si>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</si>
  <si>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</si>
  <si>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</si>
  <si>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</si>
  <si>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</si>
  <si>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</si>
  <si>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</si>
  <si>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</si>
  <si>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</si>
  <si>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</si>
  <si>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</si>
  <si>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</si>
  <si>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</si>
  <si>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</si>
  <si>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</si>
  <si>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</si>
  <si>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</si>
  <si>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</si>
  <si>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</si>
  <si>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</si>
  <si>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</si>
  <si>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</si>
  <si>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</si>
  <si>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</si>
  <si>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</si>
  <si>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</si>
  <si>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</si>
  <si>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</si>
  <si>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</si>
  <si>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</si>
  <si>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</si>
  <si>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</si>
  <si>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</si>
  <si>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</si>
  <si>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</si>
  <si>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</si>
  <si>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</si>
  <si>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</si>
  <si>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</si>
  <si>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</si>
  <si>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</si>
  <si>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</si>
  <si>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</si>
  <si>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</si>
  <si>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</si>
  <si>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</si>
  <si>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</si>
  <si>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</si>
  <si>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</si>
  <si>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</si>
  <si>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</si>
  <si>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</si>
  <si>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</si>
  <si>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</si>
  <si>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</si>
  <si>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</si>
  <si>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</si>
  <si>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</si>
  <si>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</si>
  <si>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</si>
  <si>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</si>
  <si>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</si>
  <si>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</si>
  <si>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</si>
  <si>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</si>
  <si>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</si>
  <si>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</si>
  <si>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</si>
  <si>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</si>
  <si>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</si>
  <si>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</si>
  <si>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</si>
  <si>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</si>
  <si>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</si>
  <si>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</si>
  <si>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</si>
  <si>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</si>
  <si>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</si>
  <si>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</si>
  <si>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</si>
  <si>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</si>
  <si>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</si>
  <si>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</si>
  <si>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</si>
  <si>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</si>
  <si>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</si>
  <si>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</si>
  <si>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</si>
  <si>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</si>
  <si>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</si>
  <si>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</si>
  <si>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</si>
  <si>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</si>
  <si>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</si>
  <si>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</si>
  <si>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</si>
  <si>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</si>
  <si>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</si>
  <si>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</si>
  <si>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</si>
  <si>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</si>
  <si>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</si>
  <si>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</si>
  <si>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</si>
  <si>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</si>
  <si>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</si>
  <si>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</si>
  <si>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</si>
  <si>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</si>
  <si>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</si>
  <si>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</si>
  <si>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</si>
  <si>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</si>
  <si>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</si>
  <si>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</si>
  <si>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</si>
  <si>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</si>
  <si>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</si>
  <si>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</si>
  <si>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</si>
  <si>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</si>
  <si>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</si>
  <si>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</si>
  <si>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</si>
  <si>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</si>
  <si>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</si>
  <si>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</si>
  <si>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</si>
  <si>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</si>
  <si>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</si>
  <si>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</si>
  <si>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</si>
  <si>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</si>
  <si>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</si>
  <si>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</si>
  <si>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</si>
  <si>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</si>
  <si>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</si>
  <si>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</si>
  <si>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</si>
  <si>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</si>
  <si>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</si>
  <si>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</si>
  <si>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</si>
  <si>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</si>
  <si>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</si>
  <si>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</si>
  <si>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</si>
  <si>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</si>
  <si>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</si>
  <si>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</si>
  <si>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</si>
  <si>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</si>
  <si>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</si>
  <si>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</si>
  <si>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</si>
  <si>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</si>
  <si>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</si>
  <si>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</si>
  <si>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</si>
  <si>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</si>
  <si>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</si>
  <si>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</si>
  <si>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</si>
  <si>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</si>
  <si>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</si>
  <si>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</si>
  <si>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</si>
  <si>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</si>
  <si>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</si>
  <si>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</si>
  <si>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</si>
  <si>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</si>
  <si>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</si>
  <si>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</si>
  <si>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</si>
  <si>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</si>
  <si>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</si>
  <si>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</si>
  <si>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</si>
  <si>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</si>
  <si>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</si>
  <si>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</si>
  <si>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</si>
  <si>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</si>
  <si>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</si>
  <si>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</si>
  <si>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</si>
  <si>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</si>
  <si>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</si>
  <si>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</si>
  <si>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</si>
  <si>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</si>
  <si>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</si>
  <si>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</si>
  <si>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</si>
  <si>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</si>
  <si>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</si>
  <si>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</si>
  <si>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</si>
  <si>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</si>
  <si>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</si>
  <si>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</si>
  <si>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</si>
  <si>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</si>
  <si>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</si>
  <si>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</si>
  <si>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</si>
  <si>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</si>
  <si>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</si>
  <si>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</si>
  <si>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</si>
  <si>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</si>
  <si>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</si>
  <si>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</si>
  <si>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</si>
  <si>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</si>
  <si>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</si>
  <si>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</si>
  <si>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</si>
  <si>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</si>
  <si>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</si>
  <si>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</si>
  <si>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</si>
  <si>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</si>
  <si>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</si>
  <si>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</si>
  <si>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</si>
  <si>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</si>
  <si>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</si>
  <si>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</si>
  <si>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</si>
  <si>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</si>
  <si>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</si>
  <si>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</si>
  <si>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</si>
  <si>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</si>
  <si>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</si>
  <si>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</si>
  <si>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</si>
  <si>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</si>
  <si>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</si>
  <si>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</si>
  <si>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</si>
  <si>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</si>
  <si>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</si>
  <si>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</si>
  <si>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</si>
  <si>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</si>
  <si>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</si>
  <si>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</si>
  <si>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</si>
  <si>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</si>
  <si>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</si>
  <si>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</si>
  <si>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</si>
  <si>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</si>
  <si>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</si>
  <si>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</si>
  <si>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</si>
  <si>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</si>
  <si>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</si>
  <si>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</si>
  <si>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</si>
  <si>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</si>
  <si>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</si>
  <si>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</si>
  <si>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</si>
  <si>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</si>
  <si>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</si>
  <si>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</si>
  <si>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</si>
  <si>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</si>
  <si>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</si>
  <si>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</si>
  <si>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</si>
  <si>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</si>
  <si>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</si>
  <si>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</si>
  <si>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</si>
  <si>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</si>
  <si>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</si>
  <si>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</si>
  <si>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</si>
  <si>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</si>
  <si>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</si>
  <si>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</si>
  <si>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</si>
  <si>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</si>
  <si>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</si>
  <si>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</si>
  <si>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</si>
  <si>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</si>
  <si>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</si>
  <si>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</si>
  <si>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</si>
  <si>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</si>
  <si>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</si>
  <si>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</si>
  <si>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</si>
  <si>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</si>
  <si>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</si>
  <si>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</si>
  <si>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</si>
  <si>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</si>
  <si>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</si>
  <si>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</si>
  <si>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</si>
  <si>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</si>
  <si>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</si>
  <si>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</si>
  <si>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</si>
  <si>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</si>
  <si>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</si>
  <si>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</si>
  <si>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</si>
  <si>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</si>
  <si>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</si>
  <si>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</si>
  <si>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</si>
  <si>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</si>
  <si>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</si>
  <si>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</si>
  <si>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</si>
  <si>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</si>
  <si>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</si>
  <si>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</si>
  <si>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</si>
  <si>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</si>
  <si>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</si>
  <si>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</si>
  <si>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</si>
  <si>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</si>
  <si>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</si>
  <si>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</si>
  <si>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</si>
  <si>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</si>
  <si>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</si>
  <si>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</si>
  <si>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</si>
  <si>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</si>
  <si>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</si>
  <si>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</si>
  <si>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</si>
  <si>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</si>
  <si>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</si>
  <si>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</si>
  <si>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</si>
  <si>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</si>
  <si>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</si>
  <si>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</si>
  <si>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</si>
  <si>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</si>
  <si>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</si>
  <si>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</si>
  <si>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</si>
  <si>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</si>
  <si>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</si>
  <si>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</si>
  <si>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</si>
  <si>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</si>
  <si>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</si>
  <si>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</si>
  <si>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</si>
  <si>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</si>
  <si>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</si>
  <si>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</si>
  <si>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</si>
  <si>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</si>
  <si>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</si>
  <si>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</si>
  <si>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</si>
  <si>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</si>
  <si>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</si>
  <si>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</si>
  <si>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</si>
  <si>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</si>
  <si>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</si>
  <si>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</si>
  <si>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</si>
  <si>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</si>
  <si>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</si>
  <si>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</si>
  <si>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</si>
  <si>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</si>
  <si>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</si>
  <si>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</si>
  <si>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</si>
  <si>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</si>
  <si>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</si>
  <si>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</si>
  <si>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</si>
  <si>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</si>
  <si>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</si>
  <si>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</si>
  <si>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</si>
  <si>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</si>
  <si>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</si>
  <si>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</si>
  <si>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</si>
  <si>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</si>
  <si>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</si>
  <si>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</si>
  <si>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</si>
  <si>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</si>
  <si>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</si>
  <si>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</si>
  <si>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</si>
  <si>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</si>
  <si>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</si>
  <si>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</si>
  <si>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</si>
  <si>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</si>
  <si>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</si>
  <si>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</si>
  <si>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</si>
  <si>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</si>
  <si>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</si>
  <si>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</si>
  <si>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</si>
  <si>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</si>
  <si>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</si>
  <si>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</si>
  <si>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</si>
  <si>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</si>
  <si>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</si>
  <si>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</si>
  <si>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</si>
  <si>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</si>
  <si>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</si>
  <si>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</si>
  <si>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</si>
  <si>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</si>
  <si>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</si>
  <si>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</si>
  <si>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</si>
  <si>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</si>
  <si>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</si>
  <si>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</si>
  <si>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</si>
  <si>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</si>
  <si>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</si>
  <si>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</si>
  <si>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</si>
  <si>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</si>
  <si>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</si>
  <si>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</si>
  <si>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</si>
  <si>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</si>
  <si>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</si>
  <si>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</si>
  <si>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</si>
  <si>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</si>
  <si>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</si>
  <si>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</si>
  <si>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</si>
  <si>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</si>
  <si>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</si>
  <si>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</si>
  <si>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</si>
  <si>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</si>
  <si>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</si>
  <si>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</si>
  <si>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</si>
  <si>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</si>
  <si>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</si>
  <si>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</si>
  <si>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</si>
  <si>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</si>
  <si>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</si>
  <si>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</si>
  <si>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</si>
  <si>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</si>
  <si>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</si>
  <si>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</si>
  <si>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</si>
  <si>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</si>
  <si>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</si>
  <si>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</si>
  <si>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</si>
  <si>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</si>
  <si>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</si>
  <si>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</si>
  <si>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</si>
  <si>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</si>
  <si>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</si>
  <si>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</si>
  <si>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</si>
  <si>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</si>
  <si>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</si>
  <si>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</si>
  <si>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</si>
  <si>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</si>
  <si>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</si>
  <si>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</si>
  <si>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</si>
  <si>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</si>
  <si>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</si>
  <si>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</si>
  <si>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</si>
  <si>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</si>
  <si>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</si>
  <si>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</si>
  <si>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</si>
  <si>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</si>
  <si>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</si>
  <si>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</si>
  <si>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</si>
  <si>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</si>
  <si>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</si>
  <si>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</si>
  <si>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</si>
  <si>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</si>
  <si>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</si>
  <si>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</si>
  <si>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</si>
  <si>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</si>
  <si>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</si>
  <si>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</si>
  <si>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</si>
  <si>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</si>
  <si>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</si>
  <si>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</si>
  <si>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</si>
  <si>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</si>
  <si>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</si>
  <si>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</si>
  <si>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</si>
  <si>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</si>
  <si>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</si>
  <si>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</si>
  <si>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</si>
  <si>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</si>
  <si>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</si>
  <si>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</si>
  <si>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</si>
  <si>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</si>
  <si>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</si>
  <si>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</si>
  <si>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</si>
  <si>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</si>
  <si>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</si>
  <si>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</si>
  <si>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</si>
  <si>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</si>
  <si>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</si>
  <si>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</si>
  <si>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</si>
  <si>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</si>
  <si>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</si>
  <si>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</si>
  <si>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</si>
  <si>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</si>
  <si>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</si>
  <si>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</si>
  <si>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</si>
  <si>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</si>
  <si>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</si>
  <si>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</si>
  <si>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</si>
  <si>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</si>
  <si>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</si>
  <si>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</si>
  <si>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</si>
  <si>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</si>
  <si>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</si>
  <si>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</si>
  <si>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</si>
  <si>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</si>
  <si>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</si>
  <si>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</si>
  <si>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</si>
  <si>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</si>
  <si>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</si>
  <si>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</si>
  <si>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</si>
  <si>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</si>
  <si>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</si>
  <si>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</si>
  <si>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</si>
  <si>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</si>
  <si>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</si>
  <si>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</si>
  <si>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</si>
  <si>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</si>
  <si>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</si>
  <si>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</si>
  <si>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</si>
  <si>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</si>
  <si>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</si>
  <si>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</si>
  <si>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</si>
  <si>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</si>
  <si>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</si>
  <si>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</si>
  <si>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</si>
  <si>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</si>
  <si>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</si>
  <si>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</si>
  <si>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</si>
  <si>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</si>
  <si>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</si>
  <si>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</si>
  <si>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</si>
  <si>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</si>
  <si>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</si>
  <si>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</si>
  <si>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</si>
  <si>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</si>
  <si>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</si>
  <si>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</si>
  <si>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</si>
  <si>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</si>
  <si>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</si>
  <si>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</si>
  <si>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</si>
  <si>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</si>
  <si>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</si>
  <si>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</si>
  <si>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</si>
  <si>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</si>
  <si>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</si>
  <si>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</si>
  <si>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</si>
  <si>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</si>
  <si>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</si>
  <si>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</si>
  <si>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</si>
  <si>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</si>
  <si>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</si>
  <si>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</si>
  <si>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</si>
  <si>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</si>
  <si>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</si>
  <si>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</si>
  <si>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</si>
  <si>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</si>
  <si>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</si>
  <si>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</si>
  <si>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</si>
  <si>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</si>
  <si>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</si>
  <si>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</si>
  <si>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</si>
  <si>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</si>
  <si>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</si>
  <si>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</si>
  <si>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</si>
  <si>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</si>
  <si>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</si>
  <si>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</si>
  <si>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</si>
  <si>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</si>
  <si>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</si>
  <si>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</si>
  <si>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</si>
  <si>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</si>
  <si>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</si>
  <si>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</si>
  <si>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</si>
  <si>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</si>
  <si>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</si>
  <si>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</si>
  <si>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</si>
  <si>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</si>
  <si>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</si>
  <si>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</si>
  <si>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</si>
  <si>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</si>
  <si>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</si>
  <si>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</si>
  <si>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</si>
  <si>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</si>
  <si>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</si>
  <si>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</si>
  <si>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</si>
  <si>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</si>
  <si>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</si>
  <si>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</si>
  <si>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</si>
  <si>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</si>
  <si>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</si>
  <si>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</si>
  <si>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</si>
  <si>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</si>
  <si>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</si>
  <si>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</si>
  <si>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</si>
  <si>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</si>
  <si>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</si>
  <si>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</si>
  <si>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</si>
  <si>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</si>
  <si>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</si>
  <si>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</si>
  <si>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</si>
  <si>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</si>
  <si>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</si>
  <si>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</si>
  <si>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</si>
  <si>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</si>
  <si>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</si>
  <si>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</si>
  <si>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</si>
  <si>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</si>
  <si>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</si>
  <si>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</si>
  <si>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</si>
  <si>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</si>
  <si>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</si>
  <si>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</si>
  <si>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</si>
  <si>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</si>
  <si>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</si>
  <si>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</si>
  <si>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</si>
  <si>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</si>
  <si>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</si>
  <si>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</si>
  <si>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</si>
  <si>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</si>
  <si>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</si>
  <si>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</si>
  <si>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</si>
  <si>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</si>
  <si>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</si>
  <si>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</si>
  <si>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</si>
  <si>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</si>
  <si>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</si>
  <si>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</si>
  <si>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</si>
  <si>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</si>
  <si>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</si>
  <si>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</si>
  <si>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</si>
  <si>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</si>
  <si>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</si>
  <si>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</si>
  <si>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</si>
  <si>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</si>
  <si>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</si>
  <si>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</si>
  <si>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</si>
  <si>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</si>
  <si>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</si>
  <si>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</si>
  <si>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</si>
  <si>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</si>
  <si>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</si>
  <si>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</si>
  <si>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</si>
  <si>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</si>
  <si>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</si>
  <si>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</si>
  <si>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</si>
  <si>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</si>
  <si>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</si>
  <si>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</si>
  <si>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</si>
  <si>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</si>
  <si>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</si>
  <si>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</si>
  <si>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</si>
  <si>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</si>
  <si>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</si>
  <si>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</si>
  <si>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</si>
  <si>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</si>
  <si>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</si>
  <si>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</si>
  <si>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</si>
  <si>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</si>
  <si>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</si>
  <si>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</si>
  <si>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</si>
  <si>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</si>
  <si>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</si>
  <si>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</si>
  <si>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</si>
  <si>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</si>
  <si>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</si>
  <si>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</si>
  <si>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</si>
  <si>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</si>
  <si>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</si>
  <si>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</si>
  <si>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</si>
  <si>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</si>
  <si>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</si>
  <si>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</si>
  <si>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</si>
  <si>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</si>
  <si>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</si>
  <si>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</si>
  <si>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</si>
  <si>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</si>
  <si>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</si>
  <si>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</si>
  <si>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</si>
  <si>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</si>
  <si>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</si>
  <si>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</si>
  <si>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</si>
  <si>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</si>
  <si>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</si>
  <si>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</si>
  <si>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</si>
  <si>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</si>
  <si>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</si>
  <si>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</si>
  <si>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</si>
  <si>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</si>
  <si>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</si>
  <si>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</si>
  <si>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</si>
  <si>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</si>
  <si>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</si>
  <si>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</si>
  <si>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</si>
  <si>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</si>
  <si>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</si>
  <si>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</si>
  <si>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</si>
  <si>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</si>
  <si>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</si>
  <si>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</si>
  <si>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</si>
  <si>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</si>
  <si>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</si>
  <si>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</si>
  <si>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</si>
  <si>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</si>
  <si>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</si>
  <si>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</si>
  <si>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</si>
  <si>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</si>
  <si>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</si>
  <si>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</si>
  <si>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</si>
  <si>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</si>
  <si>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</si>
  <si>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</si>
  <si>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</si>
  <si>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</si>
  <si>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</si>
  <si>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</si>
  <si>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</si>
  <si>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</si>
  <si>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</si>
  <si>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</si>
  <si>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</si>
  <si>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</si>
  <si>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</si>
  <si>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</si>
  <si>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</si>
  <si>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</si>
  <si>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</si>
  <si>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</si>
  <si>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</si>
  <si>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</si>
  <si>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</si>
  <si>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</si>
  <si>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</si>
  <si>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</si>
  <si>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</si>
  <si>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</si>
  <si>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</si>
  <si>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</si>
  <si>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</si>
  <si>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</si>
  <si>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</si>
  <si>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</si>
  <si>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</si>
  <si>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</si>
  <si>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</si>
  <si>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</si>
  <si>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</si>
  <si>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</si>
  <si>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</si>
  <si>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</si>
  <si>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</si>
  <si>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</si>
  <si>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</si>
  <si>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</si>
  <si>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</si>
  <si>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</si>
  <si>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</si>
  <si>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</si>
  <si>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</si>
  <si>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</si>
  <si>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</si>
  <si>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</si>
  <si>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</si>
  <si>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</si>
  <si>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</si>
  <si>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</si>
  <si>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</si>
  <si>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</si>
  <si>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</si>
  <si>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</si>
  <si>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</si>
  <si>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</si>
  <si>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</si>
  <si>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</si>
  <si>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</si>
  <si>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</si>
  <si>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</si>
  <si>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</si>
  <si>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</si>
  <si>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</si>
  <si>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</si>
  <si>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</si>
  <si>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</si>
  <si>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</si>
  <si>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</si>
  <si>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</si>
  <si>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</si>
  <si>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</si>
  <si>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</si>
  <si>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</si>
  <si>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</si>
  <si>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</si>
  <si>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</si>
  <si>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</si>
  <si>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</si>
  <si>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</si>
  <si>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</si>
  <si>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</si>
  <si>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</si>
  <si>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</si>
  <si>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</si>
  <si>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</si>
  <si>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</si>
  <si>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</si>
  <si>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</si>
  <si>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</si>
  <si>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</si>
  <si>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</si>
  <si>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</si>
  <si>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</si>
  <si>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</si>
  <si>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</si>
  <si>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</si>
  <si>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</si>
  <si>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</si>
  <si>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</si>
  <si>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</si>
  <si>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</si>
  <si>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</si>
  <si>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</si>
  <si>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</si>
  <si>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</si>
  <si>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</si>
  <si>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</si>
  <si>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</si>
  <si>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</si>
  <si>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</si>
  <si>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</si>
  <si>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</si>
  <si>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</si>
  <si>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</si>
  <si>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</si>
  <si>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</si>
  <si>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</si>
  <si>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</si>
  <si>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</si>
  <si>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</si>
  <si>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</si>
  <si>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</si>
  <si>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</si>
  <si>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</si>
  <si>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</si>
  <si>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</si>
  <si>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</si>
  <si>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</si>
  <si>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</si>
  <si>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</si>
  <si>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</si>
  <si>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</si>
  <si>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</si>
  <si>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</si>
  <si>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</si>
  <si>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</si>
  <si>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</si>
  <si>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</si>
  <si>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</si>
  <si>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</si>
  <si>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</si>
  <si>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</si>
  <si>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</si>
  <si>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</si>
  <si>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</si>
  <si>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</si>
  <si>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</si>
  <si>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</si>
  <si>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</si>
  <si>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</si>
  <si>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</si>
  <si>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</si>
  <si>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</si>
  <si>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</si>
  <si>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</si>
  <si>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</si>
  <si>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</si>
  <si>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</si>
  <si>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</si>
  <si>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</si>
  <si>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</si>
  <si>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</si>
  <si>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</si>
  <si>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</si>
  <si>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</si>
  <si>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</si>
  <si>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</si>
  <si>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</si>
  <si>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</si>
  <si>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</si>
  <si>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</si>
  <si>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</si>
  <si>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</si>
  <si>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</si>
  <si>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</si>
  <si>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</si>
  <si>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</si>
  <si>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</si>
  <si>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</si>
  <si>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</si>
  <si>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</si>
  <si>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</si>
  <si>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</si>
  <si>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</si>
  <si>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</si>
  <si>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</si>
  <si>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</si>
  <si>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</si>
  <si>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</si>
  <si>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</si>
  <si>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</si>
  <si>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</si>
  <si>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</si>
  <si>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</si>
  <si>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</si>
  <si>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</si>
  <si>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</si>
  <si>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</si>
  <si>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</si>
  <si>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</si>
  <si>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</si>
  <si>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</si>
  <si>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</si>
  <si>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</si>
  <si>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</si>
  <si>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</si>
  <si>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</si>
  <si>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</si>
  <si>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</si>
  <si>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</si>
  <si>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</si>
  <si>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</si>
  <si>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</si>
  <si>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</si>
  <si>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</si>
  <si>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</si>
  <si>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</si>
  <si>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</si>
  <si>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</si>
  <si>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</si>
  <si>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</si>
  <si>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</si>
  <si>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</si>
  <si>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</si>
  <si>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</si>
  <si>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</si>
  <si>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</si>
  <si>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</si>
  <si>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</si>
  <si>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</si>
  <si>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</si>
  <si>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</si>
  <si>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</si>
  <si>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</si>
  <si>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</si>
  <si>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</si>
  <si>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</si>
  <si>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</si>
  <si>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</si>
  <si>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</si>
  <si>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</si>
  <si>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</si>
  <si>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</si>
  <si>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</si>
  <si>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</si>
  <si>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</si>
  <si>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</si>
  <si>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</si>
  <si>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</si>
  <si>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</si>
  <si>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</si>
  <si>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</si>
  <si>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</si>
  <si>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</si>
  <si>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</si>
  <si>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</si>
  <si>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</si>
  <si>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</si>
  <si>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</si>
  <si>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</si>
  <si>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</si>
  <si>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</si>
  <si>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</si>
  <si>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</si>
  <si>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</si>
  <si>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</si>
  <si>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</si>
  <si>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</si>
  <si>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</si>
  <si>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</si>
  <si>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</si>
  <si>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</si>
  <si>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</si>
  <si>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</si>
  <si>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</si>
  <si>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</si>
  <si>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</si>
  <si>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</si>
  <si>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</si>
  <si>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</si>
  <si>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</si>
  <si>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</si>
  <si>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</si>
  <si>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</si>
  <si>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</si>
  <si>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</si>
  <si>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</si>
  <si>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</si>
  <si>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</si>
  <si>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</si>
  <si>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</si>
  <si>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</si>
  <si>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</si>
  <si>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</si>
  <si>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</si>
  <si>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</si>
  <si>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</si>
  <si>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</si>
  <si>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</si>
  <si>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</si>
  <si>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</si>
  <si>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</si>
  <si>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</si>
  <si>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</si>
  <si>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</si>
  <si>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</si>
  <si>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</si>
  <si>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</si>
  <si>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</si>
  <si>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</si>
  <si>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</si>
  <si>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</si>
  <si>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</si>
  <si>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</si>
  <si>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</si>
  <si>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</si>
  <si>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</si>
  <si>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</si>
  <si>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</si>
  <si>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</si>
  <si>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</si>
  <si>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</si>
  <si>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</si>
  <si>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</si>
  <si>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</si>
  <si>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</si>
  <si>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</si>
  <si>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</si>
  <si>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</si>
  <si>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</si>
  <si>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</si>
  <si>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</si>
  <si>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</si>
  <si>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</si>
  <si>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</si>
  <si>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</si>
  <si>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</si>
  <si>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</si>
  <si>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</si>
  <si>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</si>
  <si>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</si>
  <si>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</si>
  <si>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</si>
  <si>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</si>
  <si>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</si>
  <si>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</si>
  <si>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</si>
  <si>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</si>
  <si>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</si>
  <si>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</si>
  <si>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</si>
  <si>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</si>
  <si>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</si>
  <si>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</si>
  <si>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</si>
  <si>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</si>
  <si>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</si>
  <si>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</si>
  <si>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</si>
  <si>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</si>
  <si>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</si>
  <si>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</si>
  <si>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</si>
  <si>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</si>
  <si>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</si>
  <si>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</si>
  <si>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</si>
  <si>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</si>
  <si>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</si>
  <si>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</si>
  <si>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</si>
  <si>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</si>
  <si>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</si>
  <si>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</si>
  <si>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</si>
  <si>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</si>
  <si>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</si>
  <si>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</si>
  <si>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</si>
  <si>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</si>
  <si>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</si>
  <si>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</si>
  <si>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</si>
  <si>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</si>
  <si>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</si>
  <si>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</si>
  <si>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</si>
  <si>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</si>
  <si>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</si>
  <si>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</si>
  <si>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</si>
  <si>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</si>
  <si>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</si>
  <si>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</si>
  <si>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</si>
  <si>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</si>
  <si>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</si>
  <si>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</si>
  <si>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</si>
  <si>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</si>
  <si>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</si>
  <si>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</si>
  <si>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</si>
  <si>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</si>
  <si>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</si>
  <si>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</si>
  <si>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</si>
  <si>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</si>
  <si>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</si>
  <si>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</si>
  <si>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</si>
  <si>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</si>
  <si>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</si>
  <si>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</si>
  <si>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</si>
  <si>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</si>
  <si>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</si>
  <si>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</si>
  <si>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</si>
  <si>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</si>
  <si>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</si>
  <si>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</si>
  <si>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</si>
  <si>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</si>
  <si>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</si>
  <si>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</si>
  <si>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</si>
  <si>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</si>
  <si>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</si>
  <si>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</si>
  <si>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</si>
  <si>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</si>
  <si>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</si>
  <si>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</si>
  <si>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</si>
  <si>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</si>
  <si>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</si>
  <si>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</si>
  <si>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</si>
  <si>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</si>
  <si>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</si>
  <si>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</si>
  <si>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</si>
  <si>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</si>
  <si>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</si>
  <si>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</si>
  <si>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</si>
  <si>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</si>
  <si>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</si>
  <si>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</si>
  <si>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</si>
  <si>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</si>
  <si>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</si>
  <si>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</si>
  <si>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</si>
  <si>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</si>
  <si>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</si>
  <si>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</si>
  <si>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</si>
  <si>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</si>
  <si>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</si>
  <si>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</si>
  <si>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</si>
  <si>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</si>
  <si>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</si>
  <si>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</si>
  <si>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</si>
  <si>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</si>
  <si>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</si>
  <si>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</si>
  <si>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</si>
  <si>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</si>
  <si>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</si>
  <si>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</si>
  <si>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</si>
  <si>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</si>
  <si>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</si>
  <si>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</si>
  <si>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</si>
  <si>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</si>
  <si>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</si>
  <si>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</si>
  <si>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</si>
  <si>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</si>
  <si>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</si>
  <si>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</si>
  <si>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</si>
  <si>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</si>
  <si>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</si>
  <si>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</si>
  <si>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</si>
  <si>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</si>
  <si>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</si>
  <si>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</si>
  <si>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</si>
  <si>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</si>
  <si>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</si>
  <si>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</si>
  <si>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</si>
  <si>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</si>
  <si>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</si>
  <si>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</si>
  <si>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</si>
  <si>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</si>
  <si>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</si>
  <si>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</si>
  <si>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</si>
  <si>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</si>
  <si>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</si>
  <si>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</si>
  <si>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</si>
  <si>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</si>
  <si>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</si>
  <si>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</si>
  <si>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</si>
  <si>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</si>
  <si>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</si>
  <si>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</si>
  <si>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</si>
  <si>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</si>
  <si>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</si>
  <si>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</si>
  <si>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</si>
  <si>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</si>
  <si>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</si>
  <si>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</si>
  <si>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</si>
  <si>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</si>
  <si>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</si>
  <si>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</si>
  <si>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</si>
  <si>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</si>
  <si>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</si>
  <si>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</si>
  <si>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</si>
  <si>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</si>
  <si>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</si>
  <si>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</si>
  <si>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</si>
  <si>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</si>
  <si>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</si>
  <si>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</si>
  <si>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</si>
  <si>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</si>
  <si>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</si>
  <si>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</si>
  <si>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</si>
  <si>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</si>
  <si>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</si>
  <si>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</si>
  <si>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</si>
  <si>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</si>
  <si>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</si>
  <si>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</si>
  <si>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</si>
  <si>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</si>
  <si>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</si>
  <si>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</si>
  <si>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</si>
  <si>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</si>
  <si>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</si>
  <si>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</si>
  <si>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</si>
  <si>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</si>
  <si>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</si>
  <si>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</si>
  <si>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</si>
  <si>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</si>
  <si>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</si>
  <si>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</si>
  <si>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</si>
  <si>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</si>
  <si>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</si>
  <si>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</si>
  <si>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</si>
  <si>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</si>
  <si>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</si>
  <si>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</si>
  <si>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</si>
  <si>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</si>
  <si>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</si>
  <si>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</si>
  <si>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</si>
  <si>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</si>
  <si>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</si>
  <si>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</si>
  <si>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</si>
  <si>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</si>
  <si>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</si>
  <si>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</si>
  <si>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</si>
  <si>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</si>
  <si>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</si>
  <si>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</si>
  <si>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</si>
  <si>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</si>
  <si>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</si>
  <si>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</si>
  <si>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</si>
  <si>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</si>
  <si>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</si>
  <si>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</si>
  <si>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</si>
  <si>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</si>
  <si>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</si>
  <si>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</si>
  <si>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</si>
  <si>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</si>
  <si>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</si>
  <si>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</si>
  <si>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</si>
  <si>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</si>
  <si>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</si>
  <si>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</si>
  <si>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</si>
  <si>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</si>
  <si>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</si>
  <si>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</si>
  <si>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</si>
  <si>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</si>
  <si>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</si>
  <si>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</si>
  <si>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</si>
  <si>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</si>
  <si>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</si>
  <si>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</si>
  <si>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</si>
  <si>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</si>
  <si>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</si>
  <si>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</si>
  <si>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</si>
  <si>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</si>
  <si>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</si>
  <si>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</si>
  <si>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</si>
  <si>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</si>
  <si>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</si>
  <si>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</si>
  <si>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</si>
  <si>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</si>
  <si>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</si>
  <si>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</si>
  <si>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</si>
  <si>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</si>
  <si>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</si>
  <si>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</si>
  <si>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</si>
  <si>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</si>
  <si>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</si>
  <si>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</si>
  <si>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</si>
  <si>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</si>
  <si>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</si>
  <si>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</si>
  <si>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</si>
  <si>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</si>
  <si>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</si>
  <si>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</si>
  <si>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</si>
  <si>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</si>
  <si>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</si>
  <si>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</si>
  <si>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</si>
  <si>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</si>
  <si>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</si>
  <si>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</si>
  <si>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</si>
  <si>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</si>
  <si>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</si>
  <si>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</si>
  <si>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</si>
  <si>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</si>
  <si>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</si>
  <si>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</si>
  <si>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</si>
  <si>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</si>
  <si>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</si>
  <si>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</si>
  <si>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Trstenik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</si>
</sst>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490</c:v>
                </c:pt>
                <c:pt idx="1">
                  <c:v>612</c:v>
                </c:pt>
                <c:pt idx="2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614</c:v>
                </c:pt>
                <c:pt idx="1">
                  <c:v>728</c:v>
                </c:pt>
                <c:pt idx="2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048"/>
        <c:axId val="191683968"/>
      </c:barChart>
      <c:catAx>
        <c:axId val="19168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968"/>
        <c:crosses val="autoZero"/>
        <c:auto val="1"/>
        <c:lblAlgn val="ctr"/>
        <c:lblOffset val="100"/>
        <c:noMultiLvlLbl val="0"/>
      </c:catAx>
      <c:valAx>
        <c:axId val="19168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503</c:v>
                </c:pt>
                <c:pt idx="1">
                  <c:v>424</c:v>
                </c:pt>
                <c:pt idx="2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536"/>
        <c:axId val="200713344"/>
      </c:barChart>
      <c:catAx>
        <c:axId val="2006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auto val="1"/>
        <c:lblAlgn val="ctr"/>
        <c:lblOffset val="100"/>
        <c:noMultiLvlLbl val="0"/>
      </c:catAx>
      <c:valAx>
        <c:axId val="2007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18</c:v>
                </c:pt>
                <c:pt idx="1">
                  <c:v>36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592"/>
        <c:axId val="200913664"/>
      </c:barChart>
      <c:catAx>
        <c:axId val="200734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664"/>
        <c:crosses val="autoZero"/>
        <c:auto val="1"/>
        <c:lblAlgn val="ctr"/>
        <c:lblOffset val="100"/>
        <c:noMultiLvlLbl val="0"/>
      </c:catAx>
      <c:valAx>
        <c:axId val="20091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23</c:v>
                </c:pt>
                <c:pt idx="1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408"/>
        <c:axId val="201090944"/>
      </c:barChart>
      <c:catAx>
        <c:axId val="2010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auto val="1"/>
        <c:lblAlgn val="ctr"/>
        <c:lblOffset val="100"/>
        <c:noMultiLvlLbl val="0"/>
      </c:catAx>
      <c:valAx>
        <c:axId val="20109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11325</c:v>
                </c:pt>
                <c:pt idx="1">
                  <c:v>11091</c:v>
                </c:pt>
                <c:pt idx="2">
                  <c:v>10989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880"/>
        <c:axId val="201601792"/>
      </c:barChart>
      <c:catAx>
        <c:axId val="2012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auto val="1"/>
        <c:lblAlgn val="ctr"/>
        <c:lblOffset val="100"/>
        <c:noMultiLvlLbl val="0"/>
      </c:catAx>
      <c:valAx>
        <c:axId val="20160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14.738593815004853</c:v>
                </c:pt>
                <c:pt idx="1">
                  <c:v>56.741090001386773</c:v>
                </c:pt>
                <c:pt idx="2">
                  <c:v>28.520316183608372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25</c:v>
                </c:pt>
                <c:pt idx="1">
                  <c:v>20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568"/>
        <c:axId val="202417664"/>
      </c:barChart>
      <c:catAx>
        <c:axId val="20236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7664"/>
        <c:crosses val="autoZero"/>
        <c:auto val="1"/>
        <c:lblAlgn val="ctr"/>
        <c:lblOffset val="100"/>
        <c:noMultiLvlLbl val="0"/>
      </c:catAx>
      <c:valAx>
        <c:axId val="20241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2416"/>
        <c:axId val="285373952"/>
      </c:barChart>
      <c:catAx>
        <c:axId val="28537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73952"/>
        <c:crosses val="autoZero"/>
        <c:auto val="1"/>
        <c:lblAlgn val="ctr"/>
        <c:lblOffset val="100"/>
        <c:noMultiLvlLbl val="0"/>
      </c:catAx>
      <c:valAx>
        <c:axId val="2853739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24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98.5</c:v>
                </c:pt>
                <c:pt idx="1">
                  <c:v>107.3</c:v>
                </c:pt>
                <c:pt idx="2">
                  <c:v>113.3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100.7</c:v>
                </c:pt>
                <c:pt idx="1">
                  <c:v>95.4</c:v>
                </c:pt>
                <c:pt idx="2">
                  <c:v>108.3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7865984"/>
        <c:axId val="448112512"/>
      </c:barChart>
      <c:catAx>
        <c:axId val="44786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112512"/>
        <c:crosses val="autoZero"/>
        <c:auto val="1"/>
        <c:lblAlgn val="ctr"/>
        <c:lblOffset val="100"/>
        <c:noMultiLvlLbl val="0"/>
      </c:catAx>
      <c:valAx>
        <c:axId val="44811251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86598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530</c:v>
                </c:pt>
                <c:pt idx="1">
                  <c:v>445</c:v>
                </c:pt>
                <c:pt idx="2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122304"/>
        <c:axId val="449125760"/>
      </c:barChart>
      <c:catAx>
        <c:axId val="44912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125760"/>
        <c:crosses val="autoZero"/>
        <c:auto val="1"/>
        <c:lblAlgn val="ctr"/>
        <c:lblOffset val="100"/>
        <c:noMultiLvlLbl val="0"/>
      </c:catAx>
      <c:valAx>
        <c:axId val="44912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122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12</c:v>
                </c:pt>
                <c:pt idx="1">
                  <c:v>23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14</c:v>
                </c:pt>
                <c:pt idx="1">
                  <c:v>27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116224"/>
        <c:axId val="450122880"/>
      </c:barChart>
      <c:catAx>
        <c:axId val="45011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122880"/>
        <c:crosses val="autoZero"/>
        <c:auto val="1"/>
        <c:lblAlgn val="ctr"/>
        <c:lblOffset val="100"/>
        <c:noMultiLvlLbl val="0"/>
      </c:catAx>
      <c:valAx>
        <c:axId val="45012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116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113</c:v>
                </c:pt>
                <c:pt idx="1">
                  <c:v>172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27</c:v>
                </c:pt>
                <c:pt idx="1">
                  <c:v>19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272"/>
        <c:axId val="192391808"/>
      </c:barChart>
      <c:catAx>
        <c:axId val="19239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808"/>
        <c:crosses val="autoZero"/>
        <c:auto val="1"/>
        <c:lblAlgn val="ctr"/>
        <c:lblOffset val="100"/>
        <c:noMultiLvlLbl val="0"/>
      </c:catAx>
      <c:valAx>
        <c:axId val="19239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272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139</c:v>
                </c:pt>
                <c:pt idx="1">
                  <c:v>148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207</c:v>
                </c:pt>
                <c:pt idx="1">
                  <c:v>232</c:v>
                </c:pt>
                <c:pt idx="2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724992"/>
        <c:axId val="450748800"/>
      </c:barChart>
      <c:catAx>
        <c:axId val="4507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748800"/>
        <c:crosses val="autoZero"/>
        <c:auto val="1"/>
        <c:lblAlgn val="ctr"/>
        <c:lblOffset val="100"/>
        <c:noMultiLvlLbl val="0"/>
      </c:catAx>
      <c:valAx>
        <c:axId val="45074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72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1.8610456247399807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1.9830814034114548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1.9525724587435862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2.332547496879767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2.130079045902094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2.2826237692414368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2.3242268756067119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2.6986548328941895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3.020385522118985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3.2921924837054499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3.4225488836499793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3.6943558452364447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4.4043821938704752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5.3251976147552353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4.1991402024684508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2.4129801691859658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1.9331576757731246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1.691859658854528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6239744"/>
        <c:axId val="456397184"/>
      </c:barChart>
      <c:catAx>
        <c:axId val="456239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56397184"/>
        <c:crosses val="autoZero"/>
        <c:auto val="1"/>
        <c:lblAlgn val="ctr"/>
        <c:lblOffset val="100"/>
        <c:noMultiLvlLbl val="0"/>
      </c:catAx>
      <c:valAx>
        <c:axId val="4563971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56239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1.7972541949798919</c:v>
                </c:pt>
                <c:pt idx="1">
                  <c:v>2.066287616142005</c:v>
                </c:pt>
                <c:pt idx="2">
                  <c:v>2.2132852586326446</c:v>
                </c:pt>
                <c:pt idx="3">
                  <c:v>2.4379420330051311</c:v>
                </c:pt>
                <c:pt idx="4">
                  <c:v>2.2826237692414368</c:v>
                </c:pt>
                <c:pt idx="5">
                  <c:v>2.3353210373041189</c:v>
                </c:pt>
                <c:pt idx="6">
                  <c:v>2.7319373179864095</c:v>
                </c:pt>
                <c:pt idx="7">
                  <c:v>3.1951185688531414</c:v>
                </c:pt>
                <c:pt idx="8">
                  <c:v>3.2228539730966581</c:v>
                </c:pt>
                <c:pt idx="9">
                  <c:v>3.6250173346276524</c:v>
                </c:pt>
                <c:pt idx="10">
                  <c:v>3.1784773263070312</c:v>
                </c:pt>
                <c:pt idx="11">
                  <c:v>3.2256275135210095</c:v>
                </c:pt>
                <c:pt idx="12">
                  <c:v>3.7692414366939397</c:v>
                </c:pt>
                <c:pt idx="13">
                  <c:v>4.8370545000693381</c:v>
                </c:pt>
                <c:pt idx="14">
                  <c:v>3.9384274025793928</c:v>
                </c:pt>
                <c:pt idx="15">
                  <c:v>1.8055748162529468</c:v>
                </c:pt>
                <c:pt idx="16">
                  <c:v>1.4561087227846345</c:v>
                </c:pt>
                <c:pt idx="17">
                  <c:v>0.92081542088475932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6982528"/>
        <c:axId val="456985600"/>
      </c:barChart>
      <c:catAx>
        <c:axId val="4569825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56985600"/>
        <c:crosses val="autoZero"/>
        <c:auto val="1"/>
        <c:lblAlgn val="ctr"/>
        <c:lblOffset val="100"/>
        <c:noMultiLvlLbl val="0"/>
      </c:catAx>
      <c:valAx>
        <c:axId val="4569856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9825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8.021720350487474E-2</c:v>
                </c:pt>
                <c:pt idx="1">
                  <c:v>0.16223231667748217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1.906701221769715</c:v>
                </c:pt>
                <c:pt idx="1">
                  <c:v>0.32446463335496434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11.631494508206837</c:v>
                </c:pt>
                <c:pt idx="1">
                  <c:v>5.0356911096690462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21.689497716894977</c:v>
                </c:pt>
                <c:pt idx="1">
                  <c:v>20.382868267358859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47.556460570159196</c:v>
                </c:pt>
                <c:pt idx="1">
                  <c:v>57.118754055807919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6.4482290509687772</c:v>
                </c:pt>
                <c:pt idx="1">
                  <c:v>7.4302401038286821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10.68739972849562</c:v>
                </c:pt>
                <c:pt idx="1">
                  <c:v>9.5457495133030505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1244288"/>
        <c:axId val="461248000"/>
      </c:barChart>
      <c:catAx>
        <c:axId val="461244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1248000"/>
        <c:crosses val="autoZero"/>
        <c:auto val="1"/>
        <c:lblAlgn val="ctr"/>
        <c:lblOffset val="100"/>
        <c:noMultiLvlLbl val="0"/>
      </c:catAx>
      <c:valAx>
        <c:axId val="461248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12442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36.042206590151793</c:v>
                </c:pt>
                <c:pt idx="1">
                  <c:v>30.38935756002596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27.86005183265457</c:v>
                </c:pt>
                <c:pt idx="1">
                  <c:v>34.445165476963012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35.999012711341479</c:v>
                </c:pt>
                <c:pt idx="1">
                  <c:v>34.918883841661255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9.8728865852153527E-2</c:v>
                </c:pt>
                <c:pt idx="1">
                  <c:v>0.24659312134977288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3089024"/>
        <c:axId val="463794944"/>
      </c:barChart>
      <c:catAx>
        <c:axId val="463089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3794944"/>
        <c:crosses val="autoZero"/>
        <c:auto val="1"/>
        <c:lblAlgn val="ctr"/>
        <c:lblOffset val="100"/>
        <c:noMultiLvlLbl val="0"/>
      </c:catAx>
      <c:valAx>
        <c:axId val="463794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30890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10</c:v>
                </c:pt>
                <c:pt idx="3">
                  <c:v>9</c:v>
                </c:pt>
                <c:pt idx="4">
                  <c:v>17</c:v>
                </c:pt>
                <c:pt idx="5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10</c:v>
                </c:pt>
                <c:pt idx="4">
                  <c:v>4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64636544"/>
        <c:axId val="464646528"/>
      </c:barChart>
      <c:catAx>
        <c:axId val="464636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646528"/>
        <c:crosses val="autoZero"/>
        <c:auto val="1"/>
        <c:lblAlgn val="ctr"/>
        <c:lblOffset val="100"/>
        <c:noMultiLvlLbl val="0"/>
      </c:catAx>
      <c:valAx>
        <c:axId val="464646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636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1.17</c:v>
                </c:pt>
                <c:pt idx="1">
                  <c:v>0.22</c:v>
                </c:pt>
                <c:pt idx="3">
                  <c:v>0.46</c:v>
                </c:pt>
                <c:pt idx="4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65360768"/>
        <c:axId val="465370112"/>
      </c:barChart>
      <c:catAx>
        <c:axId val="46536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5370112"/>
        <c:crosses val="autoZero"/>
        <c:auto val="1"/>
        <c:lblAlgn val="ctr"/>
        <c:lblOffset val="100"/>
        <c:noMultiLvlLbl val="0"/>
      </c:catAx>
      <c:valAx>
        <c:axId val="46537011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53607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37.5</c:v>
                </c:pt>
                <c:pt idx="1">
                  <c:v>64.983579638752047</c:v>
                </c:pt>
                <c:pt idx="2">
                  <c:v>15.151515151515152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62.5</c:v>
                </c:pt>
                <c:pt idx="1">
                  <c:v>35.016420361247945</c:v>
                </c:pt>
                <c:pt idx="2">
                  <c:v>84.848484848484844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5574144"/>
        <c:axId val="465776000"/>
      </c:barChart>
      <c:catAx>
        <c:axId val="465574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5776000"/>
        <c:crosses val="autoZero"/>
        <c:auto val="1"/>
        <c:lblAlgn val="ctr"/>
        <c:lblOffset val="100"/>
        <c:noMultiLvlLbl val="0"/>
      </c:catAx>
      <c:valAx>
        <c:axId val="4657760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55741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12.3</c:v>
                </c:pt>
                <c:pt idx="1">
                  <c:v>10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5972608"/>
        <c:axId val="466134144"/>
      </c:barChart>
      <c:catAx>
        <c:axId val="46597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6134144"/>
        <c:crosses val="autoZero"/>
        <c:auto val="1"/>
        <c:lblAlgn val="ctr"/>
        <c:lblOffset val="100"/>
        <c:noMultiLvlLbl val="0"/>
      </c:catAx>
      <c:valAx>
        <c:axId val="46613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5972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136</c:v>
                </c:pt>
                <c:pt idx="1">
                  <c:v>134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124</c:v>
                </c:pt>
                <c:pt idx="1">
                  <c:v>122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6322944"/>
        <c:axId val="466324480"/>
      </c:barChart>
      <c:catAx>
        <c:axId val="46632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6324480"/>
        <c:crosses val="autoZero"/>
        <c:auto val="1"/>
        <c:lblAlgn val="ctr"/>
        <c:lblOffset val="100"/>
        <c:noMultiLvlLbl val="0"/>
      </c:catAx>
      <c:valAx>
        <c:axId val="466324480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632294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2077</c:v>
                </c:pt>
                <c:pt idx="1">
                  <c:v>1837</c:v>
                </c:pt>
                <c:pt idx="2">
                  <c:v>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1647</c:v>
                </c:pt>
                <c:pt idx="1">
                  <c:v>1470</c:v>
                </c:pt>
                <c:pt idx="2">
                  <c:v>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168"/>
        <c:axId val="192843776"/>
      </c:barChart>
      <c:catAx>
        <c:axId val="1925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3776"/>
        <c:crosses val="autoZero"/>
        <c:auto val="1"/>
        <c:lblAlgn val="ctr"/>
        <c:lblOffset val="100"/>
        <c:noMultiLvlLbl val="0"/>
      </c:catAx>
      <c:valAx>
        <c:axId val="1928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341</c:v>
                </c:pt>
                <c:pt idx="1">
                  <c:v>464</c:v>
                </c:pt>
                <c:pt idx="2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378</c:v>
                </c:pt>
                <c:pt idx="1">
                  <c:v>454</c:v>
                </c:pt>
                <c:pt idx="2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6390016"/>
        <c:axId val="466397440"/>
      </c:barChart>
      <c:catAx>
        <c:axId val="46639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6397440"/>
        <c:crosses val="autoZero"/>
        <c:auto val="1"/>
        <c:lblAlgn val="ctr"/>
        <c:lblOffset val="100"/>
        <c:noMultiLvlLbl val="0"/>
      </c:catAx>
      <c:valAx>
        <c:axId val="46639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639001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23.632269174725128</c:v>
                </c:pt>
                <c:pt idx="1">
                  <c:v>29.75206611570248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26.506822095641809</c:v>
                </c:pt>
                <c:pt idx="1">
                  <c:v>29.843893480257115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16.704199231686314</c:v>
                </c:pt>
                <c:pt idx="1">
                  <c:v>17.392102846648303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13.180553715723937</c:v>
                </c:pt>
                <c:pt idx="1">
                  <c:v>14.14141414141414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8.9813220294078686</c:v>
                </c:pt>
                <c:pt idx="1">
                  <c:v>5.6014692378328741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10.994833752814943</c:v>
                </c:pt>
                <c:pt idx="1">
                  <c:v>3.2690541781450873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67702144"/>
        <c:axId val="467704832"/>
      </c:barChart>
      <c:catAx>
        <c:axId val="467702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7704832"/>
        <c:crosses val="autoZero"/>
        <c:auto val="1"/>
        <c:lblAlgn val="ctr"/>
        <c:lblOffset val="100"/>
        <c:noMultiLvlLbl val="0"/>
      </c:catAx>
      <c:valAx>
        <c:axId val="4677048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77021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53.18</c:v>
                </c:pt>
                <c:pt idx="1">
                  <c:v>40.89</c:v>
                </c:pt>
                <c:pt idx="2">
                  <c:v>5.26</c:v>
                </c:pt>
                <c:pt idx="3">
                  <c:v>0.52</c:v>
                </c:pt>
                <c:pt idx="4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55.85</c:v>
                </c:pt>
                <c:pt idx="1">
                  <c:v>36.56</c:v>
                </c:pt>
                <c:pt idx="2">
                  <c:v>6.56</c:v>
                </c:pt>
                <c:pt idx="3">
                  <c:v>0.81</c:v>
                </c:pt>
                <c:pt idx="4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68141568"/>
        <c:axId val="468143488"/>
      </c:barChart>
      <c:catAx>
        <c:axId val="468141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143488"/>
        <c:crosses val="autoZero"/>
        <c:auto val="1"/>
        <c:lblAlgn val="ctr"/>
        <c:lblOffset val="100"/>
        <c:noMultiLvlLbl val="0"/>
      </c:catAx>
      <c:valAx>
        <c:axId val="468143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1415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49700</c:v>
                </c:pt>
                <c:pt idx="1">
                  <c:v>56100</c:v>
                </c:pt>
                <c:pt idx="2">
                  <c:v>64298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8158336"/>
        <c:axId val="468160896"/>
      </c:barChart>
      <c:catAx>
        <c:axId val="46815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160896"/>
        <c:crosses val="autoZero"/>
        <c:auto val="1"/>
        <c:lblAlgn val="ctr"/>
        <c:lblOffset val="100"/>
        <c:noMultiLvlLbl val="0"/>
      </c:catAx>
      <c:valAx>
        <c:axId val="46816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158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4397</c:v>
                </c:pt>
                <c:pt idx="1">
                  <c:v>4563</c:v>
                </c:pt>
                <c:pt idx="2">
                  <c:v>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5859</c:v>
                </c:pt>
                <c:pt idx="1">
                  <c:v>6014</c:v>
                </c:pt>
                <c:pt idx="2">
                  <c:v>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176256"/>
        <c:axId val="468178432"/>
      </c:barChart>
      <c:catAx>
        <c:axId val="46817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178432"/>
        <c:crosses val="autoZero"/>
        <c:auto val="1"/>
        <c:lblAlgn val="ctr"/>
        <c:lblOffset val="100"/>
        <c:noMultiLvlLbl val="0"/>
      </c:catAx>
      <c:valAx>
        <c:axId val="46817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176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15.5</c:v>
                </c:pt>
                <c:pt idx="1">
                  <c:v>40</c:v>
                </c:pt>
                <c:pt idx="2">
                  <c:v>1.4</c:v>
                </c:pt>
                <c:pt idx="3">
                  <c:v>43.1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65.916955017301035</c:v>
                </c:pt>
                <c:pt idx="1">
                  <c:v>97.354948805460751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34.083044982698965</c:v>
                </c:pt>
                <c:pt idx="1">
                  <c:v>2.6450511945392492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68244736"/>
        <c:axId val="468734336"/>
      </c:barChart>
      <c:catAx>
        <c:axId val="468244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734336"/>
        <c:crosses val="autoZero"/>
        <c:auto val="1"/>
        <c:lblAlgn val="ctr"/>
        <c:lblOffset val="100"/>
        <c:noMultiLvlLbl val="0"/>
      </c:catAx>
      <c:valAx>
        <c:axId val="4687343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24473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21</c:v>
                </c:pt>
                <c:pt idx="1">
                  <c:v>78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9312256"/>
        <c:axId val="469313792"/>
      </c:barChart>
      <c:catAx>
        <c:axId val="46931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9313792"/>
        <c:crosses val="autoZero"/>
        <c:auto val="1"/>
        <c:lblAlgn val="ctr"/>
        <c:lblOffset val="100"/>
        <c:noMultiLvlLbl val="0"/>
      </c:catAx>
      <c:valAx>
        <c:axId val="46931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9312256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5.4</c:v>
                </c:pt>
                <c:pt idx="1">
                  <c:v>20.399999999999999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9696512"/>
        <c:axId val="469698048"/>
      </c:barChart>
      <c:catAx>
        <c:axId val="46969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9698048"/>
        <c:crosses val="autoZero"/>
        <c:auto val="1"/>
        <c:lblAlgn val="ctr"/>
        <c:lblOffset val="100"/>
        <c:noMultiLvlLbl val="0"/>
      </c:catAx>
      <c:valAx>
        <c:axId val="46969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9696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5.3</c:v>
                </c:pt>
                <c:pt idx="1">
                  <c:v>8.1</c:v>
                </c:pt>
                <c:pt idx="2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9865600"/>
        <c:axId val="469867136"/>
      </c:barChart>
      <c:catAx>
        <c:axId val="46986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9867136"/>
        <c:crosses val="autoZero"/>
        <c:auto val="1"/>
        <c:lblAlgn val="ctr"/>
        <c:lblOffset val="100"/>
        <c:noMultiLvlLbl val="0"/>
      </c:catAx>
      <c:valAx>
        <c:axId val="46986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986560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15.7</c:v>
                </c:pt>
                <c:pt idx="1">
                  <c:v>58.1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7.46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70969728"/>
        <c:axId val="471012480"/>
      </c:barChart>
      <c:catAx>
        <c:axId val="47096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1012480"/>
        <c:crosses val="autoZero"/>
        <c:auto val="1"/>
        <c:lblAlgn val="ctr"/>
        <c:lblOffset val="100"/>
        <c:noMultiLvlLbl val="0"/>
      </c:catAx>
      <c:valAx>
        <c:axId val="47101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096972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5.3</c:v>
                </c:pt>
                <c:pt idx="1">
                  <c:v>2.7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1129472"/>
        <c:axId val="471632512"/>
      </c:barChart>
      <c:catAx>
        <c:axId val="47112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632512"/>
        <c:crosses val="autoZero"/>
        <c:auto val="1"/>
        <c:lblAlgn val="ctr"/>
        <c:lblOffset val="100"/>
        <c:noMultiLvlLbl val="0"/>
      </c:catAx>
      <c:valAx>
        <c:axId val="47163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1294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25.9</c:v>
                </c:pt>
                <c:pt idx="1">
                  <c:v>27.3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25.6</c:v>
                </c:pt>
                <c:pt idx="1">
                  <c:v>24.2</c:v>
                </c:pt>
                <c:pt idx="2">
                  <c:v>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48.5</c:v>
                </c:pt>
                <c:pt idx="1">
                  <c:v>48.5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72393600"/>
        <c:axId val="472395136"/>
      </c:barChart>
      <c:catAx>
        <c:axId val="47239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395136"/>
        <c:crosses val="autoZero"/>
        <c:auto val="1"/>
        <c:lblAlgn val="ctr"/>
        <c:lblOffset val="100"/>
        <c:noMultiLvlLbl val="0"/>
      </c:catAx>
      <c:valAx>
        <c:axId val="472395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723936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961</c:v>
                </c:pt>
                <c:pt idx="1">
                  <c:v>1118</c:v>
                </c:pt>
                <c:pt idx="2">
                  <c:v>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102</c:v>
                </c:pt>
                <c:pt idx="1">
                  <c:v>156</c:v>
                </c:pt>
                <c:pt idx="2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7580800"/>
        <c:axId val="448147840"/>
      </c:barChart>
      <c:catAx>
        <c:axId val="447580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147840"/>
        <c:crosses val="autoZero"/>
        <c:auto val="1"/>
        <c:lblAlgn val="ctr"/>
        <c:lblOffset val="100"/>
        <c:noMultiLvlLbl val="0"/>
      </c:catAx>
      <c:valAx>
        <c:axId val="4481478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7580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1615</c:v>
                </c:pt>
                <c:pt idx="1">
                  <c:v>1641</c:v>
                </c:pt>
                <c:pt idx="2">
                  <c:v>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267</c:v>
                </c:pt>
                <c:pt idx="1">
                  <c:v>253</c:v>
                </c:pt>
                <c:pt idx="2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8321792"/>
        <c:axId val="448544768"/>
      </c:barChart>
      <c:catAx>
        <c:axId val="44832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544768"/>
        <c:crosses val="autoZero"/>
        <c:auto val="1"/>
        <c:lblAlgn val="ctr"/>
        <c:lblOffset val="100"/>
        <c:noMultiLvlLbl val="0"/>
      </c:catAx>
      <c:valAx>
        <c:axId val="448544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8321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1.7</c:v>
                </c:pt>
                <c:pt idx="1">
                  <c:v>1.5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2.6</c:v>
                </c:pt>
                <c:pt idx="1">
                  <c:v>1.6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8665472"/>
        <c:axId val="448667008"/>
      </c:barChart>
      <c:catAx>
        <c:axId val="44866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667008"/>
        <c:crosses val="autoZero"/>
        <c:auto val="1"/>
        <c:lblAlgn val="ctr"/>
        <c:lblOffset val="100"/>
        <c:noMultiLvlLbl val="0"/>
      </c:catAx>
      <c:valAx>
        <c:axId val="4486670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8665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22.9</c:v>
                </c:pt>
                <c:pt idx="1">
                  <c:v>24.2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31.4</c:v>
                </c:pt>
                <c:pt idx="1">
                  <c:v>32.9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8726528"/>
        <c:axId val="448728064"/>
      </c:barChart>
      <c:catAx>
        <c:axId val="44872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728064"/>
        <c:crosses val="autoZero"/>
        <c:auto val="1"/>
        <c:lblAlgn val="ctr"/>
        <c:lblOffset val="100"/>
        <c:noMultiLvlLbl val="0"/>
      </c:catAx>
      <c:valAx>
        <c:axId val="448728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7265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230.87899999999999</c:v>
                </c:pt>
                <c:pt idx="1">
                  <c:v>253.929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8959616"/>
        <c:axId val="448961152"/>
      </c:barChart>
      <c:catAx>
        <c:axId val="448959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961152"/>
        <c:crosses val="autoZero"/>
        <c:auto val="1"/>
        <c:lblAlgn val="ctr"/>
        <c:lblOffset val="100"/>
        <c:noMultiLvlLbl val="0"/>
      </c:catAx>
      <c:valAx>
        <c:axId val="448961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959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4459.7</c:v>
                </c:pt>
                <c:pt idx="1">
                  <c:v>8490.41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237376"/>
        <c:axId val="449238912"/>
      </c:barChart>
      <c:catAx>
        <c:axId val="44923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238912"/>
        <c:crosses val="autoZero"/>
        <c:auto val="1"/>
        <c:lblAlgn val="ctr"/>
        <c:lblOffset val="100"/>
        <c:noMultiLvlLbl val="0"/>
      </c:catAx>
      <c:valAx>
        <c:axId val="44923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237376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101</c:v>
                </c:pt>
                <c:pt idx="1">
                  <c:v>111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84</c:v>
                </c:pt>
                <c:pt idx="1">
                  <c:v>91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9539456"/>
        <c:axId val="449553536"/>
      </c:barChart>
      <c:catAx>
        <c:axId val="44953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553536"/>
        <c:crosses val="autoZero"/>
        <c:auto val="1"/>
        <c:lblAlgn val="ctr"/>
        <c:lblOffset val="100"/>
        <c:noMultiLvlLbl val="0"/>
      </c:catAx>
      <c:valAx>
        <c:axId val="44955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5394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15.8</c:v>
                </c:pt>
                <c:pt idx="1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58.1</c:v>
                </c:pt>
                <c:pt idx="1">
                  <c:v>58.2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26.1</c:v>
                </c:pt>
                <c:pt idx="1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128"/>
        <c:axId val="193713664"/>
      </c:barChart>
      <c:catAx>
        <c:axId val="19371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3664"/>
        <c:crosses val="autoZero"/>
        <c:auto val="1"/>
        <c:lblAlgn val="ctr"/>
        <c:lblOffset val="100"/>
        <c:noMultiLvlLbl val="0"/>
      </c:catAx>
      <c:valAx>
        <c:axId val="193713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1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490</c:v>
                </c:pt>
                <c:pt idx="1">
                  <c:v>612</c:v>
                </c:pt>
                <c:pt idx="2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614</c:v>
                </c:pt>
                <c:pt idx="1">
                  <c:v>728</c:v>
                </c:pt>
                <c:pt idx="2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080"/>
        <c:axId val="58751616"/>
      </c:barChart>
      <c:catAx>
        <c:axId val="5875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616"/>
        <c:crosses val="autoZero"/>
        <c:auto val="1"/>
        <c:lblAlgn val="ctr"/>
        <c:lblOffset val="100"/>
        <c:noMultiLvlLbl val="0"/>
      </c:catAx>
      <c:valAx>
        <c:axId val="5875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113</c:v>
                </c:pt>
                <c:pt idx="1">
                  <c:v>172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27</c:v>
                </c:pt>
                <c:pt idx="1">
                  <c:v>19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00256"/>
        <c:axId val="59614336"/>
      </c:barChart>
      <c:catAx>
        <c:axId val="596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336"/>
        <c:crosses val="autoZero"/>
        <c:auto val="1"/>
        <c:lblAlgn val="ctr"/>
        <c:lblOffset val="100"/>
        <c:noMultiLvlLbl val="0"/>
      </c:catAx>
      <c:valAx>
        <c:axId val="596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00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2077</c:v>
                </c:pt>
                <c:pt idx="1">
                  <c:v>1837</c:v>
                </c:pt>
                <c:pt idx="2">
                  <c:v>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1647</c:v>
                </c:pt>
                <c:pt idx="1">
                  <c:v>1470</c:v>
                </c:pt>
                <c:pt idx="2">
                  <c:v>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4112"/>
        <c:axId val="146376192"/>
      </c:barChart>
      <c:catAx>
        <c:axId val="13415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192"/>
        <c:crosses val="autoZero"/>
        <c:auto val="1"/>
        <c:lblAlgn val="ctr"/>
        <c:lblOffset val="100"/>
        <c:noMultiLvlLbl val="0"/>
      </c:catAx>
      <c:valAx>
        <c:axId val="14637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41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15.7</c:v>
                </c:pt>
                <c:pt idx="1">
                  <c:v>58.1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15.8</c:v>
                </c:pt>
                <c:pt idx="1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58.1</c:v>
                </c:pt>
                <c:pt idx="1">
                  <c:v>58.2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26.1</c:v>
                </c:pt>
                <c:pt idx="1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4720"/>
        <c:axId val="147281024"/>
      </c:barChart>
      <c:catAx>
        <c:axId val="147214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024"/>
        <c:crosses val="autoZero"/>
        <c:auto val="1"/>
        <c:lblAlgn val="ctr"/>
        <c:lblOffset val="100"/>
        <c:noMultiLvlLbl val="0"/>
      </c:catAx>
      <c:valAx>
        <c:axId val="14728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47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25.9</c:v>
                </c:pt>
                <c:pt idx="1">
                  <c:v>27.3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25.6</c:v>
                </c:pt>
                <c:pt idx="1">
                  <c:v>24.2</c:v>
                </c:pt>
                <c:pt idx="2">
                  <c:v>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48.5</c:v>
                </c:pt>
                <c:pt idx="1">
                  <c:v>48.5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128128"/>
        <c:axId val="148952192"/>
      </c:barChart>
      <c:catAx>
        <c:axId val="14812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192"/>
        <c:crosses val="autoZero"/>
        <c:auto val="1"/>
        <c:lblAlgn val="ctr"/>
        <c:lblOffset val="100"/>
        <c:noMultiLvlLbl val="0"/>
      </c:catAx>
      <c:valAx>
        <c:axId val="148952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128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7936"/>
        <c:axId val="150169472"/>
      </c:barChart>
      <c:catAx>
        <c:axId val="15016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472"/>
        <c:crosses val="autoZero"/>
        <c:auto val="1"/>
        <c:lblAlgn val="ctr"/>
        <c:lblOffset val="100"/>
        <c:noMultiLvlLbl val="0"/>
      </c:catAx>
      <c:valAx>
        <c:axId val="15016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184</c:v>
                </c:pt>
                <c:pt idx="1">
                  <c:v>14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134</c:v>
                </c:pt>
                <c:pt idx="1">
                  <c:v>154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408"/>
        <c:axId val="150320256"/>
      </c:barChart>
      <c:catAx>
        <c:axId val="15030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0256"/>
        <c:crosses val="autoZero"/>
        <c:auto val="1"/>
        <c:lblAlgn val="ctr"/>
        <c:lblOffset val="100"/>
        <c:noMultiLvlLbl val="0"/>
      </c:catAx>
      <c:valAx>
        <c:axId val="15032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71</c:v>
                </c:pt>
                <c:pt idx="1">
                  <c:v>43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45</c:v>
                </c:pt>
                <c:pt idx="1">
                  <c:v>77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136"/>
        <c:axId val="150401024"/>
      </c:barChart>
      <c:catAx>
        <c:axId val="15039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024"/>
        <c:crosses val="autoZero"/>
        <c:auto val="1"/>
        <c:lblAlgn val="ctr"/>
        <c:lblOffset val="100"/>
        <c:noMultiLvlLbl val="0"/>
      </c:catAx>
      <c:valAx>
        <c:axId val="1504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1429</c:v>
                </c:pt>
                <c:pt idx="1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200"/>
        <c:axId val="151126400"/>
      </c:barChart>
      <c:catAx>
        <c:axId val="1507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400"/>
        <c:crosses val="autoZero"/>
        <c:auto val="1"/>
        <c:lblAlgn val="ctr"/>
        <c:lblOffset val="100"/>
        <c:noMultiLvlLbl val="0"/>
      </c:catAx>
      <c:valAx>
        <c:axId val="1511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9312"/>
        <c:axId val="193856640"/>
      </c:barChart>
      <c:catAx>
        <c:axId val="19378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640"/>
        <c:crosses val="autoZero"/>
        <c:auto val="1"/>
        <c:lblAlgn val="ctr"/>
        <c:lblOffset val="100"/>
        <c:noMultiLvlLbl val="0"/>
      </c:catAx>
      <c:valAx>
        <c:axId val="19385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9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503</c:v>
                </c:pt>
                <c:pt idx="1">
                  <c:v>424</c:v>
                </c:pt>
                <c:pt idx="2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048"/>
        <c:axId val="151265664"/>
      </c:barChart>
      <c:catAx>
        <c:axId val="15118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auto val="1"/>
        <c:lblAlgn val="ctr"/>
        <c:lblOffset val="100"/>
        <c:noMultiLvlLbl val="0"/>
      </c:catAx>
      <c:valAx>
        <c:axId val="1512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18</c:v>
                </c:pt>
                <c:pt idx="1">
                  <c:v>36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872"/>
        <c:axId val="151345408"/>
      </c:barChart>
      <c:catAx>
        <c:axId val="151343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408"/>
        <c:crosses val="autoZero"/>
        <c:auto val="1"/>
        <c:lblAlgn val="ctr"/>
        <c:lblOffset val="100"/>
        <c:noMultiLvlLbl val="0"/>
      </c:catAx>
      <c:valAx>
        <c:axId val="151345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21</c:v>
                </c:pt>
                <c:pt idx="1">
                  <c:v>78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1888"/>
        <c:axId val="151479424"/>
      </c:barChart>
      <c:catAx>
        <c:axId val="1514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auto val="1"/>
        <c:lblAlgn val="ctr"/>
        <c:lblOffset val="100"/>
        <c:noMultiLvlLbl val="0"/>
      </c:catAx>
      <c:valAx>
        <c:axId val="15147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23</c:v>
                </c:pt>
                <c:pt idx="1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230.87899999999999</c:v>
                </c:pt>
                <c:pt idx="1">
                  <c:v>253.929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11325</c:v>
                </c:pt>
                <c:pt idx="1">
                  <c:v>11091</c:v>
                </c:pt>
                <c:pt idx="2">
                  <c:v>10989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408"/>
        <c:axId val="153504768"/>
      </c:barChart>
      <c:catAx>
        <c:axId val="15348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auto val="1"/>
        <c:lblAlgn val="ctr"/>
        <c:lblOffset val="100"/>
        <c:noMultiLvlLbl val="0"/>
      </c:catAx>
      <c:valAx>
        <c:axId val="15350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5.3</c:v>
                </c:pt>
                <c:pt idx="1">
                  <c:v>2.7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3088"/>
        <c:axId val="153754240"/>
      </c:barChart>
      <c:catAx>
        <c:axId val="1536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auto val="1"/>
        <c:lblAlgn val="ctr"/>
        <c:lblOffset val="100"/>
        <c:noMultiLvlLbl val="0"/>
      </c:catAx>
      <c:valAx>
        <c:axId val="1537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12.3</c:v>
                </c:pt>
                <c:pt idx="1">
                  <c:v>10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776"/>
        <c:axId val="153852544"/>
      </c:barChart>
      <c:catAx>
        <c:axId val="15383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auto val="1"/>
        <c:lblAlgn val="ctr"/>
        <c:lblOffset val="100"/>
        <c:noMultiLvlLbl val="0"/>
      </c:catAx>
      <c:valAx>
        <c:axId val="1538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14.738593815004853</c:v>
                </c:pt>
                <c:pt idx="1">
                  <c:v>56.741090001386773</c:v>
                </c:pt>
                <c:pt idx="2">
                  <c:v>28.520316183608372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25</c:v>
                </c:pt>
                <c:pt idx="1">
                  <c:v>20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3328"/>
        <c:axId val="154084864"/>
      </c:barChart>
      <c:catAx>
        <c:axId val="15408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864"/>
        <c:crosses val="autoZero"/>
        <c:auto val="1"/>
        <c:lblAlgn val="ctr"/>
        <c:lblOffset val="100"/>
        <c:noMultiLvlLbl val="0"/>
      </c:catAx>
      <c:valAx>
        <c:axId val="15408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3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184</c:v>
                </c:pt>
                <c:pt idx="1">
                  <c:v>14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134</c:v>
                </c:pt>
                <c:pt idx="1">
                  <c:v>154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024"/>
        <c:axId val="199077888"/>
      </c:barChart>
      <c:catAx>
        <c:axId val="19849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7888"/>
        <c:crosses val="autoZero"/>
        <c:auto val="1"/>
        <c:lblAlgn val="ctr"/>
        <c:lblOffset val="100"/>
        <c:noMultiLvlLbl val="0"/>
      </c:catAx>
      <c:valAx>
        <c:axId val="19907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024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57440"/>
        <c:axId val="154594688"/>
      </c:barChart>
      <c:catAx>
        <c:axId val="15455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688"/>
        <c:crosses val="autoZero"/>
        <c:auto val="1"/>
        <c:lblAlgn val="ctr"/>
        <c:lblOffset val="100"/>
        <c:noMultiLvlLbl val="0"/>
      </c:catAx>
      <c:valAx>
        <c:axId val="15459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5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98.5</c:v>
                </c:pt>
                <c:pt idx="1">
                  <c:v>107.3</c:v>
                </c:pt>
                <c:pt idx="2">
                  <c:v>113.3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100.7</c:v>
                </c:pt>
                <c:pt idx="1">
                  <c:v>95.4</c:v>
                </c:pt>
                <c:pt idx="2">
                  <c:v>108.3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6992"/>
        <c:axId val="154838528"/>
      </c:barChart>
      <c:catAx>
        <c:axId val="15483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528"/>
        <c:crosses val="autoZero"/>
        <c:auto val="1"/>
        <c:lblAlgn val="ctr"/>
        <c:lblOffset val="100"/>
        <c:noMultiLvlLbl val="0"/>
      </c:catAx>
      <c:valAx>
        <c:axId val="154838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530</c:v>
                </c:pt>
                <c:pt idx="1">
                  <c:v>445</c:v>
                </c:pt>
                <c:pt idx="2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192"/>
        <c:axId val="155129728"/>
      </c:barChart>
      <c:catAx>
        <c:axId val="15512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auto val="1"/>
        <c:lblAlgn val="ctr"/>
        <c:lblOffset val="100"/>
        <c:noMultiLvlLbl val="0"/>
      </c:catAx>
      <c:valAx>
        <c:axId val="15512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12</c:v>
                </c:pt>
                <c:pt idx="1">
                  <c:v>23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14</c:v>
                </c:pt>
                <c:pt idx="1">
                  <c:v>27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139</c:v>
                </c:pt>
                <c:pt idx="1">
                  <c:v>148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207</c:v>
                </c:pt>
                <c:pt idx="1">
                  <c:v>232</c:v>
                </c:pt>
                <c:pt idx="2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920"/>
        <c:axId val="156131712"/>
      </c:barChart>
      <c:catAx>
        <c:axId val="1556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712"/>
        <c:crosses val="autoZero"/>
        <c:auto val="1"/>
        <c:lblAlgn val="ctr"/>
        <c:lblOffset val="100"/>
        <c:noMultiLvlLbl val="0"/>
      </c:catAx>
      <c:valAx>
        <c:axId val="15613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1.8610456247399807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1.9830814034114548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1.9525724587435862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2.332547496879767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2.130079045902094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2.2826237692414368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2.3242268756067119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2.6986548328941895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3.020385522118985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3.2921924837054499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3.4225488836499793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3.6943558452364447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4.4043821938704752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5.3251976147552353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4.1991402024684508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2.4129801691859658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1.9331576757731246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1.691859658854528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7744"/>
        <c:axId val="157329280"/>
      </c:barChart>
      <c:catAx>
        <c:axId val="157327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9280"/>
        <c:crosses val="autoZero"/>
        <c:auto val="1"/>
        <c:lblAlgn val="ctr"/>
        <c:lblOffset val="100"/>
        <c:noMultiLvlLbl val="0"/>
      </c:catAx>
      <c:valAx>
        <c:axId val="1573292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7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1.7972541949798919</c:v>
                </c:pt>
                <c:pt idx="1">
                  <c:v>2.066287616142005</c:v>
                </c:pt>
                <c:pt idx="2">
                  <c:v>2.2132852586326446</c:v>
                </c:pt>
                <c:pt idx="3">
                  <c:v>2.4379420330051311</c:v>
                </c:pt>
                <c:pt idx="4">
                  <c:v>2.2826237692414368</c:v>
                </c:pt>
                <c:pt idx="5">
                  <c:v>2.3353210373041189</c:v>
                </c:pt>
                <c:pt idx="6">
                  <c:v>2.7319373179864095</c:v>
                </c:pt>
                <c:pt idx="7">
                  <c:v>3.1951185688531414</c:v>
                </c:pt>
                <c:pt idx="8">
                  <c:v>3.2228539730966581</c:v>
                </c:pt>
                <c:pt idx="9">
                  <c:v>3.6250173346276524</c:v>
                </c:pt>
                <c:pt idx="10">
                  <c:v>3.1784773263070312</c:v>
                </c:pt>
                <c:pt idx="11">
                  <c:v>3.2256275135210095</c:v>
                </c:pt>
                <c:pt idx="12">
                  <c:v>3.7692414366939397</c:v>
                </c:pt>
                <c:pt idx="13">
                  <c:v>4.8370545000693381</c:v>
                </c:pt>
                <c:pt idx="14">
                  <c:v>3.9384274025793928</c:v>
                </c:pt>
                <c:pt idx="15">
                  <c:v>1.8055748162529468</c:v>
                </c:pt>
                <c:pt idx="16">
                  <c:v>1.4561087227846345</c:v>
                </c:pt>
                <c:pt idx="17">
                  <c:v>0.92081542088475932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472"/>
        <c:axId val="157876224"/>
      </c:barChart>
      <c:catAx>
        <c:axId val="1578334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224"/>
        <c:crosses val="autoZero"/>
        <c:auto val="1"/>
        <c:lblAlgn val="ctr"/>
        <c:lblOffset val="100"/>
        <c:noMultiLvlLbl val="0"/>
      </c:catAx>
      <c:valAx>
        <c:axId val="1578762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8.021720350487474E-2</c:v>
                </c:pt>
                <c:pt idx="1">
                  <c:v>0.16223231667748217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1.906701221769715</c:v>
                </c:pt>
                <c:pt idx="1">
                  <c:v>0.32446463335496434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11.631494508206837</c:v>
                </c:pt>
                <c:pt idx="1">
                  <c:v>5.0356911096690462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21.689497716894977</c:v>
                </c:pt>
                <c:pt idx="1">
                  <c:v>20.382868267358859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47.556460570159196</c:v>
                </c:pt>
                <c:pt idx="1">
                  <c:v>57.118754055807919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6.4482290509687772</c:v>
                </c:pt>
                <c:pt idx="1">
                  <c:v>7.4302401038286821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10.68739972849562</c:v>
                </c:pt>
                <c:pt idx="1">
                  <c:v>9.5457495133030505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4688"/>
        <c:axId val="158756224"/>
      </c:barChart>
      <c:catAx>
        <c:axId val="15875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6224"/>
        <c:crosses val="autoZero"/>
        <c:auto val="1"/>
        <c:lblAlgn val="ctr"/>
        <c:lblOffset val="100"/>
        <c:noMultiLvlLbl val="0"/>
      </c:catAx>
      <c:valAx>
        <c:axId val="158756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4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36.042206590151793</c:v>
                </c:pt>
                <c:pt idx="1">
                  <c:v>30.38935756002596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27.86005183265457</c:v>
                </c:pt>
                <c:pt idx="1">
                  <c:v>34.445165476963012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35.999012711341479</c:v>
                </c:pt>
                <c:pt idx="1">
                  <c:v>34.918883841661255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9.8728865852153527E-2</c:v>
                </c:pt>
                <c:pt idx="1">
                  <c:v>0.24659312134977288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7392"/>
        <c:axId val="159548928"/>
      </c:barChart>
      <c:catAx>
        <c:axId val="15954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928"/>
        <c:crosses val="autoZero"/>
        <c:auto val="1"/>
        <c:lblAlgn val="ctr"/>
        <c:lblOffset val="100"/>
        <c:noMultiLvlLbl val="0"/>
      </c:catAx>
      <c:valAx>
        <c:axId val="15954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10</c:v>
                </c:pt>
                <c:pt idx="3">
                  <c:v>9</c:v>
                </c:pt>
                <c:pt idx="4">
                  <c:v>17</c:v>
                </c:pt>
                <c:pt idx="5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10</c:v>
                </c:pt>
                <c:pt idx="4">
                  <c:v>4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09824"/>
        <c:axId val="159870336"/>
      </c:barChart>
      <c:catAx>
        <c:axId val="159709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70336"/>
        <c:crosses val="autoZero"/>
        <c:auto val="1"/>
        <c:lblAlgn val="ctr"/>
        <c:lblOffset val="100"/>
        <c:noMultiLvlLbl val="0"/>
      </c:catAx>
      <c:valAx>
        <c:axId val="159870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09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71</c:v>
                </c:pt>
                <c:pt idx="1">
                  <c:v>43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45</c:v>
                </c:pt>
                <c:pt idx="1">
                  <c:v>77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392"/>
        <c:axId val="199533696"/>
      </c:barChart>
      <c:catAx>
        <c:axId val="19935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696"/>
        <c:crosses val="autoZero"/>
        <c:auto val="1"/>
        <c:lblAlgn val="ctr"/>
        <c:lblOffset val="100"/>
        <c:noMultiLvlLbl val="0"/>
      </c:catAx>
      <c:valAx>
        <c:axId val="1995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1.17</c:v>
                </c:pt>
                <c:pt idx="1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3040"/>
        <c:axId val="160322304"/>
      </c:barChart>
      <c:catAx>
        <c:axId val="16018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2304"/>
        <c:crosses val="autoZero"/>
        <c:auto val="1"/>
        <c:lblAlgn val="ctr"/>
        <c:lblOffset val="100"/>
        <c:noMultiLvlLbl val="0"/>
      </c:catAx>
      <c:valAx>
        <c:axId val="16032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37.5</c:v>
                </c:pt>
                <c:pt idx="1">
                  <c:v>64.983579638752047</c:v>
                </c:pt>
                <c:pt idx="2">
                  <c:v>15.151515151515152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62.5</c:v>
                </c:pt>
                <c:pt idx="1">
                  <c:v>35.016420361247945</c:v>
                </c:pt>
                <c:pt idx="2">
                  <c:v>84.848484848484844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8640"/>
        <c:axId val="160611712"/>
      </c:barChart>
      <c:catAx>
        <c:axId val="160608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136</c:v>
                </c:pt>
                <c:pt idx="1">
                  <c:v>134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124</c:v>
                </c:pt>
                <c:pt idx="1">
                  <c:v>122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840"/>
        <c:axId val="160885376"/>
      </c:barChart>
      <c:catAx>
        <c:axId val="16088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5376"/>
        <c:crosses val="autoZero"/>
        <c:auto val="1"/>
        <c:lblAlgn val="ctr"/>
        <c:lblOffset val="100"/>
        <c:noMultiLvlLbl val="0"/>
      </c:catAx>
      <c:valAx>
        <c:axId val="16088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341</c:v>
                </c:pt>
                <c:pt idx="1">
                  <c:v>464</c:v>
                </c:pt>
                <c:pt idx="2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378</c:v>
                </c:pt>
                <c:pt idx="1">
                  <c:v>454</c:v>
                </c:pt>
                <c:pt idx="2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296"/>
        <c:axId val="161082368"/>
      </c:barChart>
      <c:catAx>
        <c:axId val="1610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368"/>
        <c:crosses val="autoZero"/>
        <c:auto val="1"/>
        <c:lblAlgn val="ctr"/>
        <c:lblOffset val="100"/>
        <c:noMultiLvlLbl val="0"/>
      </c:catAx>
      <c:valAx>
        <c:axId val="16108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23.632269174725128</c:v>
                </c:pt>
                <c:pt idx="1">
                  <c:v>29.75206611570248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26.506822095641809</c:v>
                </c:pt>
                <c:pt idx="1">
                  <c:v>29.843893480257115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16.704199231686314</c:v>
                </c:pt>
                <c:pt idx="1">
                  <c:v>17.392102846648303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13.180553715723937</c:v>
                </c:pt>
                <c:pt idx="1">
                  <c:v>14.14141414141414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8.9813220294078686</c:v>
                </c:pt>
                <c:pt idx="1">
                  <c:v>5.6014692378328741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10.994833752814943</c:v>
                </c:pt>
                <c:pt idx="1">
                  <c:v>3.2690541781450873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6608"/>
        <c:axId val="161879552"/>
      </c:barChart>
      <c:catAx>
        <c:axId val="161876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552"/>
        <c:crosses val="autoZero"/>
        <c:auto val="1"/>
        <c:lblAlgn val="ctr"/>
        <c:lblOffset val="100"/>
        <c:noMultiLvlLbl val="0"/>
      </c:catAx>
      <c:valAx>
        <c:axId val="161879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6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53.18</c:v>
                </c:pt>
                <c:pt idx="1">
                  <c:v>40.89</c:v>
                </c:pt>
                <c:pt idx="2">
                  <c:v>5.26</c:v>
                </c:pt>
                <c:pt idx="3">
                  <c:v>0.52</c:v>
                </c:pt>
                <c:pt idx="4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55.85</c:v>
                </c:pt>
                <c:pt idx="1">
                  <c:v>36.56</c:v>
                </c:pt>
                <c:pt idx="2">
                  <c:v>6.56</c:v>
                </c:pt>
                <c:pt idx="3">
                  <c:v>0.81</c:v>
                </c:pt>
                <c:pt idx="4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6832"/>
        <c:axId val="162139520"/>
      </c:barChart>
      <c:catAx>
        <c:axId val="16213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520"/>
        <c:crosses val="autoZero"/>
        <c:auto val="1"/>
        <c:lblAlgn val="ctr"/>
        <c:lblOffset val="100"/>
        <c:noMultiLvlLbl val="0"/>
      </c:catAx>
      <c:valAx>
        <c:axId val="162139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8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49700</c:v>
                </c:pt>
                <c:pt idx="1">
                  <c:v>56100</c:v>
                </c:pt>
                <c:pt idx="2">
                  <c:v>64298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424"/>
        <c:axId val="162248960"/>
      </c:barChart>
      <c:catAx>
        <c:axId val="16224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auto val="1"/>
        <c:lblAlgn val="ctr"/>
        <c:lblOffset val="100"/>
        <c:noMultiLvlLbl val="0"/>
      </c:catAx>
      <c:valAx>
        <c:axId val="16224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4397</c:v>
                </c:pt>
                <c:pt idx="1">
                  <c:v>4563</c:v>
                </c:pt>
                <c:pt idx="2">
                  <c:v>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5859</c:v>
                </c:pt>
                <c:pt idx="1">
                  <c:v>6014</c:v>
                </c:pt>
                <c:pt idx="2">
                  <c:v>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9568"/>
        <c:axId val="162527872"/>
      </c:barChart>
      <c:catAx>
        <c:axId val="16242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7872"/>
        <c:crosses val="autoZero"/>
        <c:auto val="1"/>
        <c:lblAlgn val="ctr"/>
        <c:lblOffset val="100"/>
        <c:noMultiLvlLbl val="0"/>
      </c:catAx>
      <c:valAx>
        <c:axId val="16252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15.5</c:v>
                </c:pt>
                <c:pt idx="1">
                  <c:v>40</c:v>
                </c:pt>
                <c:pt idx="2">
                  <c:v>1.4</c:v>
                </c:pt>
                <c:pt idx="3">
                  <c:v>43.1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65.916955017301035</c:v>
                </c:pt>
                <c:pt idx="1">
                  <c:v>97.354948805460751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34.083044982698965</c:v>
                </c:pt>
                <c:pt idx="1">
                  <c:v>2.6450511945392492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088"/>
        <c:axId val="166110336"/>
      </c:barChart>
      <c:catAx>
        <c:axId val="166009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0336"/>
        <c:crosses val="autoZero"/>
        <c:auto val="1"/>
        <c:lblAlgn val="ctr"/>
        <c:lblOffset val="100"/>
        <c:noMultiLvlLbl val="0"/>
      </c:catAx>
      <c:valAx>
        <c:axId val="1661103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08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1429</c:v>
                </c:pt>
                <c:pt idx="1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8256"/>
        <c:axId val="199969792"/>
      </c:barChart>
      <c:catAx>
        <c:axId val="19996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792"/>
        <c:crosses val="autoZero"/>
        <c:auto val="1"/>
        <c:lblAlgn val="ctr"/>
        <c:lblOffset val="100"/>
        <c:noMultiLvlLbl val="0"/>
      </c:catAx>
      <c:valAx>
        <c:axId val="19996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5.4</c:v>
                </c:pt>
                <c:pt idx="1">
                  <c:v>20.399999999999999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4384"/>
        <c:axId val="167584512"/>
      </c:barChart>
      <c:catAx>
        <c:axId val="1663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512"/>
        <c:crosses val="autoZero"/>
        <c:auto val="1"/>
        <c:lblAlgn val="ctr"/>
        <c:lblOffset val="100"/>
        <c:noMultiLvlLbl val="0"/>
      </c:catAx>
      <c:valAx>
        <c:axId val="16758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5.3</c:v>
                </c:pt>
                <c:pt idx="1">
                  <c:v>8.1</c:v>
                </c:pt>
                <c:pt idx="2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608"/>
        <c:axId val="168308736"/>
      </c:barChart>
      <c:catAx>
        <c:axId val="16800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8736"/>
        <c:crosses val="autoZero"/>
        <c:auto val="1"/>
        <c:lblAlgn val="ctr"/>
        <c:lblOffset val="100"/>
        <c:noMultiLvlLbl val="0"/>
      </c:catAx>
      <c:valAx>
        <c:axId val="1683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7.46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456"/>
        <c:axId val="186479744"/>
      </c:barChart>
      <c:catAx>
        <c:axId val="1864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79744"/>
        <c:crosses val="autoZero"/>
        <c:auto val="1"/>
        <c:lblAlgn val="ctr"/>
        <c:lblOffset val="100"/>
        <c:noMultiLvlLbl val="0"/>
      </c:catAx>
      <c:valAx>
        <c:axId val="1864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961</c:v>
                </c:pt>
                <c:pt idx="1">
                  <c:v>1118</c:v>
                </c:pt>
                <c:pt idx="2">
                  <c:v>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102</c:v>
                </c:pt>
                <c:pt idx="1">
                  <c:v>156</c:v>
                </c:pt>
                <c:pt idx="2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6640"/>
        <c:axId val="186740096"/>
      </c:barChart>
      <c:catAx>
        <c:axId val="18673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0096"/>
        <c:crosses val="autoZero"/>
        <c:auto val="1"/>
        <c:lblAlgn val="ctr"/>
        <c:lblOffset val="100"/>
        <c:noMultiLvlLbl val="0"/>
      </c:catAx>
      <c:valAx>
        <c:axId val="1867400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1615</c:v>
                </c:pt>
                <c:pt idx="1">
                  <c:v>1641</c:v>
                </c:pt>
                <c:pt idx="2">
                  <c:v>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267</c:v>
                </c:pt>
                <c:pt idx="1">
                  <c:v>253</c:v>
                </c:pt>
                <c:pt idx="2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880"/>
        <c:axId val="186894976"/>
      </c:barChart>
      <c:catAx>
        <c:axId val="186858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976"/>
        <c:crosses val="autoZero"/>
        <c:auto val="1"/>
        <c:lblAlgn val="ctr"/>
        <c:lblOffset val="100"/>
        <c:noMultiLvlLbl val="0"/>
      </c:catAx>
      <c:valAx>
        <c:axId val="186894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1.7</c:v>
                </c:pt>
                <c:pt idx="1">
                  <c:v>1.5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2.6</c:v>
                </c:pt>
                <c:pt idx="1">
                  <c:v>1.6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9888"/>
        <c:axId val="189352576"/>
      </c:barChart>
      <c:catAx>
        <c:axId val="18934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2576"/>
        <c:crosses val="autoZero"/>
        <c:auto val="1"/>
        <c:lblAlgn val="ctr"/>
        <c:lblOffset val="100"/>
        <c:noMultiLvlLbl val="0"/>
      </c:catAx>
      <c:valAx>
        <c:axId val="189352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22.9</c:v>
                </c:pt>
                <c:pt idx="1">
                  <c:v>24.2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31.4</c:v>
                </c:pt>
                <c:pt idx="1">
                  <c:v>32.9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016"/>
        <c:axId val="189463552"/>
      </c:barChart>
      <c:catAx>
        <c:axId val="18946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552"/>
        <c:crosses val="autoZero"/>
        <c:auto val="1"/>
        <c:lblAlgn val="ctr"/>
        <c:lblOffset val="100"/>
        <c:noMultiLvlLbl val="0"/>
      </c:catAx>
      <c:valAx>
        <c:axId val="189463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0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4459.7</c:v>
                </c:pt>
                <c:pt idx="1">
                  <c:v>8490.41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392"/>
        <c:axId val="189709696"/>
      </c:barChart>
      <c:catAx>
        <c:axId val="18970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696"/>
        <c:crosses val="autoZero"/>
        <c:auto val="1"/>
        <c:lblAlgn val="ctr"/>
        <c:lblOffset val="100"/>
        <c:noMultiLvlLbl val="0"/>
      </c:catAx>
      <c:valAx>
        <c:axId val="18970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101</c:v>
                </c:pt>
                <c:pt idx="1">
                  <c:v>111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84</c:v>
                </c:pt>
                <c:pt idx="1">
                  <c:v>91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7632"/>
        <c:axId val="189959168"/>
      </c:barChart>
      <c:catAx>
        <c:axId val="1899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168"/>
        <c:crosses val="autoZero"/>
        <c:auto val="1"/>
        <c:lblAlgn val="ctr"/>
        <c:lblOffset val="100"/>
        <c:noMultiLvlLbl val="0"/>
      </c:catAx>
      <c:valAx>
        <c:axId val="18995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76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18374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17681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33823</v>
      </c>
      <c r="C4" s="35">
        <v>16538</v>
      </c>
      <c r="D4" s="63">
        <v>17285</v>
      </c>
      <c r="E4" s="211"/>
    </row>
    <row r="5" spans="1:5" ht="30" x14ac:dyDescent="0.25">
      <c r="A5" s="201" t="s">
        <v>716</v>
      </c>
      <c r="B5" s="72">
        <v>35066</v>
      </c>
      <c r="C5" s="61">
        <v>17131</v>
      </c>
      <c r="D5" s="111">
        <v>17935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5415</v>
      </c>
      <c r="C4" s="71">
        <v>8809</v>
      </c>
    </row>
    <row r="5" spans="1:6" x14ac:dyDescent="0.25">
      <c r="A5" s="286" t="s">
        <v>719</v>
      </c>
      <c r="B5" s="214">
        <v>1748</v>
      </c>
      <c r="C5" s="214">
        <v>2019</v>
      </c>
    </row>
    <row r="6" spans="1:6" x14ac:dyDescent="0.25">
      <c r="A6" s="286" t="s">
        <v>720</v>
      </c>
      <c r="B6" s="214">
        <v>2583</v>
      </c>
      <c r="C6" s="214">
        <v>2671</v>
      </c>
    </row>
    <row r="7" spans="1:6" x14ac:dyDescent="0.25">
      <c r="A7" s="286" t="s">
        <v>721</v>
      </c>
      <c r="B7" s="214">
        <v>6073</v>
      </c>
      <c r="C7" s="214">
        <v>4430</v>
      </c>
    </row>
    <row r="8" spans="1:6" x14ac:dyDescent="0.25">
      <c r="A8" s="286" t="s">
        <v>722</v>
      </c>
      <c r="B8" s="214">
        <v>34</v>
      </c>
      <c r="C8" s="214">
        <v>118</v>
      </c>
    </row>
    <row r="9" spans="1:6" x14ac:dyDescent="0.25">
      <c r="A9" s="286" t="s">
        <v>723</v>
      </c>
      <c r="B9" s="214">
        <v>1786</v>
      </c>
      <c r="C9" s="214">
        <v>1637</v>
      </c>
    </row>
    <row r="10" spans="1:6" ht="30" x14ac:dyDescent="0.25">
      <c r="A10" s="293" t="s">
        <v>724</v>
      </c>
      <c r="B10" s="214">
        <v>3455</v>
      </c>
      <c r="C10" s="214">
        <v>421</v>
      </c>
    </row>
    <row r="11" spans="1:6" x14ac:dyDescent="0.25">
      <c r="A11" s="286" t="s">
        <v>887</v>
      </c>
      <c r="B11" s="214">
        <v>856</v>
      </c>
      <c r="C11" s="214">
        <v>911</v>
      </c>
    </row>
    <row r="12" spans="1:6" x14ac:dyDescent="0.25">
      <c r="A12" s="294" t="s">
        <v>16</v>
      </c>
      <c r="B12" s="1">
        <f>SUM(B4:B11)</f>
        <v>21950</v>
      </c>
      <c r="C12" s="1">
        <f>SUM(C4:C11)</f>
        <v>21016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4706</v>
      </c>
      <c r="C19" s="71">
        <v>6016</v>
      </c>
    </row>
    <row r="20" spans="1:3" x14ac:dyDescent="0.25">
      <c r="A20" s="286" t="s">
        <v>719</v>
      </c>
      <c r="B20" s="214">
        <v>1260</v>
      </c>
      <c r="C20" s="214">
        <v>1513</v>
      </c>
    </row>
    <row r="21" spans="1:3" x14ac:dyDescent="0.25">
      <c r="A21" s="286" t="s">
        <v>720</v>
      </c>
      <c r="B21" s="214">
        <v>2077</v>
      </c>
      <c r="C21" s="214">
        <v>2182</v>
      </c>
    </row>
    <row r="22" spans="1:3" x14ac:dyDescent="0.25">
      <c r="A22" s="286" t="s">
        <v>721</v>
      </c>
      <c r="B22" s="214">
        <v>6079</v>
      </c>
      <c r="C22" s="214">
        <v>4836</v>
      </c>
    </row>
    <row r="23" spans="1:3" x14ac:dyDescent="0.25">
      <c r="A23" s="286" t="s">
        <v>722</v>
      </c>
      <c r="B23" s="214">
        <v>21</v>
      </c>
      <c r="C23" s="214">
        <v>76</v>
      </c>
    </row>
    <row r="24" spans="1:3" x14ac:dyDescent="0.25">
      <c r="A24" s="286" t="s">
        <v>723</v>
      </c>
      <c r="B24" s="214">
        <v>1201</v>
      </c>
      <c r="C24" s="214">
        <v>1067</v>
      </c>
    </row>
    <row r="25" spans="1:3" ht="30" x14ac:dyDescent="0.25">
      <c r="A25" s="293" t="s">
        <v>724</v>
      </c>
      <c r="B25" s="214">
        <v>2292</v>
      </c>
      <c r="C25" s="214">
        <v>434</v>
      </c>
    </row>
    <row r="26" spans="1:3" x14ac:dyDescent="0.25">
      <c r="A26" s="286" t="s">
        <v>887</v>
      </c>
      <c r="B26" s="214">
        <v>647</v>
      </c>
      <c r="C26" s="214">
        <v>1468</v>
      </c>
    </row>
    <row r="27" spans="1:3" x14ac:dyDescent="0.25">
      <c r="A27" s="294" t="s">
        <v>16</v>
      </c>
      <c r="B27" s="1">
        <f>SUM(B19:B26)</f>
        <v>18283</v>
      </c>
      <c r="C27" s="1">
        <f>SUM(C19:C26)</f>
        <v>17592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76.760000000000005</v>
      </c>
      <c r="C4" s="1018">
        <v>74.28</v>
      </c>
      <c r="D4" s="1018">
        <v>79.400000000000006</v>
      </c>
      <c r="E4" s="1019">
        <v>85</v>
      </c>
      <c r="F4" s="1019">
        <v>213.7</v>
      </c>
      <c r="G4" s="1020">
        <v>47</v>
      </c>
      <c r="H4" s="1021">
        <v>45.7</v>
      </c>
      <c r="I4" s="1022">
        <v>48.3</v>
      </c>
      <c r="J4" s="1019">
        <v>5.3</v>
      </c>
    </row>
    <row r="5" spans="1:12" x14ac:dyDescent="0.25">
      <c r="A5" s="498">
        <v>2021</v>
      </c>
      <c r="B5" s="757">
        <v>75.37</v>
      </c>
      <c r="C5" s="758">
        <v>72.55</v>
      </c>
      <c r="D5" s="758">
        <v>78.47</v>
      </c>
      <c r="E5" s="1023">
        <v>83</v>
      </c>
      <c r="F5" s="1023">
        <v>213.9</v>
      </c>
      <c r="G5" s="1024">
        <v>47.1</v>
      </c>
      <c r="H5" s="1025">
        <v>45.8</v>
      </c>
      <c r="I5" s="1026">
        <v>48.4</v>
      </c>
      <c r="J5" s="1023">
        <v>8.1</v>
      </c>
    </row>
    <row r="6" spans="1:12" x14ac:dyDescent="0.25">
      <c r="A6" s="499">
        <v>2022</v>
      </c>
      <c r="B6" s="1011">
        <v>75.36</v>
      </c>
      <c r="C6" s="1012">
        <v>72.52</v>
      </c>
      <c r="D6" s="1012">
        <v>78.459999999999994</v>
      </c>
      <c r="E6" s="1013">
        <v>80</v>
      </c>
      <c r="F6" s="1013">
        <v>220.5</v>
      </c>
      <c r="G6" s="1014">
        <v>47.5</v>
      </c>
      <c r="H6" s="1015">
        <v>46.2</v>
      </c>
      <c r="I6" s="1016">
        <v>48.8</v>
      </c>
      <c r="J6" s="1013">
        <v>8.3000000000000007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5.3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8.1</v>
      </c>
    </row>
    <row r="13" spans="1:12" x14ac:dyDescent="0.25">
      <c r="A13" s="633">
        <f t="shared" si="0"/>
        <v>2022</v>
      </c>
      <c r="B13" s="627">
        <f t="shared" si="1"/>
        <v>8.3000000000000007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9493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10670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64298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2967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92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9629</v>
      </c>
      <c r="C5" s="70">
        <v>10256</v>
      </c>
      <c r="D5" s="55">
        <v>5859</v>
      </c>
      <c r="E5" s="110">
        <v>4397</v>
      </c>
      <c r="F5" s="55">
        <v>27.1</v>
      </c>
      <c r="G5" s="55">
        <v>31.4</v>
      </c>
      <c r="H5" s="110">
        <v>22.9</v>
      </c>
      <c r="I5" s="55"/>
      <c r="J5" s="70"/>
      <c r="K5" s="55"/>
      <c r="L5" s="55"/>
      <c r="M5" s="71">
        <v>93</v>
      </c>
      <c r="N5" s="71">
        <v>84</v>
      </c>
      <c r="O5" s="71">
        <v>101</v>
      </c>
    </row>
    <row r="6" spans="1:16" x14ac:dyDescent="0.25">
      <c r="A6" s="215">
        <v>2021</v>
      </c>
      <c r="B6" s="212">
        <v>9727</v>
      </c>
      <c r="C6" s="212">
        <v>10577</v>
      </c>
      <c r="D6" s="58">
        <v>6014</v>
      </c>
      <c r="E6" s="160">
        <v>4563</v>
      </c>
      <c r="F6" s="58">
        <v>28.4</v>
      </c>
      <c r="G6" s="58">
        <v>32.9</v>
      </c>
      <c r="H6" s="160">
        <v>24.2</v>
      </c>
      <c r="I6" s="58">
        <v>49700</v>
      </c>
      <c r="J6" s="212">
        <v>3724</v>
      </c>
      <c r="K6" s="58">
        <v>1647</v>
      </c>
      <c r="L6" s="58">
        <v>2077</v>
      </c>
      <c r="M6" s="214">
        <v>101</v>
      </c>
      <c r="N6" s="214">
        <v>91</v>
      </c>
      <c r="O6" s="214">
        <v>111</v>
      </c>
    </row>
    <row r="7" spans="1:16" x14ac:dyDescent="0.25">
      <c r="A7" s="229">
        <v>2022</v>
      </c>
      <c r="B7" s="167">
        <v>9493</v>
      </c>
      <c r="C7" s="167">
        <v>10670</v>
      </c>
      <c r="D7" s="94">
        <v>6019</v>
      </c>
      <c r="E7" s="169">
        <v>4651</v>
      </c>
      <c r="F7" s="94">
        <v>29.6</v>
      </c>
      <c r="G7" s="58">
        <v>34</v>
      </c>
      <c r="H7" s="160">
        <v>25.3</v>
      </c>
      <c r="I7" s="94">
        <v>56100</v>
      </c>
      <c r="J7" s="167">
        <v>3307</v>
      </c>
      <c r="K7" s="94">
        <v>1470</v>
      </c>
      <c r="L7" s="94">
        <v>1837</v>
      </c>
      <c r="M7" s="214">
        <v>92</v>
      </c>
      <c r="N7" s="214">
        <v>84</v>
      </c>
      <c r="O7" s="214">
        <v>101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64298</v>
      </c>
      <c r="J8" s="1072">
        <v>2967</v>
      </c>
      <c r="K8" s="1073">
        <v>1325</v>
      </c>
      <c r="L8" s="1073">
        <v>1642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49700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56100</v>
      </c>
      <c r="F14" s="514">
        <f>A5</f>
        <v>2020</v>
      </c>
      <c r="G14" s="310">
        <f>IF(ISBLANK(E5),"",E5)</f>
        <v>4397</v>
      </c>
      <c r="H14" s="310">
        <f>IF(ISBLANK(D5),"",D5)</f>
        <v>5859</v>
      </c>
      <c r="K14" s="514">
        <f>A6</f>
        <v>2021</v>
      </c>
      <c r="L14" s="310">
        <f>IF(ISBLANK(L6),"",L6)</f>
        <v>2077</v>
      </c>
      <c r="M14" s="310">
        <f>IF(ISBLANK(K6),"",K6)</f>
        <v>1647</v>
      </c>
    </row>
    <row r="15" spans="1:16" x14ac:dyDescent="0.25">
      <c r="A15" s="481">
        <f>A8</f>
        <v>2023</v>
      </c>
      <c r="B15" s="311">
        <f t="shared" si="0"/>
        <v>64298</v>
      </c>
      <c r="F15" s="486">
        <f t="shared" ref="F15:F16" si="1">A6</f>
        <v>2021</v>
      </c>
      <c r="G15" s="479">
        <f t="shared" ref="G15:G16" si="2">IF(ISBLANK(E6),"",E6)</f>
        <v>4563</v>
      </c>
      <c r="H15" s="479">
        <f t="shared" ref="H15:H16" si="3">IF(ISBLANK(D6),"",D6)</f>
        <v>6014</v>
      </c>
      <c r="K15" s="486">
        <f>A7</f>
        <v>2022</v>
      </c>
      <c r="L15" s="479">
        <f t="shared" ref="L15:L16" si="4">IF(ISBLANK(L7),"",L7)</f>
        <v>1837</v>
      </c>
      <c r="M15" s="479">
        <f t="shared" ref="M15:M16" si="5">IF(ISBLANK(K7),"",K7)</f>
        <v>1470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4651</v>
      </c>
      <c r="H16" s="311">
        <f t="shared" si="3"/>
        <v>6019</v>
      </c>
      <c r="K16" s="481">
        <f>A8</f>
        <v>2023</v>
      </c>
      <c r="L16" s="311">
        <f t="shared" si="4"/>
        <v>1642</v>
      </c>
      <c r="M16" s="311">
        <f t="shared" si="5"/>
        <v>1325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9629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9727</v>
      </c>
      <c r="C21" s="373"/>
      <c r="D21" s="197"/>
      <c r="F21" s="514">
        <f>A5</f>
        <v>2020</v>
      </c>
      <c r="G21" s="310">
        <f>IF(ISBLANK(E5),"",E5)</f>
        <v>4397</v>
      </c>
      <c r="H21" s="310">
        <f>IF(ISBLANK(D5),"",D5)</f>
        <v>5859</v>
      </c>
      <c r="K21" s="514">
        <f>A6</f>
        <v>2021</v>
      </c>
      <c r="L21" s="310">
        <f>IF(ISBLANK(L6),"",L6)</f>
        <v>2077</v>
      </c>
      <c r="M21" s="310">
        <f>IF(ISBLANK(K6),"",K6)</f>
        <v>1647</v>
      </c>
    </row>
    <row r="22" spans="1:15" x14ac:dyDescent="0.25">
      <c r="A22" s="481">
        <f t="shared" si="6"/>
        <v>2022</v>
      </c>
      <c r="B22" s="311">
        <f t="shared" si="7"/>
        <v>9493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4563</v>
      </c>
      <c r="H22" s="479">
        <f t="shared" ref="H22:H23" si="10">IF(ISBLANK(D6),"",D6)</f>
        <v>6014</v>
      </c>
      <c r="K22" s="486">
        <f>A7</f>
        <v>2022</v>
      </c>
      <c r="L22" s="479">
        <f>IF(ISBLANK(L7),"",L7)</f>
        <v>1837</v>
      </c>
      <c r="M22" s="479">
        <f>IF(ISBLANK(K7),"",K7)</f>
        <v>1470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4651</v>
      </c>
      <c r="H23" s="311">
        <f t="shared" si="10"/>
        <v>6019</v>
      </c>
      <c r="K23" s="481">
        <f>A8</f>
        <v>2023</v>
      </c>
      <c r="L23" s="311">
        <f>IF(ISBLANK(L8),"",L8)</f>
        <v>1642</v>
      </c>
      <c r="M23" s="311">
        <f>IF(ISBLANK(K8),"",K8)</f>
        <v>1325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9629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9727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9493</v>
      </c>
      <c r="C28" s="373"/>
      <c r="D28" s="197"/>
      <c r="F28" s="514">
        <f>A5</f>
        <v>2020</v>
      </c>
      <c r="G28" s="310">
        <f>IF(ISBLANK(H5),"",H5)</f>
        <v>22.9</v>
      </c>
      <c r="H28" s="310">
        <f>IF(ISBLANK(G5),"",G5)</f>
        <v>31.4</v>
      </c>
      <c r="K28" s="514">
        <f>A5</f>
        <v>2020</v>
      </c>
      <c r="L28" s="310">
        <f>IF(ISBLANK(O5),"",O5)</f>
        <v>101</v>
      </c>
      <c r="M28" s="310">
        <f>IF(ISBLANK(N5),"",N5)</f>
        <v>84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24.2</v>
      </c>
      <c r="H29" s="479">
        <f t="shared" ref="H29:H30" si="15">IF(ISBLANK(G6),"",G6)</f>
        <v>32.9</v>
      </c>
      <c r="K29" s="486">
        <f t="shared" ref="K29:K30" si="16">A6</f>
        <v>2021</v>
      </c>
      <c r="L29" s="479">
        <f t="shared" ref="L29:L30" si="17">IF(ISBLANK(O6),"",O6)</f>
        <v>111</v>
      </c>
      <c r="M29" s="479">
        <f t="shared" ref="M29:M30" si="18">IF(ISBLANK(N6),"",N6)</f>
        <v>91</v>
      </c>
    </row>
    <row r="30" spans="1:15" x14ac:dyDescent="0.25">
      <c r="F30" s="481">
        <f t="shared" si="13"/>
        <v>2022</v>
      </c>
      <c r="G30" s="311">
        <f t="shared" si="14"/>
        <v>25.3</v>
      </c>
      <c r="H30" s="311">
        <f t="shared" si="15"/>
        <v>34</v>
      </c>
      <c r="K30" s="481">
        <f t="shared" si="16"/>
        <v>2022</v>
      </c>
      <c r="L30" s="311">
        <f t="shared" si="17"/>
        <v>101</v>
      </c>
      <c r="M30" s="311">
        <f t="shared" si="18"/>
        <v>84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22.9</v>
      </c>
      <c r="H35" s="310">
        <f>IF(ISBLANK(G5),"",G5)</f>
        <v>31.4</v>
      </c>
      <c r="K35" s="514">
        <f>A5</f>
        <v>2020</v>
      </c>
      <c r="L35" s="310">
        <f>IF(ISBLANK(O5),"",O5)</f>
        <v>101</v>
      </c>
      <c r="M35" s="310">
        <f>IF(ISBLANK(N5),"",N5)</f>
        <v>84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24.2</v>
      </c>
      <c r="H36" s="479">
        <f t="shared" ref="H36:H37" si="21">IF(ISBLANK(G6),"",G6)</f>
        <v>32.9</v>
      </c>
      <c r="K36" s="486">
        <f t="shared" ref="K36:K37" si="22">A6</f>
        <v>2021</v>
      </c>
      <c r="L36" s="479">
        <f t="shared" ref="L36:L37" si="23">IF(ISBLANK(O6),"",O6)</f>
        <v>111</v>
      </c>
      <c r="M36" s="479">
        <f t="shared" ref="M36:M37" si="24">IF(ISBLANK(N6),"",N6)</f>
        <v>91</v>
      </c>
    </row>
    <row r="37" spans="6:15" x14ac:dyDescent="0.25">
      <c r="F37" s="481">
        <f t="shared" si="19"/>
        <v>2022</v>
      </c>
      <c r="G37" s="311">
        <f t="shared" si="20"/>
        <v>25.3</v>
      </c>
      <c r="H37" s="311">
        <f t="shared" si="21"/>
        <v>34</v>
      </c>
      <c r="K37" s="481">
        <f t="shared" si="22"/>
        <v>2022</v>
      </c>
      <c r="L37" s="311">
        <f t="shared" si="23"/>
        <v>101</v>
      </c>
      <c r="M37" s="311">
        <f t="shared" si="24"/>
        <v>84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17.5</v>
      </c>
      <c r="C6" s="35">
        <v>17.7</v>
      </c>
      <c r="D6" s="63">
        <v>17.399999999999999</v>
      </c>
      <c r="E6" s="35">
        <v>59.7</v>
      </c>
      <c r="F6" s="35">
        <v>58.1</v>
      </c>
      <c r="G6" s="35">
        <v>61</v>
      </c>
      <c r="H6" s="292">
        <v>22.7</v>
      </c>
      <c r="I6" s="35">
        <v>24.2</v>
      </c>
      <c r="J6" s="63">
        <v>21.5</v>
      </c>
      <c r="M6" s="127" t="s">
        <v>16</v>
      </c>
      <c r="N6" s="935">
        <f>IF(ISBLANK(B8),"",B8)</f>
        <v>15.7</v>
      </c>
      <c r="O6" s="935">
        <f>IF(ISBLANK(E8),"",E8)</f>
        <v>58.1</v>
      </c>
      <c r="P6" s="128">
        <f>IF(ISBLANK(H8),"",H8)</f>
        <v>26.2</v>
      </c>
    </row>
    <row r="7" spans="1:19" x14ac:dyDescent="0.25">
      <c r="A7" s="286">
        <v>2022</v>
      </c>
      <c r="B7" s="167">
        <v>16</v>
      </c>
      <c r="C7" s="94">
        <v>16.7</v>
      </c>
      <c r="D7" s="169">
        <v>15.5</v>
      </c>
      <c r="E7" s="94">
        <v>59</v>
      </c>
      <c r="F7" s="94">
        <v>57</v>
      </c>
      <c r="G7" s="94">
        <v>60.6</v>
      </c>
      <c r="H7" s="167">
        <v>25</v>
      </c>
      <c r="I7" s="94">
        <v>26.3</v>
      </c>
      <c r="J7" s="169">
        <v>24</v>
      </c>
    </row>
    <row r="8" spans="1:19" x14ac:dyDescent="0.25">
      <c r="A8" s="218">
        <v>2023</v>
      </c>
      <c r="B8" s="167">
        <v>15.7</v>
      </c>
      <c r="C8" s="94">
        <v>15.5</v>
      </c>
      <c r="D8" s="169">
        <v>15.8</v>
      </c>
      <c r="E8" s="94">
        <v>58.1</v>
      </c>
      <c r="F8" s="94">
        <v>58.2</v>
      </c>
      <c r="G8" s="94">
        <v>58.1</v>
      </c>
      <c r="H8" s="167">
        <v>26.2</v>
      </c>
      <c r="I8" s="94">
        <v>26.3</v>
      </c>
      <c r="J8" s="169">
        <v>26.1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15.8</v>
      </c>
      <c r="O12" s="936">
        <f>IF(ISBLANK(G8),"",G8)</f>
        <v>58.1</v>
      </c>
      <c r="P12" s="938">
        <f>IF(ISBLANK(J8),"",J8)</f>
        <v>26.1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15.5</v>
      </c>
      <c r="O13" s="937">
        <f>IF(ISBLANK(F8),"",F8)</f>
        <v>58.2</v>
      </c>
      <c r="P13" s="939">
        <f>IF(ISBLANK(I8),"",I8)</f>
        <v>26.3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15.7</v>
      </c>
      <c r="O20" s="935">
        <f>IF(ISBLANK(E8),"",E8)</f>
        <v>58.1</v>
      </c>
      <c r="P20" s="940">
        <f>IF(ISBLANK(H8),"",H8)</f>
        <v>26.2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15.8</v>
      </c>
      <c r="O24" s="936">
        <f>IF(ISBLANK(G8),"",G8)</f>
        <v>58.1</v>
      </c>
      <c r="P24" s="938">
        <f>IF(ISBLANK(J8),"",J8)</f>
        <v>26.1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15.5</v>
      </c>
      <c r="O25" s="937">
        <f>IF(ISBLANK(F8),"",F8)</f>
        <v>58.2</v>
      </c>
      <c r="P25" s="939">
        <f>IF(ISBLANK(I8),"",I8)</f>
        <v>26.3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1503433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41698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1446589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40122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2756959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76465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382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24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1622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127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235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434188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15.7</v>
      </c>
      <c r="E20" s="600">
        <v>16.100000000000001</v>
      </c>
      <c r="F20" s="600">
        <v>15.5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34.700000000000003</v>
      </c>
      <c r="E21" s="751">
        <v>38.799999999999997</v>
      </c>
      <c r="F21" s="751">
        <v>40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8.1</v>
      </c>
      <c r="E22" s="752">
        <v>1.4</v>
      </c>
      <c r="F22" s="752">
        <v>1.4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15.5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1.4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43.1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15.5</v>
      </c>
      <c r="C30" s="204" t="s">
        <v>493</v>
      </c>
    </row>
    <row r="31" spans="1:11" x14ac:dyDescent="0.25">
      <c r="A31" s="698" t="s">
        <v>1430</v>
      </c>
      <c r="B31" s="734">
        <f>F21</f>
        <v>40</v>
      </c>
    </row>
    <row r="32" spans="1:11" x14ac:dyDescent="0.25">
      <c r="A32" s="698" t="s">
        <v>1431</v>
      </c>
      <c r="B32" s="734">
        <f>F22</f>
        <v>1.4</v>
      </c>
    </row>
    <row r="33" spans="1:2" x14ac:dyDescent="0.25">
      <c r="A33" s="699" t="s">
        <v>1432</v>
      </c>
      <c r="B33" s="732">
        <f>100-(B30+B31+B32)</f>
        <v>43.1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386</v>
      </c>
      <c r="C4" s="71">
        <v>12</v>
      </c>
      <c r="D4" s="71">
        <v>14</v>
      </c>
      <c r="G4" s="217">
        <f>A4</f>
        <v>2021</v>
      </c>
      <c r="H4" s="289">
        <f>IF(ISBLANK(C4),"",C4)</f>
        <v>12</v>
      </c>
      <c r="I4" s="289">
        <f>IF(ISBLANK(D4),"",D4)</f>
        <v>14</v>
      </c>
    </row>
    <row r="5" spans="1:9" x14ac:dyDescent="0.25">
      <c r="A5" s="286">
        <v>2022</v>
      </c>
      <c r="B5" s="214">
        <v>393</v>
      </c>
      <c r="C5" s="214">
        <v>23</v>
      </c>
      <c r="D5" s="214">
        <v>27</v>
      </c>
      <c r="G5" s="286">
        <f t="shared" ref="G5:G6" si="0">A5</f>
        <v>2022</v>
      </c>
      <c r="H5" s="290">
        <f t="shared" ref="H5:H6" si="1">IF(ISBLANK(C5),"",C5)</f>
        <v>23</v>
      </c>
      <c r="I5" s="290">
        <f t="shared" ref="I5:I6" si="2">IF(ISBLANK(D5),"",D5)</f>
        <v>27</v>
      </c>
    </row>
    <row r="6" spans="1:9" x14ac:dyDescent="0.25">
      <c r="A6" s="218">
        <v>2023</v>
      </c>
      <c r="B6" s="168">
        <v>382</v>
      </c>
      <c r="C6" s="168">
        <v>24</v>
      </c>
      <c r="D6" s="168">
        <v>14</v>
      </c>
      <c r="G6" s="219">
        <f t="shared" si="0"/>
        <v>2023</v>
      </c>
      <c r="H6" s="291">
        <f t="shared" si="1"/>
        <v>24</v>
      </c>
      <c r="I6" s="291">
        <f t="shared" si="2"/>
        <v>14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12</v>
      </c>
      <c r="I12" s="289">
        <f>IF(ISBLANK(D4),"",D4)</f>
        <v>14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23</v>
      </c>
      <c r="I13" s="290">
        <f t="shared" si="4"/>
        <v>27</v>
      </c>
    </row>
    <row r="14" spans="1:9" x14ac:dyDescent="0.25">
      <c r="G14" s="219">
        <f t="shared" si="3"/>
        <v>2023</v>
      </c>
      <c r="H14" s="291">
        <f t="shared" ref="H14:I14" si="5">IF(ISBLANK(C6),"",C6)</f>
        <v>24</v>
      </c>
      <c r="I14" s="291">
        <f t="shared" si="5"/>
        <v>14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1428</v>
      </c>
      <c r="C23" s="71">
        <v>139</v>
      </c>
      <c r="D23" s="71">
        <v>207</v>
      </c>
      <c r="G23" s="217">
        <f>A23</f>
        <v>2021</v>
      </c>
      <c r="H23" s="289">
        <f>IF(ISBLANK(C23),"",C23)</f>
        <v>139</v>
      </c>
      <c r="I23" s="289">
        <f>IF(ISBLANK(D23),"",D23)</f>
        <v>207</v>
      </c>
    </row>
    <row r="24" spans="1:13" x14ac:dyDescent="0.25">
      <c r="A24" s="286">
        <v>2022</v>
      </c>
      <c r="B24" s="214">
        <v>1508</v>
      </c>
      <c r="C24" s="214">
        <v>148</v>
      </c>
      <c r="D24" s="214">
        <v>232</v>
      </c>
      <c r="G24" s="286">
        <f t="shared" ref="G24:G25" si="6">A24</f>
        <v>2022</v>
      </c>
      <c r="H24" s="290">
        <f t="shared" ref="H24:H25" si="7">IF(ISBLANK(C24),"",C24)</f>
        <v>148</v>
      </c>
      <c r="I24" s="290">
        <f t="shared" ref="I24:I25" si="8">IF(ISBLANK(D24),"",D24)</f>
        <v>232</v>
      </c>
    </row>
    <row r="25" spans="1:13" x14ac:dyDescent="0.25">
      <c r="A25" s="218">
        <v>2023</v>
      </c>
      <c r="B25" s="168">
        <v>1622</v>
      </c>
      <c r="C25" s="168">
        <v>127</v>
      </c>
      <c r="D25" s="168">
        <v>235</v>
      </c>
      <c r="G25" s="219">
        <f t="shared" si="6"/>
        <v>2023</v>
      </c>
      <c r="H25" s="291">
        <f t="shared" si="7"/>
        <v>127</v>
      </c>
      <c r="I25" s="291">
        <f t="shared" si="8"/>
        <v>235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139</v>
      </c>
      <c r="I31" s="289">
        <f>IF(ISBLANK(D23),"",D23)</f>
        <v>207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148</v>
      </c>
      <c r="I32" s="290">
        <f t="shared" si="10"/>
        <v>232</v>
      </c>
    </row>
    <row r="33" spans="7:9" x14ac:dyDescent="0.25">
      <c r="G33" s="219">
        <f t="shared" si="9"/>
        <v>2023</v>
      </c>
      <c r="H33" s="291">
        <f t="shared" ref="H33:I33" si="11">IF(ISBLANK(C25),"",C25)</f>
        <v>127</v>
      </c>
      <c r="I33" s="291">
        <f t="shared" si="11"/>
        <v>235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381638</v>
      </c>
      <c r="C4" s="1077">
        <v>10080</v>
      </c>
      <c r="D4" s="110">
        <v>843971</v>
      </c>
      <c r="E4" s="70">
        <v>22291</v>
      </c>
      <c r="F4" s="1076">
        <v>197895</v>
      </c>
      <c r="G4" s="70">
        <v>5227</v>
      </c>
      <c r="H4" s="1078">
        <v>2429198</v>
      </c>
      <c r="I4" s="1077">
        <v>64159</v>
      </c>
    </row>
    <row r="5" spans="1:9" x14ac:dyDescent="0.25">
      <c r="A5" s="587">
        <v>2021</v>
      </c>
      <c r="B5" s="1079">
        <v>421393</v>
      </c>
      <c r="C5" s="1080">
        <v>11334</v>
      </c>
      <c r="D5" s="160">
        <v>1018023</v>
      </c>
      <c r="E5" s="212">
        <v>27380</v>
      </c>
      <c r="F5" s="1079">
        <v>37003</v>
      </c>
      <c r="G5" s="212">
        <v>995</v>
      </c>
      <c r="H5" s="1081">
        <v>2625227</v>
      </c>
      <c r="I5" s="1080">
        <v>70607</v>
      </c>
    </row>
    <row r="6" spans="1:9" x14ac:dyDescent="0.25">
      <c r="A6" s="588">
        <v>2022</v>
      </c>
      <c r="B6" s="1082">
        <v>428546</v>
      </c>
      <c r="C6" s="1083">
        <v>11886</v>
      </c>
      <c r="D6" s="169">
        <v>1101709</v>
      </c>
      <c r="E6" s="167">
        <v>30556</v>
      </c>
      <c r="F6" s="1082">
        <v>37832</v>
      </c>
      <c r="G6" s="167">
        <v>1049</v>
      </c>
      <c r="H6" s="1084">
        <v>2756959</v>
      </c>
      <c r="I6" s="1083">
        <v>76465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378863</v>
      </c>
      <c r="C4" s="1076">
        <v>1240943</v>
      </c>
      <c r="D4" s="1077">
        <v>32775</v>
      </c>
      <c r="E4" s="1076">
        <v>1274360</v>
      </c>
      <c r="F4" s="1077">
        <v>33658</v>
      </c>
    </row>
    <row r="5" spans="1:6" x14ac:dyDescent="0.25">
      <c r="A5" s="480">
        <v>2021</v>
      </c>
      <c r="B5" s="1081">
        <v>576028</v>
      </c>
      <c r="C5" s="1079">
        <v>1402657</v>
      </c>
      <c r="D5" s="1080">
        <v>37725</v>
      </c>
      <c r="E5" s="1079">
        <v>1367752</v>
      </c>
      <c r="F5" s="1080">
        <v>36786</v>
      </c>
    </row>
    <row r="6" spans="1:6" ht="15.75" thickBot="1" x14ac:dyDescent="0.3">
      <c r="A6" s="960">
        <v>2022</v>
      </c>
      <c r="B6" s="1085">
        <v>434188</v>
      </c>
      <c r="C6" s="1086">
        <v>1503433</v>
      </c>
      <c r="D6" s="1087">
        <v>41698</v>
      </c>
      <c r="E6" s="1086">
        <v>1446589</v>
      </c>
      <c r="F6" s="1087">
        <v>40122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Trstenik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448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36055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7.2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75.36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220.5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33823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35066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938</v>
      </c>
      <c r="C63" s="548">
        <f>IF(ISBLANK('DEM2'!C7),"-",'DEM2'!C7)</f>
        <v>948</v>
      </c>
      <c r="D63" s="548"/>
      <c r="E63" s="548">
        <f>IF(ISBLANK('DEM2'!D8),"-",'DEM2'!D8)</f>
        <v>967</v>
      </c>
      <c r="F63" s="548">
        <f>IF(ISBLANK('DEM2'!C8),"-",'DEM2'!C8)</f>
        <v>944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1155</v>
      </c>
      <c r="C64" s="317">
        <f>IF(ISBLANK('DEM2'!F7),"-",'DEM2'!F7)</f>
        <v>1272</v>
      </c>
      <c r="D64" s="789"/>
      <c r="E64" s="317">
        <f>IF(ISBLANK('DEM2'!G8),"-",'DEM2'!G8)</f>
        <v>1123</v>
      </c>
      <c r="F64" s="317">
        <f>IF(ISBLANK('DEM2'!F8),"-",'DEM2'!F8)</f>
        <v>1247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745</v>
      </c>
      <c r="C65" s="345">
        <f>IF(ISBLANK('DEM2'!I7),"-",'DEM2'!I7)</f>
        <v>745</v>
      </c>
      <c r="D65" s="393"/>
      <c r="E65" s="345">
        <f>IF(ISBLANK('DEM2'!J8),"-",'DEM2'!J8)</f>
        <v>675</v>
      </c>
      <c r="F65" s="345">
        <f>IF(ISBLANK('DEM2'!I8),"-",'DEM2'!I8)</f>
        <v>713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2650</v>
      </c>
      <c r="C66" s="348">
        <f>IF(ISBLANK('DEM2'!L7),"-",'DEM2'!L7)</f>
        <v>2786</v>
      </c>
      <c r="D66" s="394"/>
      <c r="E66" s="348">
        <f>IF(ISBLANK('DEM2'!M8),"-",'DEM2'!M8)</f>
        <v>2591</v>
      </c>
      <c r="F66" s="348">
        <f>IF(ISBLANK('DEM2'!L8),"-",'DEM2'!L8)</f>
        <v>2723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2676</v>
      </c>
      <c r="C67" s="345">
        <f>IF(ISBLANK('DEM2'!O7),"-",'DEM2'!O7)</f>
        <v>2789</v>
      </c>
      <c r="D67" s="393"/>
      <c r="E67" s="345">
        <f>IF(ISBLANK('DEM2'!P8),"-",'DEM2'!P8)</f>
        <v>2432</v>
      </c>
      <c r="F67" s="345">
        <f>IF(ISBLANK('DEM2'!O8),"-",'DEM2'!O8)</f>
        <v>2544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11222</v>
      </c>
      <c r="C68" s="317">
        <f>IF(ISBLANK('DEM2'!R7),"-",'DEM2'!R7)</f>
        <v>11470</v>
      </c>
      <c r="D68" s="395"/>
      <c r="E68" s="317">
        <f>IF(ISBLANK('DEM2'!S8),"-",'DEM2'!S8)</f>
        <v>10673</v>
      </c>
      <c r="F68" s="317">
        <f>IF(ISBLANK('DEM2'!R8),"-",'DEM2'!R8)</f>
        <v>10818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18880</v>
      </c>
      <c r="C69" s="463">
        <f>IF(ISBLANK('DEM2'!U7),"-",'DEM2'!U7)</f>
        <v>18301</v>
      </c>
      <c r="D69" s="799"/>
      <c r="E69" s="463">
        <f>IF(ISBLANK('DEM2'!V8),"-",'DEM2'!V8)</f>
        <v>18374</v>
      </c>
      <c r="F69" s="463">
        <f>IF(ISBLANK('DEM2'!U8),"-",'DEM2'!U8)</f>
        <v>17681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7.6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3.9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9493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10670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64298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2967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92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33.6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88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11.7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2756959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76465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1101709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644448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30556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428546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11886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37832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1049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1503433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41698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1446589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40122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382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1622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434188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6583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9703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5163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12392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6435</v>
      </c>
      <c r="C300" s="808">
        <f>IF(ISBLANK(POLJ3!C4),"-",POLJ3!C4)</f>
        <v>975</v>
      </c>
      <c r="D300" s="1160">
        <f>IF(ISBLANK(POLJ3!D4),"-",POLJ3!D4)</f>
        <v>5460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9744</v>
      </c>
      <c r="C301" s="789">
        <f>IF(ISBLANK(POLJ3!C5),"-",POLJ3!C5)</f>
        <v>6332</v>
      </c>
      <c r="D301" s="1161">
        <f>IF(ISBLANK(POLJ3!D5),"-",POLJ3!D5)</f>
        <v>3412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8</v>
      </c>
      <c r="C302" s="790">
        <f>IF(ISBLANK(POLJ3!C6),"-",POLJ3!C6)</f>
        <v>3</v>
      </c>
      <c r="D302" s="1162">
        <f>IF(ISBLANK(POLJ3!D6),"-",POLJ3!D6)</f>
        <v>5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116</v>
      </c>
      <c r="C303" s="791">
        <f>IF(ISBLANK(POLJ3!C7),"-",POLJ3!C7)</f>
        <v>30</v>
      </c>
      <c r="D303" s="1163">
        <f>IF(ISBLANK(POLJ3!D7),"-",POLJ3!D7)</f>
        <v>86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6583</v>
      </c>
      <c r="C304" s="807">
        <f>IF(ISBLANK(POLJ3!C8),"-",POLJ3!C8)</f>
        <v>935</v>
      </c>
      <c r="D304" s="1164">
        <f>IF(ISBLANK(POLJ3!D8),"-",POLJ3!D8)</f>
        <v>5648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240.59</v>
      </c>
      <c r="C310" s="1165"/>
      <c r="D310" s="3"/>
      <c r="E310" s="5"/>
      <c r="F310" s="5"/>
      <c r="G310" s="815" t="s">
        <v>854</v>
      </c>
      <c r="H310" s="816">
        <f>IF(ISBLANK(POLJ2!H3),"-",POLJ2!H3)</f>
        <v>4908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10174.549999999999</v>
      </c>
      <c r="C311" s="1154"/>
      <c r="D311" s="3"/>
      <c r="E311" s="5"/>
      <c r="F311" s="5"/>
      <c r="G311" s="810" t="s">
        <v>855</v>
      </c>
      <c r="H311" s="248">
        <f>IF(ISBLANK(POLJ2!H4),"-",POLJ2!H4)</f>
        <v>20499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1263.8</v>
      </c>
      <c r="C312" s="1154"/>
      <c r="D312" s="3"/>
      <c r="E312" s="5"/>
      <c r="F312" s="5"/>
      <c r="G312" s="810" t="s">
        <v>856</v>
      </c>
      <c r="H312" s="248">
        <f>IF(ISBLANK(POLJ2!H5),"-",POLJ2!H5)</f>
        <v>10912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2199.2199999999998</v>
      </c>
      <c r="C313" s="1154"/>
      <c r="D313" s="3"/>
      <c r="E313" s="5"/>
      <c r="F313" s="5"/>
      <c r="G313" s="812" t="s">
        <v>857</v>
      </c>
      <c r="H313" s="249">
        <f>IF(ISBLANK(POLJ2!H6),"-",POLJ2!H6)</f>
        <v>201647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266.77</v>
      </c>
      <c r="C314" s="1154"/>
      <c r="D314" s="3"/>
      <c r="E314" s="5"/>
      <c r="F314" s="5"/>
      <c r="G314" s="814" t="s">
        <v>847</v>
      </c>
      <c r="H314" s="817">
        <f>IF(ISBLANK(POLJ2!H7),"-",POLJ2!H7)</f>
        <v>237966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2440.65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16585.580000000002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20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194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29.6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1026</v>
      </c>
      <c r="I364" s="808">
        <f>IF(ISBLANK(OBRAZ2!I6),"-",OBRAZ2!I6)</f>
        <v>709</v>
      </c>
      <c r="J364" s="808">
        <f>IF(ISBLANK(OBRAZ2!J6),"-",OBRAZ2!J6)</f>
        <v>317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560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82.7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318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12.817796610169491</v>
      </c>
      <c r="I375" s="850">
        <f>IF(ISBLANK(OBRAZ2!C12),"-",OBRAZ2!C21)</f>
        <v>12.573099415204677</v>
      </c>
      <c r="J375" s="850">
        <f>IF(ISBLANK(OBRAZ2!D12),"-",OBRAZ2!D21)</f>
        <v>17.444029850746269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56.673728813559322</v>
      </c>
      <c r="I377" s="851">
        <f>IF(ISBLANK(OBRAZ2!C14),"-",OBRAZ2!C23)</f>
        <v>60.428849902534111</v>
      </c>
      <c r="J377" s="851">
        <f>IF(ISBLANK(OBRAZ2!D14),"-",OBRAZ2!D23)</f>
        <v>52.891791044776113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16.207627118644069</v>
      </c>
      <c r="I379" s="851">
        <f>IF(ISBLANK(OBRAZ2!C16),"-",OBRAZ2!C25)</f>
        <v>12.085769980506821</v>
      </c>
      <c r="J379" s="851">
        <f>IF(ISBLANK(OBRAZ2!D16),"-",OBRAZ2!D25)</f>
        <v>11.847014925373134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14.300847457627119</v>
      </c>
      <c r="I380" s="852">
        <f>IF(ISBLANK(OBRAZ2!C17),"-",OBRAZ2!C26)</f>
        <v>14.912280701754385</v>
      </c>
      <c r="J380" s="852">
        <f>IF(ISBLANK(OBRAZ2!D17),"-",OBRAZ2!D26)</f>
        <v>17.817164179104477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33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762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1141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394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31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326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104.8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497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269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5638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1519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11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6050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47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1.7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61.8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1.65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2.8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97.4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93.5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2527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316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4470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4.2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24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394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385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8.5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139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2.5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99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151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46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119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51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13.8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56.3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38.799999999999997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96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253.929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230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8854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50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6236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12950.11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29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15.709680000000001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40</v>
      </c>
      <c r="D696" s="3"/>
      <c r="E696" s="5"/>
      <c r="F696" s="5"/>
      <c r="G696" s="837">
        <v>2012</v>
      </c>
      <c r="H696" s="835">
        <f>IF(ISBLANK(INDEKSI2!B5),"-",INDEKSI2!B5)</f>
        <v>29.28</v>
      </c>
      <c r="I696" s="835">
        <f>IF(ISBLANK(INDEKSI2!C5),"-",INDEKSI2!C5)</f>
        <v>81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48.65</v>
      </c>
      <c r="D697" s="3"/>
      <c r="E697" s="5"/>
      <c r="F697" s="5"/>
      <c r="G697" s="838">
        <v>2013</v>
      </c>
      <c r="H697" s="559">
        <f>IF(ISBLANK(INDEKSI2!B6),"-",INDEKSI2!B6)</f>
        <v>30.17</v>
      </c>
      <c r="I697" s="559">
        <f>IF(ISBLANK(INDEKSI2!C6),"-",INDEKSI2!C6)</f>
        <v>86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30.76</v>
      </c>
      <c r="I698" s="836">
        <f>IF(ISBLANK(INDEKSI2!C7),"-",INDEKSI2!C7)</f>
        <v>91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1438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343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2206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536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11.7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33.6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88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30.76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91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15.709680000000001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40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48.65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28.9</v>
      </c>
      <c r="C4" s="721">
        <v>91</v>
      </c>
      <c r="D4" s="710"/>
      <c r="E4" s="711"/>
      <c r="F4" s="712"/>
    </row>
    <row r="5" spans="1:6" x14ac:dyDescent="0.25">
      <c r="A5" s="286">
        <v>2012</v>
      </c>
      <c r="B5" s="614">
        <v>29.28</v>
      </c>
      <c r="C5" s="722">
        <v>81</v>
      </c>
      <c r="D5" s="713"/>
      <c r="E5" s="641"/>
      <c r="F5" s="714"/>
    </row>
    <row r="6" spans="1:6" x14ac:dyDescent="0.25">
      <c r="A6" s="286">
        <v>2013</v>
      </c>
      <c r="B6" s="614">
        <v>30.17</v>
      </c>
      <c r="C6" s="722">
        <v>86</v>
      </c>
      <c r="D6" s="715">
        <v>15.709680000000001</v>
      </c>
      <c r="E6" s="609">
        <v>40</v>
      </c>
      <c r="F6" s="716">
        <v>48.65</v>
      </c>
    </row>
    <row r="7" spans="1:6" x14ac:dyDescent="0.25">
      <c r="A7" s="219">
        <v>2014</v>
      </c>
      <c r="B7" s="615">
        <v>30.76</v>
      </c>
      <c r="C7" s="723">
        <v>91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6583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5163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9703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240.59</v>
      </c>
      <c r="G3" s="217" t="s">
        <v>765</v>
      </c>
      <c r="H3" s="71">
        <v>4908</v>
      </c>
    </row>
    <row r="4" spans="1:9" x14ac:dyDescent="0.25">
      <c r="A4" s="286" t="s">
        <v>760</v>
      </c>
      <c r="B4" s="214">
        <v>10174.549999999999</v>
      </c>
      <c r="G4" s="286" t="s">
        <v>766</v>
      </c>
      <c r="H4" s="214">
        <v>20499</v>
      </c>
    </row>
    <row r="5" spans="1:9" x14ac:dyDescent="0.25">
      <c r="A5" s="286" t="s">
        <v>761</v>
      </c>
      <c r="B5" s="214">
        <v>1263.8</v>
      </c>
      <c r="G5" s="286" t="s">
        <v>767</v>
      </c>
      <c r="H5" s="214">
        <v>10912</v>
      </c>
    </row>
    <row r="6" spans="1:9" x14ac:dyDescent="0.25">
      <c r="A6" s="286" t="s">
        <v>762</v>
      </c>
      <c r="B6" s="214">
        <v>2199.2199999999998</v>
      </c>
      <c r="G6" s="286" t="s">
        <v>768</v>
      </c>
      <c r="H6" s="214">
        <v>201647</v>
      </c>
    </row>
    <row r="7" spans="1:9" x14ac:dyDescent="0.25">
      <c r="A7" s="286" t="s">
        <v>763</v>
      </c>
      <c r="B7" s="214">
        <v>266.77</v>
      </c>
      <c r="G7" s="1" t="s">
        <v>24</v>
      </c>
      <c r="H7" s="288">
        <v>237966</v>
      </c>
    </row>
    <row r="8" spans="1:9" x14ac:dyDescent="0.25">
      <c r="A8" s="287" t="s">
        <v>764</v>
      </c>
      <c r="B8" s="73">
        <v>2440.65</v>
      </c>
    </row>
    <row r="9" spans="1:9" x14ac:dyDescent="0.25">
      <c r="A9" s="1" t="s">
        <v>24</v>
      </c>
      <c r="B9" s="288">
        <v>16585.580000000002</v>
      </c>
      <c r="I9" s="41" t="s">
        <v>876</v>
      </c>
    </row>
    <row r="10" spans="1:9" x14ac:dyDescent="0.25">
      <c r="G10" s="29" t="s">
        <v>775</v>
      </c>
      <c r="H10" s="58">
        <v>12392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6435</v>
      </c>
      <c r="C4" s="55">
        <v>975</v>
      </c>
      <c r="D4" s="110">
        <v>5460</v>
      </c>
    </row>
    <row r="5" spans="1:4" ht="30" customHeight="1" x14ac:dyDescent="0.25">
      <c r="A5" s="274" t="s">
        <v>884</v>
      </c>
      <c r="B5" s="212">
        <v>9744</v>
      </c>
      <c r="C5" s="58">
        <v>6332</v>
      </c>
      <c r="D5" s="160">
        <v>3412</v>
      </c>
    </row>
    <row r="6" spans="1:4" x14ac:dyDescent="0.25">
      <c r="A6" s="274" t="s">
        <v>772</v>
      </c>
      <c r="B6" s="212">
        <v>8</v>
      </c>
      <c r="C6" s="58">
        <v>3</v>
      </c>
      <c r="D6" s="160">
        <v>5</v>
      </c>
    </row>
    <row r="7" spans="1:4" ht="30" x14ac:dyDescent="0.25">
      <c r="A7" s="274" t="s">
        <v>773</v>
      </c>
      <c r="B7" s="212">
        <v>116</v>
      </c>
      <c r="C7" s="58">
        <v>30</v>
      </c>
      <c r="D7" s="160">
        <v>86</v>
      </c>
    </row>
    <row r="8" spans="1:4" x14ac:dyDescent="0.25">
      <c r="A8" s="201" t="s">
        <v>774</v>
      </c>
      <c r="B8" s="72">
        <v>6583</v>
      </c>
      <c r="C8" s="61">
        <v>935</v>
      </c>
      <c r="D8" s="111">
        <v>5648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37.5</v>
      </c>
      <c r="C14" s="276">
        <f>D6/B6*100</f>
        <v>62.5</v>
      </c>
    </row>
    <row r="15" spans="1:4" ht="60" x14ac:dyDescent="0.25">
      <c r="A15" s="277" t="s">
        <v>885</v>
      </c>
      <c r="B15" s="282">
        <f>C5/B5*100</f>
        <v>64.983579638752047</v>
      </c>
      <c r="C15" s="278">
        <f>D5/B5*100</f>
        <v>35.016420361247945</v>
      </c>
    </row>
    <row r="16" spans="1:4" ht="30" x14ac:dyDescent="0.25">
      <c r="A16" s="279" t="s">
        <v>821</v>
      </c>
      <c r="B16" s="283">
        <f>C4/B4*100</f>
        <v>15.151515151515152</v>
      </c>
      <c r="C16" s="280">
        <f>D4/B4*100</f>
        <v>84.848484848484844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37.5</v>
      </c>
      <c r="C21" s="276">
        <f>C14</f>
        <v>62.5</v>
      </c>
    </row>
    <row r="22" spans="1:3" ht="60" x14ac:dyDescent="0.25">
      <c r="A22" s="277" t="s">
        <v>823</v>
      </c>
      <c r="B22" s="282">
        <f t="shared" ref="B22:C23" si="0">B15</f>
        <v>64.983579638752047</v>
      </c>
      <c r="C22" s="278">
        <f t="shared" si="0"/>
        <v>35.016420361247945</v>
      </c>
    </row>
    <row r="23" spans="1:3" ht="30" x14ac:dyDescent="0.25">
      <c r="A23" s="279" t="s">
        <v>858</v>
      </c>
      <c r="B23" s="285">
        <f t="shared" si="0"/>
        <v>15.151515151515152</v>
      </c>
      <c r="C23" s="284">
        <f t="shared" si="0"/>
        <v>84.848484848484844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20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194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29.6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560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82.7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318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1013</v>
      </c>
      <c r="C6" s="973">
        <v>729</v>
      </c>
      <c r="D6" s="945">
        <v>284</v>
      </c>
      <c r="E6" s="973">
        <v>944</v>
      </c>
      <c r="F6" s="973">
        <v>688</v>
      </c>
      <c r="G6" s="945">
        <v>256</v>
      </c>
      <c r="H6" s="599">
        <v>1026</v>
      </c>
      <c r="I6" s="616">
        <v>709</v>
      </c>
      <c r="J6" s="945">
        <v>317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121</v>
      </c>
      <c r="C12" s="600">
        <v>129</v>
      </c>
      <c r="D12" s="600">
        <v>187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535</v>
      </c>
      <c r="C14" s="751">
        <v>620</v>
      </c>
      <c r="D14" s="751">
        <v>567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153</v>
      </c>
      <c r="C16" s="1029">
        <v>124</v>
      </c>
      <c r="D16" s="751">
        <v>127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135</v>
      </c>
      <c r="C17" s="752">
        <v>153</v>
      </c>
      <c r="D17" s="752">
        <v>191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12.817796610169491</v>
      </c>
      <c r="C21" s="289">
        <f>C12/SUM(C12:C17)*100</f>
        <v>12.573099415204677</v>
      </c>
      <c r="D21" s="289">
        <f>D12/SUM(D12:D17)*100</f>
        <v>17.444029850746269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56.673728813559322</v>
      </c>
      <c r="C23" s="290">
        <f>C14/SUM(C12:C17)*100</f>
        <v>60.428849902534111</v>
      </c>
      <c r="D23" s="290">
        <f>D14/SUM(D12:D17)*100</f>
        <v>52.891791044776113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16.207627118644069</v>
      </c>
      <c r="C25" s="290">
        <f>C16/SUM(C12:C17)*100</f>
        <v>12.085769980506821</v>
      </c>
      <c r="D25" s="290">
        <f>D16/SUM(D12:D17)*100</f>
        <v>11.847014925373134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14.300847457627119</v>
      </c>
      <c r="C26" s="291">
        <f>C17/SUM(C12:C17)*100</f>
        <v>14.912280701754385</v>
      </c>
      <c r="D26" s="291">
        <f>D17/SUM(D12:D17)*100</f>
        <v>17.817164179104477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25.9</v>
      </c>
      <c r="C7" s="600">
        <v>27.3</v>
      </c>
      <c r="D7" s="600">
        <v>27.4</v>
      </c>
    </row>
    <row r="8" spans="1:6" x14ac:dyDescent="0.25">
      <c r="A8" s="695" t="s">
        <v>944</v>
      </c>
      <c r="B8" s="751">
        <v>25.6</v>
      </c>
      <c r="C8" s="751">
        <v>24.2</v>
      </c>
      <c r="D8" s="751">
        <v>31.6</v>
      </c>
    </row>
    <row r="9" spans="1:6" x14ac:dyDescent="0.25">
      <c r="A9" s="696" t="s">
        <v>224</v>
      </c>
      <c r="B9" s="752">
        <v>48.5</v>
      </c>
      <c r="C9" s="752">
        <v>48.5</v>
      </c>
      <c r="D9" s="752">
        <v>41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25.9</v>
      </c>
      <c r="C13" s="697">
        <f t="shared" ref="C13:D13" si="1">IF(ISBLANK(C7),"",C7)</f>
        <v>27.3</v>
      </c>
      <c r="D13" s="697">
        <f t="shared" si="1"/>
        <v>27.4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25.6</v>
      </c>
      <c r="C14" s="698">
        <f t="shared" si="2"/>
        <v>24.2</v>
      </c>
      <c r="D14" s="698">
        <f t="shared" si="2"/>
        <v>31.6</v>
      </c>
    </row>
    <row r="15" spans="1:6" x14ac:dyDescent="0.25">
      <c r="A15" s="702" t="s">
        <v>1630</v>
      </c>
      <c r="B15" s="699">
        <f t="shared" si="2"/>
        <v>48.5</v>
      </c>
      <c r="C15" s="699">
        <f t="shared" si="2"/>
        <v>48.5</v>
      </c>
      <c r="D15" s="699">
        <f t="shared" si="2"/>
        <v>41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25.9</v>
      </c>
      <c r="C18" s="697">
        <f t="shared" ref="C18:D18" si="4">IF(ISBLANK(C7),"",C7)</f>
        <v>27.3</v>
      </c>
      <c r="D18" s="697">
        <f t="shared" si="4"/>
        <v>27.4</v>
      </c>
    </row>
    <row r="19" spans="1:5" x14ac:dyDescent="0.25">
      <c r="A19" s="701" t="s">
        <v>1632</v>
      </c>
      <c r="B19" s="698">
        <f t="shared" ref="B19:D20" si="5">IF(ISBLANK(B8),"",B8)</f>
        <v>25.6</v>
      </c>
      <c r="C19" s="698">
        <f t="shared" si="5"/>
        <v>24.2</v>
      </c>
      <c r="D19" s="698">
        <f t="shared" si="5"/>
        <v>31.6</v>
      </c>
    </row>
    <row r="20" spans="1:5" x14ac:dyDescent="0.25">
      <c r="A20" s="702" t="s">
        <v>1633</v>
      </c>
      <c r="B20" s="699">
        <f t="shared" si="5"/>
        <v>48.5</v>
      </c>
      <c r="C20" s="699">
        <f t="shared" si="5"/>
        <v>48.5</v>
      </c>
      <c r="D20" s="699">
        <f t="shared" si="5"/>
        <v>41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98.5</v>
      </c>
      <c r="C5" s="611">
        <v>100.7</v>
      </c>
      <c r="D5" s="1030">
        <v>99.7</v>
      </c>
      <c r="F5" s="28"/>
      <c r="G5" s="693">
        <f>A5</f>
        <v>2020</v>
      </c>
      <c r="H5" s="669">
        <f>IF(ISBLANK(B5),"",B5)</f>
        <v>98.5</v>
      </c>
      <c r="I5" s="618">
        <f t="shared" ref="H5:I7" si="0">IF(ISBLANK(C5),"",C5)</f>
        <v>100.7</v>
      </c>
    </row>
    <row r="6" spans="1:10" x14ac:dyDescent="0.25">
      <c r="A6" s="749">
        <v>2021</v>
      </c>
      <c r="B6" s="601">
        <v>107.3</v>
      </c>
      <c r="C6" s="612">
        <v>95.4</v>
      </c>
      <c r="D6" s="946">
        <v>100.7</v>
      </c>
      <c r="F6" s="44"/>
      <c r="G6" s="693">
        <f t="shared" ref="G6:G7" si="1">A6</f>
        <v>2021</v>
      </c>
      <c r="H6" s="670">
        <f t="shared" si="0"/>
        <v>107.3</v>
      </c>
      <c r="I6" s="619">
        <f t="shared" si="0"/>
        <v>95.4</v>
      </c>
    </row>
    <row r="7" spans="1:10" x14ac:dyDescent="0.25">
      <c r="A7" s="750">
        <v>2022</v>
      </c>
      <c r="B7" s="601">
        <v>113.3</v>
      </c>
      <c r="C7" s="612">
        <v>108.3</v>
      </c>
      <c r="D7" s="946">
        <v>110.8</v>
      </c>
      <c r="F7" s="44"/>
      <c r="G7" s="693">
        <f t="shared" si="1"/>
        <v>2022</v>
      </c>
      <c r="H7" s="671">
        <f t="shared" si="0"/>
        <v>113.3</v>
      </c>
      <c r="I7" s="620">
        <f t="shared" si="0"/>
        <v>108.3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98.5</v>
      </c>
      <c r="I13" s="618">
        <f>IF(ISBLANK(C5),"",C5)</f>
        <v>100.7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107.3</v>
      </c>
      <c r="I14" s="619">
        <f t="shared" si="3"/>
        <v>95.4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113.3</v>
      </c>
      <c r="I15" s="620">
        <f t="shared" si="4"/>
        <v>108.3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Trstenik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448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36055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7.2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75.36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220.5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33823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35066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938</v>
      </c>
      <c r="C63" s="548">
        <f>IF(ISBLANK('DEM2'!C7),"-",'DEM2'!C7)</f>
        <v>948</v>
      </c>
      <c r="D63" s="548"/>
      <c r="E63" s="548">
        <f>IF(ISBLANK('DEM2'!D8),"-",'DEM2'!D8)</f>
        <v>967</v>
      </c>
      <c r="F63" s="548">
        <f>IF(ISBLANK('DEM2'!C8),"-",'DEM2'!C8)</f>
        <v>944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1155</v>
      </c>
      <c r="C64" s="317">
        <f>IF(ISBLANK('DEM2'!F7),"-",'DEM2'!F7)</f>
        <v>1272</v>
      </c>
      <c r="D64" s="789"/>
      <c r="E64" s="317">
        <f>IF(ISBLANK('DEM2'!G8),"-",'DEM2'!G8)</f>
        <v>1123</v>
      </c>
      <c r="F64" s="317">
        <f>IF(ISBLANK('DEM2'!F8),"-",'DEM2'!F8)</f>
        <v>1247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745</v>
      </c>
      <c r="C65" s="345">
        <f>IF(ISBLANK('DEM2'!I7),"-",'DEM2'!I7)</f>
        <v>745</v>
      </c>
      <c r="D65" s="393"/>
      <c r="E65" s="345">
        <f>IF(ISBLANK('DEM2'!J8),"-",'DEM2'!J8)</f>
        <v>675</v>
      </c>
      <c r="F65" s="345">
        <f>IF(ISBLANK('DEM2'!I8),"-",'DEM2'!I8)</f>
        <v>713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2650</v>
      </c>
      <c r="C66" s="317">
        <f>IF(ISBLANK('DEM2'!L7),"-",'DEM2'!L7)</f>
        <v>2786</v>
      </c>
      <c r="D66" s="395"/>
      <c r="E66" s="317">
        <f>IF(ISBLANK('DEM2'!M8),"-",'DEM2'!M8)</f>
        <v>2591</v>
      </c>
      <c r="F66" s="317">
        <f>IF(ISBLANK('DEM2'!L8),"-",'DEM2'!L8)</f>
        <v>2723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2676</v>
      </c>
      <c r="C67" s="317">
        <f>IF(ISBLANK('DEM2'!O7),"-",'DEM2'!O7)</f>
        <v>2789</v>
      </c>
      <c r="D67" s="395"/>
      <c r="E67" s="317">
        <f>IF(ISBLANK('DEM2'!P8),"-",'DEM2'!P8)</f>
        <v>2432</v>
      </c>
      <c r="F67" s="317">
        <f>IF(ISBLANK('DEM2'!O8),"-",'DEM2'!O8)</f>
        <v>2544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11222</v>
      </c>
      <c r="C68" s="414">
        <f>IF(ISBLANK('DEM2'!R7),"-",'DEM2'!R7)</f>
        <v>11470</v>
      </c>
      <c r="D68" s="420"/>
      <c r="E68" s="414">
        <f>IF(ISBLANK('DEM2'!S8),"-",'DEM2'!S8)</f>
        <v>10673</v>
      </c>
      <c r="F68" s="414">
        <f>IF(ISBLANK('DEM2'!R8),"-",'DEM2'!R8)</f>
        <v>10818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18880</v>
      </c>
      <c r="C69" s="463">
        <f>IF(ISBLANK('DEM2'!U7),"-",'DEM2'!U7)</f>
        <v>18301</v>
      </c>
      <c r="D69" s="799"/>
      <c r="E69" s="463">
        <f>IF(ISBLANK('DEM2'!V8),"-",'DEM2'!V8)</f>
        <v>18374</v>
      </c>
      <c r="F69" s="463">
        <f>IF(ISBLANK('DEM2'!U8),"-",'DEM2'!U8)</f>
        <v>17681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7.6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3.9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9493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10670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64298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2967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92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33.6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88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11.7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2756959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76465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1101709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644448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30556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428546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11886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37832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1049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1503433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41698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1446589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40122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382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1622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434188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6583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9703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5163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12392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6435</v>
      </c>
      <c r="C300" s="808">
        <f>IF(ISBLANK(POLJ3!C4),"-",POLJ3!C4)</f>
        <v>975</v>
      </c>
      <c r="D300" s="1160">
        <f>IF(ISBLANK(POLJ3!D4),"-",POLJ3!D4)</f>
        <v>5460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9744</v>
      </c>
      <c r="C301" s="789">
        <f>IF(ISBLANK(POLJ3!C5),"-",POLJ3!C5)</f>
        <v>6332</v>
      </c>
      <c r="D301" s="1161">
        <f>IF(ISBLANK(POLJ3!D5),"-",POLJ3!D5)</f>
        <v>3412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8</v>
      </c>
      <c r="C302" s="790">
        <f>IF(ISBLANK(POLJ3!C6),"-",POLJ3!C6)</f>
        <v>3</v>
      </c>
      <c r="D302" s="1162">
        <f>IF(ISBLANK(POLJ3!D6),"-",POLJ3!D6)</f>
        <v>5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116</v>
      </c>
      <c r="C303" s="791">
        <f>IF(ISBLANK(POLJ3!C7),"-",POLJ3!C7)</f>
        <v>30</v>
      </c>
      <c r="D303" s="1163">
        <f>IF(ISBLANK(POLJ3!D7),"-",POLJ3!D7)</f>
        <v>86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6583</v>
      </c>
      <c r="C304" s="807">
        <f>IF(ISBLANK(POLJ3!C8),"-",POLJ3!C8)</f>
        <v>935</v>
      </c>
      <c r="D304" s="1164">
        <f>IF(ISBLANK(POLJ3!D8),"-",POLJ3!D8)</f>
        <v>5648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240.59</v>
      </c>
      <c r="C310" s="1165"/>
      <c r="D310" s="3"/>
      <c r="E310" s="5"/>
      <c r="F310" s="5"/>
      <c r="G310" s="815" t="s">
        <v>765</v>
      </c>
      <c r="H310" s="816">
        <f>IF(ISBLANK(POLJ2!H3),"-",POLJ2!H3)</f>
        <v>4908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10174.549999999999</v>
      </c>
      <c r="C311" s="1154"/>
      <c r="D311" s="3"/>
      <c r="E311" s="5"/>
      <c r="F311" s="5"/>
      <c r="G311" s="810" t="s">
        <v>766</v>
      </c>
      <c r="H311" s="248">
        <f>IF(ISBLANK(POLJ2!H4),"-",POLJ2!H4)</f>
        <v>20499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1263.8</v>
      </c>
      <c r="C312" s="1154"/>
      <c r="D312" s="3"/>
      <c r="E312" s="5"/>
      <c r="F312" s="5"/>
      <c r="G312" s="810" t="s">
        <v>767</v>
      </c>
      <c r="H312" s="248">
        <f>IF(ISBLANK(POLJ2!H5),"-",POLJ2!H5)</f>
        <v>10912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2199.2199999999998</v>
      </c>
      <c r="C313" s="1154"/>
      <c r="D313" s="3"/>
      <c r="E313" s="5"/>
      <c r="F313" s="5"/>
      <c r="G313" s="812" t="s">
        <v>768</v>
      </c>
      <c r="H313" s="249">
        <f>IF(ISBLANK(POLJ2!H6),"-",POLJ2!H6)</f>
        <v>201647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266.77</v>
      </c>
      <c r="C314" s="1154"/>
      <c r="D314" s="3"/>
      <c r="E314" s="5"/>
      <c r="F314" s="5"/>
      <c r="G314" s="814" t="s">
        <v>16</v>
      </c>
      <c r="H314" s="817">
        <f>IF(ISBLANK(POLJ2!H7),"-",POLJ2!H7)</f>
        <v>237966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2440.65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16585.580000000002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20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194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29.6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1026</v>
      </c>
      <c r="I364" s="808">
        <f>IF(ISBLANK(OBRAZ2!I6),"-",OBRAZ2!I6)</f>
        <v>709</v>
      </c>
      <c r="J364" s="808">
        <f>IF(ISBLANK(OBRAZ2!J6),"-",OBRAZ2!J6)</f>
        <v>317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560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82.7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318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12.817796610169491</v>
      </c>
      <c r="I375" s="850">
        <f>IF(ISBLANK(OBRAZ2!C12),"-",OBRAZ2!C21)</f>
        <v>12.573099415204677</v>
      </c>
      <c r="J375" s="850">
        <f>IF(ISBLANK(OBRAZ2!D12),"-",OBRAZ2!D21)</f>
        <v>17.444029850746269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56.673728813559322</v>
      </c>
      <c r="I377" s="851">
        <f>IF(ISBLANK(OBRAZ2!C14),"-",OBRAZ2!C23)</f>
        <v>60.428849902534111</v>
      </c>
      <c r="J377" s="851">
        <f>IF(ISBLANK(OBRAZ2!D14),"-",OBRAZ2!D23)</f>
        <v>52.891791044776113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16.207627118644069</v>
      </c>
      <c r="I379" s="851">
        <f>IF(ISBLANK(OBRAZ2!C16),"-",OBRAZ2!C25)</f>
        <v>12.085769980506821</v>
      </c>
      <c r="J379" s="851">
        <f>IF(ISBLANK(OBRAZ2!D16),"-",OBRAZ2!D25)</f>
        <v>11.847014925373134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14.300847457627119</v>
      </c>
      <c r="I380" s="852">
        <f>IF(ISBLANK(OBRAZ2!C17),"-",OBRAZ2!C26)</f>
        <v>14.912280701754385</v>
      </c>
      <c r="J380" s="852">
        <f>IF(ISBLANK(OBRAZ2!D17),"-",OBRAZ2!D26)</f>
        <v>17.817164179104477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33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762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1141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394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31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326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104.8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497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269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5638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1519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11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6050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47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1.7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61.8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1.65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2.8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97.4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93.5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2527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316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4470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4.2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24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394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385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8.5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139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2.5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99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151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46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119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51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13.8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56.3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38.799999999999997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96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253.929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230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8854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50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6236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12950.11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29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15.709680000000001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40</v>
      </c>
      <c r="D696" s="315"/>
      <c r="E696" s="314"/>
      <c r="F696" s="5"/>
      <c r="G696" s="837">
        <v>2012</v>
      </c>
      <c r="H696" s="835">
        <f>IF(ISBLANK(INDEKSI2!B5),"-",INDEKSI2!B5)</f>
        <v>29.28</v>
      </c>
      <c r="I696" s="835">
        <f>IF(ISBLANK(INDEKSI2!C5),"-",INDEKSI2!C5)</f>
        <v>81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48.65</v>
      </c>
      <c r="D697" s="315"/>
      <c r="E697" s="314"/>
      <c r="F697" s="5"/>
      <c r="G697" s="838">
        <v>2013</v>
      </c>
      <c r="H697" s="559">
        <f>IF(ISBLANK(INDEKSI2!B6),"-",INDEKSI2!B6)</f>
        <v>30.17</v>
      </c>
      <c r="I697" s="559">
        <f>IF(ISBLANK(INDEKSI2!C6),"-",INDEKSI2!C6)</f>
        <v>86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30.76</v>
      </c>
      <c r="I698" s="836">
        <f>IF(ISBLANK(INDEKSI2!C7),"-",INDEKSI2!C7)</f>
        <v>91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1438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343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2206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536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23</v>
      </c>
      <c r="D6" s="612">
        <v>4</v>
      </c>
      <c r="E6" s="612">
        <v>19</v>
      </c>
      <c r="F6" s="1033">
        <v>143</v>
      </c>
      <c r="G6" s="612">
        <v>73</v>
      </c>
      <c r="H6" s="980">
        <v>70</v>
      </c>
      <c r="I6" s="1034">
        <v>22</v>
      </c>
      <c r="J6" s="612">
        <v>23.2</v>
      </c>
      <c r="K6" s="1035">
        <v>20.9</v>
      </c>
      <c r="L6" s="1033">
        <v>513</v>
      </c>
      <c r="M6" s="612">
        <v>245</v>
      </c>
      <c r="N6" s="1028">
        <v>268</v>
      </c>
      <c r="O6" s="1034">
        <v>72.599999999999994</v>
      </c>
      <c r="P6" s="612">
        <v>66.3</v>
      </c>
      <c r="Q6" s="1028">
        <v>79.400000000000006</v>
      </c>
      <c r="R6" s="1033">
        <v>288</v>
      </c>
      <c r="S6" s="612">
        <v>154</v>
      </c>
      <c r="T6" s="1035">
        <v>134</v>
      </c>
    </row>
    <row r="7" spans="1:20" x14ac:dyDescent="0.25">
      <c r="A7" s="286">
        <v>2021</v>
      </c>
      <c r="B7" s="602">
        <v>1</v>
      </c>
      <c r="C7" s="601">
        <v>23</v>
      </c>
      <c r="D7" s="612">
        <v>4</v>
      </c>
      <c r="E7" s="612">
        <v>19</v>
      </c>
      <c r="F7" s="1033">
        <v>165</v>
      </c>
      <c r="G7" s="612">
        <v>78</v>
      </c>
      <c r="H7" s="980">
        <v>87</v>
      </c>
      <c r="I7" s="1034">
        <v>25.3</v>
      </c>
      <c r="J7" s="612">
        <v>24.7</v>
      </c>
      <c r="K7" s="1035">
        <v>25.9</v>
      </c>
      <c r="L7" s="1033">
        <v>584</v>
      </c>
      <c r="M7" s="612">
        <v>284</v>
      </c>
      <c r="N7" s="1028">
        <v>300</v>
      </c>
      <c r="O7" s="1034">
        <v>84.7</v>
      </c>
      <c r="P7" s="612">
        <v>81.5</v>
      </c>
      <c r="Q7" s="1028">
        <v>88</v>
      </c>
      <c r="R7" s="1033">
        <v>277</v>
      </c>
      <c r="S7" s="612">
        <v>144</v>
      </c>
      <c r="T7" s="1035">
        <v>133</v>
      </c>
    </row>
    <row r="8" spans="1:20" x14ac:dyDescent="0.25">
      <c r="A8" s="219">
        <v>2022</v>
      </c>
      <c r="B8" s="617">
        <v>1</v>
      </c>
      <c r="C8" s="947">
        <v>20</v>
      </c>
      <c r="D8" s="981">
        <v>4</v>
      </c>
      <c r="E8" s="981">
        <v>16</v>
      </c>
      <c r="F8" s="1036">
        <v>194</v>
      </c>
      <c r="G8" s="981">
        <v>101</v>
      </c>
      <c r="H8" s="979">
        <v>93</v>
      </c>
      <c r="I8" s="754">
        <v>29.6</v>
      </c>
      <c r="J8" s="981">
        <v>31.5</v>
      </c>
      <c r="K8" s="1037">
        <v>27.7</v>
      </c>
      <c r="L8" s="1036">
        <v>560</v>
      </c>
      <c r="M8" s="981">
        <v>266</v>
      </c>
      <c r="N8" s="691">
        <v>294</v>
      </c>
      <c r="O8" s="754">
        <v>82.7</v>
      </c>
      <c r="P8" s="981">
        <v>79.900000000000006</v>
      </c>
      <c r="Q8" s="691">
        <v>85.3</v>
      </c>
      <c r="R8" s="1036">
        <v>318</v>
      </c>
      <c r="S8" s="981">
        <v>156</v>
      </c>
      <c r="T8" s="1037">
        <v>162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33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762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1141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394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31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326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104.8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65.916955017301035</v>
      </c>
      <c r="C21" s="739">
        <f>B10/(B7+B10)*100</f>
        <v>34.083044982698965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97.354948805460751</v>
      </c>
      <c r="C22" s="739">
        <f>B11/(B8+B11)*100</f>
        <v>2.6450511945392492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65.916955017301035</v>
      </c>
      <c r="C26" s="739">
        <f>C21</f>
        <v>34.083044982698965</v>
      </c>
    </row>
    <row r="27" spans="1:10" ht="24.75" x14ac:dyDescent="0.25">
      <c r="A27" s="742" t="s">
        <v>1407</v>
      </c>
      <c r="B27" s="739">
        <f>B22</f>
        <v>97.354948805460751</v>
      </c>
      <c r="C27" s="739">
        <f>C22</f>
        <v>2.6450511945392492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5</v>
      </c>
      <c r="D5" s="914" t="s">
        <v>5</v>
      </c>
      <c r="E5" s="211"/>
      <c r="F5" s="125">
        <v>2021</v>
      </c>
      <c r="G5" s="70">
        <v>8</v>
      </c>
      <c r="H5" s="55">
        <v>3</v>
      </c>
      <c r="I5" s="110">
        <v>5</v>
      </c>
      <c r="J5" s="70">
        <v>33</v>
      </c>
      <c r="K5" s="55">
        <v>0</v>
      </c>
      <c r="L5" s="110">
        <v>33</v>
      </c>
      <c r="M5" s="70">
        <v>737</v>
      </c>
      <c r="N5" s="55">
        <v>1203</v>
      </c>
      <c r="O5" s="70">
        <v>408</v>
      </c>
      <c r="P5" s="110">
        <v>36</v>
      </c>
    </row>
    <row r="6" spans="1:16" x14ac:dyDescent="0.25">
      <c r="A6" s="923" t="s">
        <v>259</v>
      </c>
      <c r="B6" s="1096">
        <v>0</v>
      </c>
      <c r="C6" s="1097">
        <v>33</v>
      </c>
      <c r="D6" s="915" t="s">
        <v>5</v>
      </c>
      <c r="E6" s="254"/>
      <c r="F6" s="125">
        <v>2022</v>
      </c>
      <c r="G6" s="212">
        <v>8</v>
      </c>
      <c r="H6" s="58">
        <v>3</v>
      </c>
      <c r="I6" s="160">
        <v>5</v>
      </c>
      <c r="J6" s="212">
        <v>33</v>
      </c>
      <c r="K6" s="58">
        <v>0</v>
      </c>
      <c r="L6" s="160">
        <v>33</v>
      </c>
      <c r="M6" s="212">
        <v>762</v>
      </c>
      <c r="N6" s="58">
        <v>1141</v>
      </c>
      <c r="O6" s="212">
        <v>394</v>
      </c>
      <c r="P6" s="160">
        <v>31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8</v>
      </c>
      <c r="H7" s="94">
        <v>3</v>
      </c>
      <c r="I7" s="169">
        <v>5</v>
      </c>
      <c r="J7" s="167"/>
      <c r="K7" s="94"/>
      <c r="L7" s="169"/>
      <c r="M7" s="167">
        <v>1167</v>
      </c>
      <c r="N7" s="94">
        <v>1150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33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94.4</v>
      </c>
      <c r="C5" s="611">
        <v>94.3</v>
      </c>
      <c r="D5" s="945">
        <v>94.4</v>
      </c>
      <c r="E5" s="610"/>
      <c r="F5" s="611"/>
      <c r="G5" s="945"/>
      <c r="H5" s="610"/>
      <c r="I5" s="611"/>
      <c r="J5" s="945"/>
      <c r="K5" s="610">
        <v>369</v>
      </c>
      <c r="L5" s="611">
        <v>188</v>
      </c>
      <c r="M5" s="945">
        <v>181</v>
      </c>
      <c r="N5" s="610">
        <v>104.2</v>
      </c>
      <c r="O5" s="611">
        <v>106.2</v>
      </c>
      <c r="P5" s="945">
        <v>102.3</v>
      </c>
      <c r="Q5" s="610">
        <v>0.4</v>
      </c>
      <c r="R5" s="611">
        <v>0.5</v>
      </c>
      <c r="S5" s="945">
        <v>0.2</v>
      </c>
    </row>
    <row r="6" spans="1:19" x14ac:dyDescent="0.25">
      <c r="A6" s="286">
        <v>2021</v>
      </c>
      <c r="B6" s="457">
        <v>95</v>
      </c>
      <c r="C6" s="458">
        <v>94.7</v>
      </c>
      <c r="D6" s="976">
        <v>95.2</v>
      </c>
      <c r="E6" s="457">
        <v>5</v>
      </c>
      <c r="F6" s="458">
        <v>5</v>
      </c>
      <c r="G6" s="976">
        <v>0</v>
      </c>
      <c r="H6" s="457">
        <v>0</v>
      </c>
      <c r="I6" s="458">
        <v>0</v>
      </c>
      <c r="J6" s="976">
        <v>0</v>
      </c>
      <c r="K6" s="457">
        <v>315</v>
      </c>
      <c r="L6" s="458">
        <v>160</v>
      </c>
      <c r="M6" s="976">
        <v>155</v>
      </c>
      <c r="N6" s="457">
        <v>96.9</v>
      </c>
      <c r="O6" s="458">
        <v>97</v>
      </c>
      <c r="P6" s="976">
        <v>96.9</v>
      </c>
      <c r="Q6" s="457">
        <v>0.5</v>
      </c>
      <c r="R6" s="458">
        <v>0.6</v>
      </c>
      <c r="S6" s="976">
        <v>0.4</v>
      </c>
    </row>
    <row r="7" spans="1:19" x14ac:dyDescent="0.25">
      <c r="A7" s="286">
        <v>2022</v>
      </c>
      <c r="B7" s="601">
        <v>95.2</v>
      </c>
      <c r="C7" s="612">
        <v>96.3</v>
      </c>
      <c r="D7" s="980">
        <v>93.9</v>
      </c>
      <c r="E7" s="601">
        <v>6</v>
      </c>
      <c r="F7" s="612">
        <v>6</v>
      </c>
      <c r="G7" s="980">
        <v>0</v>
      </c>
      <c r="H7" s="601">
        <v>0</v>
      </c>
      <c r="I7" s="612">
        <v>0</v>
      </c>
      <c r="J7" s="980">
        <v>0</v>
      </c>
      <c r="K7" s="601">
        <v>326</v>
      </c>
      <c r="L7" s="612">
        <v>159</v>
      </c>
      <c r="M7" s="980">
        <v>167</v>
      </c>
      <c r="N7" s="601">
        <v>104.8</v>
      </c>
      <c r="O7" s="612">
        <v>100</v>
      </c>
      <c r="P7" s="980">
        <v>109.9</v>
      </c>
      <c r="Q7" s="601">
        <v>0.1</v>
      </c>
      <c r="R7" s="612">
        <v>0.1</v>
      </c>
      <c r="S7" s="980">
        <v>0.2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1101709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30556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89</v>
      </c>
      <c r="C5" s="616">
        <v>80</v>
      </c>
      <c r="D5" s="616">
        <v>9</v>
      </c>
      <c r="E5" s="599">
        <v>599</v>
      </c>
      <c r="F5" s="616">
        <v>430</v>
      </c>
      <c r="G5" s="945">
        <v>169</v>
      </c>
      <c r="H5" s="616">
        <v>339</v>
      </c>
      <c r="I5" s="616">
        <v>131</v>
      </c>
      <c r="J5" s="616">
        <v>208</v>
      </c>
      <c r="K5" s="217">
        <f>SUM(B5,E5,H5)</f>
        <v>1027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59</v>
      </c>
      <c r="C6" s="612">
        <v>54</v>
      </c>
      <c r="D6" s="946">
        <v>5</v>
      </c>
      <c r="E6" s="601">
        <v>575</v>
      </c>
      <c r="F6" s="612">
        <v>418</v>
      </c>
      <c r="G6" s="946">
        <v>157</v>
      </c>
      <c r="H6" s="601">
        <v>309</v>
      </c>
      <c r="I6" s="612">
        <v>118</v>
      </c>
      <c r="J6" s="612">
        <v>191</v>
      </c>
      <c r="K6" s="218">
        <f>SUM(B6,E6,H6)</f>
        <v>943</v>
      </c>
      <c r="M6" s="105" t="s">
        <v>284</v>
      </c>
      <c r="N6" s="171">
        <f>IF(ISBLANK(J7),"",J7)</f>
        <v>184</v>
      </c>
      <c r="O6" s="80">
        <f>IF(ISBLANK(I7),"",I7)</f>
        <v>134</v>
      </c>
      <c r="P6" s="211"/>
    </row>
    <row r="7" spans="1:17" ht="24.75" x14ac:dyDescent="0.25">
      <c r="A7" s="218">
        <v>2023</v>
      </c>
      <c r="B7" s="601">
        <v>11</v>
      </c>
      <c r="C7" s="612">
        <v>10</v>
      </c>
      <c r="D7" s="946">
        <v>1</v>
      </c>
      <c r="E7" s="601">
        <v>168</v>
      </c>
      <c r="F7" s="612">
        <v>154</v>
      </c>
      <c r="G7" s="946">
        <v>14</v>
      </c>
      <c r="H7" s="601">
        <v>318</v>
      </c>
      <c r="I7" s="612">
        <v>134</v>
      </c>
      <c r="J7" s="612">
        <v>184</v>
      </c>
      <c r="K7" s="218">
        <f>SUM(B7,E7,H7)</f>
        <v>497</v>
      </c>
      <c r="M7" s="106" t="s">
        <v>285</v>
      </c>
      <c r="N7" s="220">
        <f>IF(ISBLANK(G7),"",G7)</f>
        <v>14</v>
      </c>
      <c r="O7" s="107">
        <f>IF(ISBLANK(F7),"",F7)</f>
        <v>154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</v>
      </c>
      <c r="O8" s="83">
        <f>IF(ISBLANK(C7),"",C7)</f>
        <v>10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184</v>
      </c>
      <c r="O13" s="80">
        <f>IF(ISBLANK(I7),"",I7)</f>
        <v>134</v>
      </c>
      <c r="P13" s="211"/>
    </row>
    <row r="14" spans="1:17" ht="27.75" customHeight="1" x14ac:dyDescent="0.25">
      <c r="M14" s="106" t="s">
        <v>515</v>
      </c>
      <c r="N14" s="220">
        <f>IF(ISBLANK(G7),"",G7)</f>
        <v>14</v>
      </c>
      <c r="O14" s="107">
        <f>IF(ISBLANK(F7),"",F7)</f>
        <v>154</v>
      </c>
      <c r="P14" s="211"/>
    </row>
    <row r="15" spans="1:17" ht="26.25" customHeight="1" x14ac:dyDescent="0.25">
      <c r="M15" s="108" t="s">
        <v>516</v>
      </c>
      <c r="N15" s="170">
        <f>IF(ISBLANK(D7),"",D7)</f>
        <v>1</v>
      </c>
      <c r="O15" s="83">
        <f>IF(ISBLANK(C7),"",C7)</f>
        <v>10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40</v>
      </c>
      <c r="C21" s="616">
        <v>37</v>
      </c>
      <c r="D21" s="616">
        <v>3</v>
      </c>
      <c r="E21" s="599">
        <v>124</v>
      </c>
      <c r="F21" s="616">
        <v>87</v>
      </c>
      <c r="G21" s="945">
        <v>37</v>
      </c>
      <c r="H21" s="616">
        <v>85</v>
      </c>
      <c r="I21" s="616">
        <v>36</v>
      </c>
      <c r="J21" s="616">
        <v>49</v>
      </c>
      <c r="K21" s="217">
        <f>SUM(B21,E21,H21)</f>
        <v>249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47</v>
      </c>
      <c r="C22" s="1028">
        <v>36</v>
      </c>
      <c r="D22" s="980">
        <v>11</v>
      </c>
      <c r="E22" s="1034">
        <v>123</v>
      </c>
      <c r="F22" s="1028">
        <v>82</v>
      </c>
      <c r="G22" s="980">
        <v>41</v>
      </c>
      <c r="H22" s="1034">
        <v>80</v>
      </c>
      <c r="I22" s="1028">
        <v>39</v>
      </c>
      <c r="J22" s="1028">
        <v>41</v>
      </c>
      <c r="K22" s="218">
        <f>SUM(B22,E22,H22)</f>
        <v>250</v>
      </c>
      <c r="M22" s="105" t="s">
        <v>284</v>
      </c>
      <c r="N22" s="171">
        <f>IF(ISBLANK(J23),"",J23)</f>
        <v>71</v>
      </c>
      <c r="O22" s="80">
        <f>IF(ISBLANK(I23),"",I23)</f>
        <v>45</v>
      </c>
      <c r="P22" s="211"/>
    </row>
    <row r="23" spans="1:17" ht="24.75" x14ac:dyDescent="0.25">
      <c r="A23" s="218">
        <v>2022</v>
      </c>
      <c r="B23" s="1034">
        <v>33</v>
      </c>
      <c r="C23" s="1028">
        <v>30</v>
      </c>
      <c r="D23" s="980">
        <v>3</v>
      </c>
      <c r="E23" s="1034">
        <v>120</v>
      </c>
      <c r="F23" s="1028">
        <v>77</v>
      </c>
      <c r="G23" s="980">
        <v>43</v>
      </c>
      <c r="H23" s="1034">
        <v>116</v>
      </c>
      <c r="I23" s="1028">
        <v>45</v>
      </c>
      <c r="J23" s="1028">
        <v>71</v>
      </c>
      <c r="K23" s="218">
        <f>SUM(B23,E23,H23)</f>
        <v>269</v>
      </c>
      <c r="M23" s="106" t="s">
        <v>285</v>
      </c>
      <c r="N23" s="220">
        <f>IF(ISBLANK(G23),"",G23)</f>
        <v>43</v>
      </c>
      <c r="O23" s="107">
        <f>IF(ISBLANK(F23),"",F23)</f>
        <v>77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3</v>
      </c>
      <c r="O24" s="109">
        <f>IF(ISBLANK(C23),"",C23)</f>
        <v>30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71</v>
      </c>
      <c r="O29" s="80">
        <f>IF(ISBLANK(I23),"",I23)</f>
        <v>45</v>
      </c>
      <c r="P29" s="211"/>
    </row>
    <row r="30" spans="1:17" ht="27.75" customHeight="1" x14ac:dyDescent="0.25">
      <c r="M30" s="106" t="s">
        <v>515</v>
      </c>
      <c r="N30" s="220">
        <f>IF(ISBLANK(G23),"",G23)</f>
        <v>43</v>
      </c>
      <c r="O30" s="107">
        <f>IF(ISBLANK(F23),"",F23)</f>
        <v>77</v>
      </c>
      <c r="P30" s="211"/>
    </row>
    <row r="31" spans="1:17" ht="27.75" customHeight="1" x14ac:dyDescent="0.25">
      <c r="M31" s="108" t="s">
        <v>516</v>
      </c>
      <c r="N31" s="221">
        <f>IF(ISBLANK(D23),"",D23)</f>
        <v>3</v>
      </c>
      <c r="O31" s="109">
        <f>IF(ISBLANK(C23),"",C23)</f>
        <v>30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644448</v>
      </c>
      <c r="D5" s="253"/>
    </row>
    <row r="6" spans="1:4" ht="30" x14ac:dyDescent="0.25">
      <c r="A6" s="686" t="s">
        <v>474</v>
      </c>
      <c r="B6" s="617">
        <v>457261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1.2</v>
      </c>
      <c r="J5" s="611">
        <v>-0.1</v>
      </c>
      <c r="K5" s="945">
        <v>3.4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0.4</v>
      </c>
      <c r="J6" s="458">
        <v>0.3</v>
      </c>
      <c r="K6" s="976">
        <v>0.5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-0.6</v>
      </c>
      <c r="J7" s="612">
        <v>-0.9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98</v>
      </c>
      <c r="C5" s="207">
        <v>64</v>
      </c>
      <c r="G5" s="113"/>
      <c r="H5" s="174" t="s">
        <v>586</v>
      </c>
      <c r="I5" s="207">
        <v>13</v>
      </c>
      <c r="J5" s="207">
        <v>25</v>
      </c>
    </row>
    <row r="6" spans="1:13" ht="15" customHeight="1" x14ac:dyDescent="0.25">
      <c r="A6" s="175" t="s">
        <v>587</v>
      </c>
      <c r="B6" s="208">
        <v>1292</v>
      </c>
      <c r="C6" s="208">
        <v>156</v>
      </c>
      <c r="G6" s="113"/>
      <c r="H6" s="175" t="s">
        <v>587</v>
      </c>
      <c r="I6" s="208">
        <v>309</v>
      </c>
      <c r="J6" s="208">
        <v>50</v>
      </c>
    </row>
    <row r="7" spans="1:13" ht="15" customHeight="1" x14ac:dyDescent="0.25">
      <c r="A7" s="175" t="s">
        <v>588</v>
      </c>
      <c r="B7" s="208">
        <v>3667</v>
      </c>
      <c r="C7" s="208">
        <v>2213</v>
      </c>
      <c r="G7" s="113"/>
      <c r="H7" s="175" t="s">
        <v>588</v>
      </c>
      <c r="I7" s="208">
        <v>1885</v>
      </c>
      <c r="J7" s="208">
        <v>776</v>
      </c>
    </row>
    <row r="8" spans="1:13" ht="15" customHeight="1" x14ac:dyDescent="0.25">
      <c r="A8" s="175" t="s">
        <v>589</v>
      </c>
      <c r="B8" s="208">
        <v>4368</v>
      </c>
      <c r="C8" s="208">
        <v>4150</v>
      </c>
      <c r="G8" s="113"/>
      <c r="H8" s="175" t="s">
        <v>589</v>
      </c>
      <c r="I8" s="208">
        <v>3515</v>
      </c>
      <c r="J8" s="208">
        <v>3141</v>
      </c>
    </row>
    <row r="9" spans="1:13" ht="15" customHeight="1" x14ac:dyDescent="0.25">
      <c r="A9" s="175" t="s">
        <v>590</v>
      </c>
      <c r="B9" s="208">
        <v>7824</v>
      </c>
      <c r="C9" s="208">
        <v>9295</v>
      </c>
      <c r="G9" s="113"/>
      <c r="H9" s="175" t="s">
        <v>590</v>
      </c>
      <c r="I9" s="208">
        <v>7707</v>
      </c>
      <c r="J9" s="208">
        <v>8802</v>
      </c>
    </row>
    <row r="10" spans="1:13" ht="15" customHeight="1" x14ac:dyDescent="0.25">
      <c r="A10" s="175" t="s">
        <v>591</v>
      </c>
      <c r="B10" s="208">
        <v>975</v>
      </c>
      <c r="C10" s="208">
        <v>1283</v>
      </c>
      <c r="G10" s="113"/>
      <c r="H10" s="175" t="s">
        <v>591</v>
      </c>
      <c r="I10" s="208">
        <v>1045</v>
      </c>
      <c r="J10" s="208">
        <v>1145</v>
      </c>
    </row>
    <row r="11" spans="1:13" ht="15" customHeight="1" x14ac:dyDescent="0.25">
      <c r="A11" s="176" t="s">
        <v>592</v>
      </c>
      <c r="B11" s="209">
        <v>1143</v>
      </c>
      <c r="C11" s="209">
        <v>1184</v>
      </c>
      <c r="G11" s="113"/>
      <c r="H11" s="176" t="s">
        <v>592</v>
      </c>
      <c r="I11" s="209">
        <v>1732</v>
      </c>
      <c r="J11" s="209">
        <v>1471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98</v>
      </c>
      <c r="C17" s="178">
        <f>IF(ISBLANK(C5),"0",C5)</f>
        <v>64</v>
      </c>
      <c r="G17" s="113"/>
      <c r="H17" s="174" t="s">
        <v>586</v>
      </c>
      <c r="I17" s="177">
        <f>IF(ISBLANK(I5),"0",I5)</f>
        <v>13</v>
      </c>
      <c r="J17" s="178">
        <f>IF(ISBLANK(J5),"0",J5)</f>
        <v>25</v>
      </c>
    </row>
    <row r="18" spans="1:13" ht="15" customHeight="1" x14ac:dyDescent="0.25">
      <c r="A18" s="175" t="s">
        <v>587</v>
      </c>
      <c r="B18" s="179">
        <f t="shared" ref="B18:C18" si="0">IF(ISBLANK(B6),"0",B6)</f>
        <v>1292</v>
      </c>
      <c r="C18" s="180">
        <f t="shared" si="0"/>
        <v>156</v>
      </c>
      <c r="G18" s="113"/>
      <c r="H18" s="175" t="s">
        <v>587</v>
      </c>
      <c r="I18" s="179">
        <f t="shared" ref="I18:J18" si="1">IF(ISBLANK(I6),"0",I6)</f>
        <v>309</v>
      </c>
      <c r="J18" s="180">
        <f t="shared" si="1"/>
        <v>50</v>
      </c>
    </row>
    <row r="19" spans="1:13" ht="15" customHeight="1" x14ac:dyDescent="0.25">
      <c r="A19" s="175" t="s">
        <v>588</v>
      </c>
      <c r="B19" s="179">
        <f t="shared" ref="B19:C19" si="2">IF(ISBLANK(B7),"0",B7)</f>
        <v>3667</v>
      </c>
      <c r="C19" s="180">
        <f t="shared" si="2"/>
        <v>2213</v>
      </c>
      <c r="G19" s="113"/>
      <c r="H19" s="175" t="s">
        <v>588</v>
      </c>
      <c r="I19" s="179">
        <f t="shared" ref="I19:J19" si="3">IF(ISBLANK(I7),"0",I7)</f>
        <v>1885</v>
      </c>
      <c r="J19" s="180">
        <f t="shared" si="3"/>
        <v>776</v>
      </c>
    </row>
    <row r="20" spans="1:13" ht="15" customHeight="1" x14ac:dyDescent="0.25">
      <c r="A20" s="175" t="s">
        <v>589</v>
      </c>
      <c r="B20" s="179">
        <f t="shared" ref="B20:C20" si="4">IF(ISBLANK(B8),"0",B8)</f>
        <v>4368</v>
      </c>
      <c r="C20" s="180">
        <f t="shared" si="4"/>
        <v>4150</v>
      </c>
      <c r="G20" s="113"/>
      <c r="H20" s="175" t="s">
        <v>589</v>
      </c>
      <c r="I20" s="179">
        <f t="shared" ref="I20:J20" si="5">IF(ISBLANK(I8),"0",I8)</f>
        <v>3515</v>
      </c>
      <c r="J20" s="180">
        <f t="shared" si="5"/>
        <v>3141</v>
      </c>
    </row>
    <row r="21" spans="1:13" ht="15" customHeight="1" x14ac:dyDescent="0.25">
      <c r="A21" s="175" t="s">
        <v>590</v>
      </c>
      <c r="B21" s="179">
        <f t="shared" ref="B21:C21" si="6">IF(ISBLANK(B9),"0",B9)</f>
        <v>7824</v>
      </c>
      <c r="C21" s="180">
        <f t="shared" si="6"/>
        <v>9295</v>
      </c>
      <c r="G21" s="113"/>
      <c r="H21" s="175" t="s">
        <v>590</v>
      </c>
      <c r="I21" s="179">
        <f t="shared" ref="I21:J21" si="7">IF(ISBLANK(I9),"0",I9)</f>
        <v>7707</v>
      </c>
      <c r="J21" s="180">
        <f t="shared" si="7"/>
        <v>8802</v>
      </c>
    </row>
    <row r="22" spans="1:13" ht="15" customHeight="1" x14ac:dyDescent="0.25">
      <c r="A22" s="175" t="s">
        <v>591</v>
      </c>
      <c r="B22" s="179">
        <f t="shared" ref="B22:C22" si="8">IF(ISBLANK(B10),"0",B10)</f>
        <v>975</v>
      </c>
      <c r="C22" s="180">
        <f t="shared" si="8"/>
        <v>1283</v>
      </c>
      <c r="G22" s="113"/>
      <c r="H22" s="175" t="s">
        <v>591</v>
      </c>
      <c r="I22" s="179">
        <f t="shared" ref="I22:J22" si="9">IF(ISBLANK(I10),"0",I10)</f>
        <v>1045</v>
      </c>
      <c r="J22" s="180">
        <f t="shared" si="9"/>
        <v>1145</v>
      </c>
    </row>
    <row r="23" spans="1:13" ht="15" customHeight="1" x14ac:dyDescent="0.25">
      <c r="A23" s="176" t="s">
        <v>592</v>
      </c>
      <c r="B23" s="181">
        <f t="shared" ref="B23:C23" si="10">IF(ISBLANK(B11),"0",B11)</f>
        <v>1143</v>
      </c>
      <c r="C23" s="182">
        <f t="shared" si="10"/>
        <v>1184</v>
      </c>
      <c r="G23" s="113"/>
      <c r="H23" s="176" t="s">
        <v>592</v>
      </c>
      <c r="I23" s="181">
        <f t="shared" ref="I23:J23" si="11">IF(ISBLANK(I11),"0",I11)</f>
        <v>1732</v>
      </c>
      <c r="J23" s="182">
        <f t="shared" si="11"/>
        <v>1471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0.50601538699850268</v>
      </c>
      <c r="C29" s="184">
        <f>C17/SUM(C17:C23)*100</f>
        <v>0.34886890160806761</v>
      </c>
      <c r="D29" s="253"/>
      <c r="E29" s="253"/>
      <c r="G29" s="113"/>
      <c r="H29" s="174" t="s">
        <v>593</v>
      </c>
      <c r="I29" s="184">
        <f>I17/SUM(I17:I23)*100</f>
        <v>8.021720350487474E-2</v>
      </c>
      <c r="J29" s="184">
        <f>J17/SUM(J17:J23)*100</f>
        <v>0.16223231667748217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6.6711416326741366</v>
      </c>
      <c r="C30" s="185">
        <f>C18/SUM(C17:C23)*100</f>
        <v>0.85036794766966473</v>
      </c>
      <c r="D30" s="253"/>
      <c r="E30" s="253"/>
      <c r="G30" s="113"/>
      <c r="H30" s="175" t="s">
        <v>594</v>
      </c>
      <c r="I30" s="185">
        <f>I18/SUM(I17:I23)*100</f>
        <v>1.906701221769715</v>
      </c>
      <c r="J30" s="185">
        <f>J18/SUM(J17:J23)*100</f>
        <v>0.32446463335496434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18.93426963391336</v>
      </c>
      <c r="C31" s="185">
        <f>C19/SUM(C17:C23)*100</f>
        <v>12.063232488416462</v>
      </c>
      <c r="D31" s="253"/>
      <c r="E31" s="253"/>
      <c r="G31" s="113"/>
      <c r="H31" s="175" t="s">
        <v>595</v>
      </c>
      <c r="I31" s="185">
        <f>I19/SUM(I17:I23)*100</f>
        <v>11.631494508206837</v>
      </c>
      <c r="J31" s="185">
        <f>J19/SUM(J17:J23)*100</f>
        <v>5.0356911096690462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22.553828677647545</v>
      </c>
      <c r="C32" s="185">
        <f>C20/SUM(C17:C23)*100</f>
        <v>22.621967838648132</v>
      </c>
      <c r="D32" s="253"/>
      <c r="E32" s="253"/>
      <c r="G32" s="113"/>
      <c r="H32" s="175" t="s">
        <v>596</v>
      </c>
      <c r="I32" s="185">
        <f>I20/SUM(I17:I23)*100</f>
        <v>21.689497716894977</v>
      </c>
      <c r="J32" s="185">
        <f>J20/SUM(J17:J23)*100</f>
        <v>20.382868267358859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40.398616202819227</v>
      </c>
      <c r="C33" s="185">
        <f>C21/SUM(C17:C23)*100</f>
        <v>50.667756881984197</v>
      </c>
      <c r="D33" s="253"/>
      <c r="E33" s="253"/>
      <c r="G33" s="113"/>
      <c r="H33" s="175" t="s">
        <v>597</v>
      </c>
      <c r="I33" s="185">
        <f>I21/SUM(I17:I23)*100</f>
        <v>47.556460570159196</v>
      </c>
      <c r="J33" s="185">
        <f>J21/SUM(J17:J23)*100</f>
        <v>57.118754055807919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5.0343367584034695</v>
      </c>
      <c r="C34" s="185">
        <f>C22/SUM(C17:C23)*100</f>
        <v>6.9937312619242302</v>
      </c>
      <c r="D34" s="253"/>
      <c r="E34" s="253"/>
      <c r="G34" s="113"/>
      <c r="H34" s="175" t="s">
        <v>598</v>
      </c>
      <c r="I34" s="185">
        <f>I22/SUM(I17:I23)*100</f>
        <v>6.4482290509687772</v>
      </c>
      <c r="J34" s="185">
        <f>J22/SUM(J17:J23)*100</f>
        <v>7.4302401038286821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5.9017917075437598</v>
      </c>
      <c r="C35" s="186">
        <f>C23/SUM(C17:C23)*100</f>
        <v>6.4540746797492501</v>
      </c>
      <c r="D35" s="253"/>
      <c r="E35" s="253"/>
      <c r="G35" s="113"/>
      <c r="H35" s="176" t="s">
        <v>599</v>
      </c>
      <c r="I35" s="186">
        <f>I23/SUM(I17:I23)*100</f>
        <v>10.68739972849562</v>
      </c>
      <c r="J35" s="186">
        <f>J23/SUM(J17:J23)*100</f>
        <v>9.5457495133030505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0.50601538699850268</v>
      </c>
      <c r="C41" s="184">
        <f t="shared" si="12"/>
        <v>0.34886890160806761</v>
      </c>
      <c r="G41" s="113"/>
      <c r="H41" s="174" t="s">
        <v>601</v>
      </c>
      <c r="I41" s="184">
        <f t="shared" ref="I41:J41" si="13">I29</f>
        <v>8.021720350487474E-2</v>
      </c>
      <c r="J41" s="184">
        <f t="shared" si="13"/>
        <v>0.16223231667748217</v>
      </c>
    </row>
    <row r="42" spans="1:12" x14ac:dyDescent="0.25">
      <c r="A42" s="175" t="s">
        <v>602</v>
      </c>
      <c r="B42" s="185">
        <f t="shared" si="12"/>
        <v>6.6711416326741366</v>
      </c>
      <c r="C42" s="185">
        <f t="shared" si="12"/>
        <v>0.85036794766966473</v>
      </c>
      <c r="G42" s="113"/>
      <c r="H42" s="175" t="s">
        <v>602</v>
      </c>
      <c r="I42" s="185">
        <f t="shared" ref="I42:J42" si="14">I30</f>
        <v>1.906701221769715</v>
      </c>
      <c r="J42" s="185">
        <f t="shared" si="14"/>
        <v>0.32446463335496434</v>
      </c>
    </row>
    <row r="43" spans="1:12" x14ac:dyDescent="0.25">
      <c r="A43" s="175" t="s">
        <v>603</v>
      </c>
      <c r="B43" s="185">
        <f t="shared" si="12"/>
        <v>18.93426963391336</v>
      </c>
      <c r="C43" s="185">
        <f t="shared" si="12"/>
        <v>12.063232488416462</v>
      </c>
      <c r="G43" s="113"/>
      <c r="H43" s="175" t="s">
        <v>603</v>
      </c>
      <c r="I43" s="185">
        <f t="shared" ref="I43:J43" si="15">I31</f>
        <v>11.631494508206837</v>
      </c>
      <c r="J43" s="185">
        <f t="shared" si="15"/>
        <v>5.0356911096690462</v>
      </c>
    </row>
    <row r="44" spans="1:12" x14ac:dyDescent="0.25">
      <c r="A44" s="175" t="s">
        <v>604</v>
      </c>
      <c r="B44" s="185">
        <f t="shared" si="12"/>
        <v>22.553828677647545</v>
      </c>
      <c r="C44" s="185">
        <f t="shared" si="12"/>
        <v>22.621967838648132</v>
      </c>
      <c r="G44" s="113"/>
      <c r="H44" s="175" t="s">
        <v>604</v>
      </c>
      <c r="I44" s="185">
        <f t="shared" ref="I44:J44" si="16">I32</f>
        <v>21.689497716894977</v>
      </c>
      <c r="J44" s="185">
        <f t="shared" si="16"/>
        <v>20.382868267358859</v>
      </c>
    </row>
    <row r="45" spans="1:12" x14ac:dyDescent="0.25">
      <c r="A45" s="175" t="s">
        <v>605</v>
      </c>
      <c r="B45" s="185">
        <f t="shared" si="12"/>
        <v>40.398616202819227</v>
      </c>
      <c r="C45" s="185">
        <f t="shared" si="12"/>
        <v>50.667756881984197</v>
      </c>
      <c r="G45" s="113"/>
      <c r="H45" s="175" t="s">
        <v>605</v>
      </c>
      <c r="I45" s="185">
        <f t="shared" ref="I45:J45" si="17">I33</f>
        <v>47.556460570159196</v>
      </c>
      <c r="J45" s="185">
        <f t="shared" si="17"/>
        <v>57.118754055807919</v>
      </c>
    </row>
    <row r="46" spans="1:12" x14ac:dyDescent="0.25">
      <c r="A46" s="175" t="s">
        <v>606</v>
      </c>
      <c r="B46" s="185">
        <f t="shared" si="12"/>
        <v>5.0343367584034695</v>
      </c>
      <c r="C46" s="185">
        <f t="shared" si="12"/>
        <v>6.9937312619242302</v>
      </c>
      <c r="G46" s="113"/>
      <c r="H46" s="175" t="s">
        <v>606</v>
      </c>
      <c r="I46" s="185">
        <f t="shared" ref="I46:J46" si="18">I34</f>
        <v>6.4482290509687772</v>
      </c>
      <c r="J46" s="185">
        <f t="shared" si="18"/>
        <v>7.4302401038286821</v>
      </c>
    </row>
    <row r="47" spans="1:12" x14ac:dyDescent="0.25">
      <c r="A47" s="176" t="s">
        <v>607</v>
      </c>
      <c r="B47" s="186">
        <f t="shared" si="12"/>
        <v>5.9017917075437598</v>
      </c>
      <c r="C47" s="186">
        <f t="shared" si="12"/>
        <v>6.4540746797492501</v>
      </c>
      <c r="G47" s="113"/>
      <c r="H47" s="176" t="s">
        <v>607</v>
      </c>
      <c r="I47" s="186">
        <f t="shared" ref="I47:J47" si="19">I35</f>
        <v>10.68739972849562</v>
      </c>
      <c r="J47" s="186">
        <f t="shared" si="19"/>
        <v>9.5457495133030505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12374</v>
      </c>
      <c r="C5" s="207">
        <v>10597</v>
      </c>
      <c r="D5" s="253"/>
      <c r="E5" s="253"/>
      <c r="F5" s="1003"/>
      <c r="H5" s="174" t="s">
        <v>624</v>
      </c>
      <c r="I5" s="207">
        <v>5841</v>
      </c>
      <c r="J5" s="207">
        <v>4683</v>
      </c>
    </row>
    <row r="6" spans="1:10" ht="15" customHeight="1" x14ac:dyDescent="0.25">
      <c r="A6" s="175" t="s">
        <v>625</v>
      </c>
      <c r="B6" s="208">
        <v>2594</v>
      </c>
      <c r="C6" s="208">
        <v>2885</v>
      </c>
      <c r="D6" s="253"/>
      <c r="E6" s="253"/>
      <c r="F6" s="1003"/>
      <c r="H6" s="175" t="s">
        <v>625</v>
      </c>
      <c r="I6" s="208">
        <v>4515</v>
      </c>
      <c r="J6" s="208">
        <v>5308</v>
      </c>
    </row>
    <row r="7" spans="1:10" ht="15" customHeight="1" x14ac:dyDescent="0.25">
      <c r="A7" s="176" t="s">
        <v>626</v>
      </c>
      <c r="B7" s="209">
        <v>4399</v>
      </c>
      <c r="C7" s="209">
        <v>4863</v>
      </c>
      <c r="D7" s="253"/>
      <c r="E7" s="253"/>
      <c r="F7" s="1003"/>
      <c r="H7" s="175" t="s">
        <v>626</v>
      </c>
      <c r="I7" s="208">
        <v>5834</v>
      </c>
      <c r="J7" s="208">
        <v>5381</v>
      </c>
    </row>
    <row r="8" spans="1:10" x14ac:dyDescent="0.25">
      <c r="D8" s="253"/>
      <c r="E8" s="253"/>
      <c r="F8" s="1003"/>
      <c r="H8" s="176" t="s">
        <v>2351</v>
      </c>
      <c r="I8" s="209">
        <v>16</v>
      </c>
      <c r="J8" s="209">
        <v>38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12374</v>
      </c>
      <c r="C13" s="178">
        <f>IF(ISBLANK(C5),"0",C5)</f>
        <v>10597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2594</v>
      </c>
      <c r="C14" s="180">
        <f t="shared" si="0"/>
        <v>2885</v>
      </c>
      <c r="D14" s="253"/>
      <c r="E14" s="253"/>
      <c r="F14" s="1003"/>
      <c r="H14" s="174" t="s">
        <v>624</v>
      </c>
      <c r="I14" s="177">
        <f>IF(ISBLANK(I5),"0",I5)</f>
        <v>5841</v>
      </c>
      <c r="J14" s="178">
        <f>IF(ISBLANK(J5),"0",J5)</f>
        <v>4683</v>
      </c>
    </row>
    <row r="15" spans="1:10" ht="15" customHeight="1" x14ac:dyDescent="0.25">
      <c r="A15" s="176" t="s">
        <v>626</v>
      </c>
      <c r="B15" s="181">
        <f t="shared" si="0"/>
        <v>4399</v>
      </c>
      <c r="C15" s="182">
        <f t="shared" si="0"/>
        <v>4863</v>
      </c>
      <c r="D15" s="253"/>
      <c r="E15" s="253"/>
      <c r="F15" s="1003"/>
      <c r="H15" s="175" t="s">
        <v>625</v>
      </c>
      <c r="I15" s="179">
        <f t="shared" ref="I15:J15" si="1">IF(ISBLANK(I6),"0",I6)</f>
        <v>4515</v>
      </c>
      <c r="J15" s="180">
        <f t="shared" si="1"/>
        <v>5308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5834</v>
      </c>
      <c r="J16" s="180">
        <f t="shared" si="2"/>
        <v>5381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16</v>
      </c>
      <c r="J17" s="182">
        <f t="shared" si="3"/>
        <v>38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63.892187742035425</v>
      </c>
      <c r="C21" s="184">
        <f>C13/SUM(C13:C15)*100</f>
        <v>57.765058599073313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13.393917488511386</v>
      </c>
      <c r="C22" s="185">
        <f>C14/SUM(C13:C15)*100</f>
        <v>15.726355955301171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22.713894769453194</v>
      </c>
      <c r="C23" s="186">
        <f>C15/SUM(C13:C15)*100</f>
        <v>26.50858544562551</v>
      </c>
      <c r="D23" s="253"/>
      <c r="E23" s="253"/>
      <c r="F23" s="1003"/>
      <c r="H23" s="174" t="s">
        <v>629</v>
      </c>
      <c r="I23" s="184">
        <f>I14/SUM(I14:I17)*100</f>
        <v>36.042206590151793</v>
      </c>
      <c r="J23" s="184">
        <f>J14/SUM(J14:J17)*100</f>
        <v>30.38935756002596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27.86005183265457</v>
      </c>
      <c r="J24" s="185">
        <f>J15/SUM(J14:J17)*100</f>
        <v>34.445165476963012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35.999012711341479</v>
      </c>
      <c r="J25" s="185">
        <f>J16/SUM(J14:J17)*100</f>
        <v>34.918883841661255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9.8728865852153527E-2</v>
      </c>
      <c r="J26" s="186">
        <f>J17/SUM(J14:J17)*100</f>
        <v>0.24659312134977288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63.892187742035425</v>
      </c>
      <c r="C29" s="189">
        <f t="shared" si="4"/>
        <v>57.765058599073313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13.393917488511386</v>
      </c>
      <c r="C30" s="192">
        <f t="shared" si="4"/>
        <v>15.726355955301171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22.713894769453194</v>
      </c>
      <c r="C31" s="195">
        <f t="shared" si="4"/>
        <v>26.50858544562551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36.042206590151793</v>
      </c>
      <c r="J32" s="189">
        <f>J23</f>
        <v>30.38935756002596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27.86005183265457</v>
      </c>
      <c r="J33" s="192">
        <f t="shared" si="5"/>
        <v>34.445165476963012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35.999012711341479</v>
      </c>
      <c r="J34" s="192">
        <f t="shared" si="6"/>
        <v>34.918883841661255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9.8728865852153527E-2</v>
      </c>
      <c r="J35" s="195">
        <f t="shared" si="7"/>
        <v>0.24659312134977288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448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36055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7.2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75.36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220.5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3</v>
      </c>
      <c r="E5" s="28"/>
      <c r="J5" s="654" t="s">
        <v>542</v>
      </c>
      <c r="K5" s="669">
        <f>IF(ISBLANK(B5),"",B5)</f>
        <v>1</v>
      </c>
      <c r="L5" s="618">
        <f>IF(ISBLANK(C5),"",C5)</f>
        <v>3</v>
      </c>
      <c r="N5" s="28"/>
    </row>
    <row r="6" spans="1:15" x14ac:dyDescent="0.25">
      <c r="A6" s="656" t="s">
        <v>543</v>
      </c>
      <c r="B6" s="657">
        <v>3</v>
      </c>
      <c r="C6" s="657">
        <v>2</v>
      </c>
      <c r="E6" s="44"/>
      <c r="J6" s="656" t="s">
        <v>543</v>
      </c>
      <c r="K6" s="670">
        <f t="shared" ref="K6:K10" si="0">IF(ISBLANK(B6),"",B6)</f>
        <v>3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10</v>
      </c>
      <c r="C7" s="657">
        <v>10</v>
      </c>
      <c r="E7" s="44"/>
      <c r="J7" s="656" t="s">
        <v>641</v>
      </c>
      <c r="K7" s="670">
        <f t="shared" si="0"/>
        <v>10</v>
      </c>
      <c r="L7" s="619">
        <f t="shared" si="1"/>
        <v>10</v>
      </c>
      <c r="N7" s="44"/>
    </row>
    <row r="8" spans="1:15" x14ac:dyDescent="0.25">
      <c r="A8" s="650" t="s">
        <v>642</v>
      </c>
      <c r="B8" s="651">
        <v>21</v>
      </c>
      <c r="C8" s="651">
        <v>8</v>
      </c>
      <c r="E8" s="21"/>
      <c r="J8" s="650" t="s">
        <v>642</v>
      </c>
      <c r="K8" s="670">
        <f t="shared" si="0"/>
        <v>21</v>
      </c>
      <c r="L8" s="619">
        <f t="shared" si="1"/>
        <v>8</v>
      </c>
      <c r="N8" s="21"/>
    </row>
    <row r="9" spans="1:15" x14ac:dyDescent="0.25">
      <c r="A9" s="650" t="s">
        <v>643</v>
      </c>
      <c r="B9" s="651">
        <v>31</v>
      </c>
      <c r="C9" s="651">
        <v>21</v>
      </c>
      <c r="E9" s="21"/>
      <c r="J9" s="650" t="s">
        <v>643</v>
      </c>
      <c r="K9" s="670">
        <f t="shared" si="0"/>
        <v>31</v>
      </c>
      <c r="L9" s="619">
        <f t="shared" si="1"/>
        <v>21</v>
      </c>
      <c r="N9" s="21"/>
    </row>
    <row r="10" spans="1:15" x14ac:dyDescent="0.25">
      <c r="A10" s="652" t="s">
        <v>365</v>
      </c>
      <c r="B10" s="653">
        <v>906</v>
      </c>
      <c r="C10" s="653">
        <v>66</v>
      </c>
      <c r="J10" s="652" t="s">
        <v>365</v>
      </c>
      <c r="K10" s="671">
        <f t="shared" si="0"/>
        <v>906</v>
      </c>
      <c r="L10" s="620">
        <f t="shared" si="1"/>
        <v>66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4.79</v>
      </c>
      <c r="C15" s="197"/>
      <c r="D15" s="253"/>
      <c r="E15" s="211"/>
      <c r="F15" s="253"/>
      <c r="G15" s="253"/>
      <c r="J15" s="673" t="s">
        <v>488</v>
      </c>
      <c r="K15" s="674">
        <f>B15</f>
        <v>4.79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0.56999999999999995</v>
      </c>
      <c r="C16" s="197"/>
      <c r="D16" s="253"/>
      <c r="E16" s="254"/>
      <c r="F16" s="253"/>
      <c r="G16" s="253"/>
      <c r="J16" s="675" t="s">
        <v>489</v>
      </c>
      <c r="K16" s="676">
        <f>B16</f>
        <v>0.56999999999999995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0.97</v>
      </c>
      <c r="C18" s="197"/>
      <c r="D18" s="255"/>
      <c r="E18" s="256"/>
      <c r="F18" s="253"/>
      <c r="G18" s="253"/>
      <c r="J18" s="678" t="s">
        <v>501</v>
      </c>
      <c r="K18" s="674">
        <f>B18</f>
        <v>0.97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3.7</v>
      </c>
      <c r="C19" s="198"/>
      <c r="D19" s="255"/>
      <c r="E19" s="256"/>
      <c r="F19" s="253"/>
      <c r="G19" s="253"/>
      <c r="J19" s="672" t="s">
        <v>502</v>
      </c>
      <c r="K19" s="676">
        <f>B19</f>
        <v>3.7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2.73</v>
      </c>
      <c r="C21" s="253"/>
      <c r="D21" s="253"/>
      <c r="E21" s="253"/>
      <c r="F21" s="253"/>
      <c r="G21" s="253"/>
      <c r="J21" s="661" t="s">
        <v>498</v>
      </c>
      <c r="K21" s="679">
        <f>B21</f>
        <v>2.73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1</v>
      </c>
      <c r="C33" s="657">
        <v>0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10</v>
      </c>
      <c r="C34" s="657">
        <v>7</v>
      </c>
      <c r="E34" s="44"/>
      <c r="J34" s="656" t="s">
        <v>641</v>
      </c>
      <c r="K34" s="670">
        <f t="shared" si="2"/>
        <v>10</v>
      </c>
      <c r="L34" s="619">
        <f t="shared" si="3"/>
        <v>7</v>
      </c>
      <c r="N34" s="44"/>
    </row>
    <row r="35" spans="1:15" x14ac:dyDescent="0.25">
      <c r="A35" s="650" t="s">
        <v>642</v>
      </c>
      <c r="B35" s="651">
        <v>9</v>
      </c>
      <c r="C35" s="651">
        <v>10</v>
      </c>
      <c r="E35" s="21"/>
      <c r="J35" s="650" t="s">
        <v>642</v>
      </c>
      <c r="K35" s="670">
        <f t="shared" si="2"/>
        <v>9</v>
      </c>
      <c r="L35" s="619">
        <f t="shared" si="3"/>
        <v>10</v>
      </c>
      <c r="N35" s="21"/>
    </row>
    <row r="36" spans="1:15" x14ac:dyDescent="0.25">
      <c r="A36" s="650" t="s">
        <v>643</v>
      </c>
      <c r="B36" s="651">
        <v>17</v>
      </c>
      <c r="C36" s="651">
        <v>4</v>
      </c>
      <c r="E36" s="21"/>
      <c r="J36" s="650" t="s">
        <v>643</v>
      </c>
      <c r="K36" s="670">
        <f t="shared" si="2"/>
        <v>17</v>
      </c>
      <c r="L36" s="619">
        <f t="shared" si="3"/>
        <v>4</v>
      </c>
      <c r="N36" s="21"/>
    </row>
    <row r="37" spans="1:15" x14ac:dyDescent="0.25">
      <c r="A37" s="652" t="s">
        <v>365</v>
      </c>
      <c r="B37" s="653">
        <v>161</v>
      </c>
      <c r="C37" s="653">
        <v>14</v>
      </c>
      <c r="J37" s="652" t="s">
        <v>365</v>
      </c>
      <c r="K37" s="671">
        <f t="shared" si="2"/>
        <v>161</v>
      </c>
      <c r="L37" s="620">
        <f t="shared" si="3"/>
        <v>14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1.17</v>
      </c>
      <c r="C42" s="197"/>
      <c r="D42" s="253"/>
      <c r="E42" s="211"/>
      <c r="F42" s="253"/>
      <c r="G42" s="253"/>
      <c r="J42" s="673" t="s">
        <v>488</v>
      </c>
      <c r="K42" s="674">
        <f>B42</f>
        <v>1.17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0.22</v>
      </c>
      <c r="C43" s="197"/>
      <c r="D43" s="253"/>
      <c r="E43" s="254"/>
      <c r="F43" s="253"/>
      <c r="G43" s="253"/>
      <c r="J43" s="675" t="s">
        <v>489</v>
      </c>
      <c r="K43" s="676">
        <f>B43</f>
        <v>0.22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0.46</v>
      </c>
      <c r="C45" s="197"/>
      <c r="D45" s="255"/>
      <c r="E45" s="256"/>
      <c r="F45" s="253"/>
      <c r="G45" s="253"/>
      <c r="J45" s="678" t="s">
        <v>501</v>
      </c>
      <c r="K45" s="674">
        <f>B45</f>
        <v>0.46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0.85</v>
      </c>
      <c r="C46" s="198"/>
      <c r="D46" s="255"/>
      <c r="E46" s="256"/>
      <c r="F46" s="253"/>
      <c r="G46" s="253"/>
      <c r="J46" s="672" t="s">
        <v>502</v>
      </c>
      <c r="K46" s="676">
        <f>B46</f>
        <v>0.85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0.71</v>
      </c>
      <c r="C48" s="253"/>
      <c r="D48" s="253"/>
      <c r="E48" s="253"/>
      <c r="F48" s="253"/>
      <c r="G48" s="253"/>
      <c r="J48" s="661" t="s">
        <v>498</v>
      </c>
      <c r="K48" s="679">
        <f>B48</f>
        <v>0.71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5638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1519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11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6050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3380</v>
      </c>
      <c r="D4" s="643">
        <v>1</v>
      </c>
      <c r="E4" s="643">
        <v>511</v>
      </c>
      <c r="F4" s="643">
        <v>1</v>
      </c>
      <c r="G4" s="643">
        <v>11</v>
      </c>
      <c r="H4" s="643">
        <v>6050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8205</v>
      </c>
      <c r="D5" s="602">
        <v>1</v>
      </c>
      <c r="E5" s="602">
        <v>859</v>
      </c>
      <c r="F5" s="602">
        <v>1</v>
      </c>
      <c r="G5" s="602">
        <v>11</v>
      </c>
      <c r="H5" s="602">
        <v>6050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5638</v>
      </c>
      <c r="D6" s="617">
        <v>1</v>
      </c>
      <c r="E6" s="617">
        <v>1519</v>
      </c>
      <c r="F6" s="617">
        <v>1</v>
      </c>
      <c r="G6" s="617">
        <v>11</v>
      </c>
      <c r="H6" s="617">
        <v>6050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1.7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61.8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1.65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2.8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97.4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93.5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428546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11886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</v>
      </c>
      <c r="C4" s="600">
        <v>12.3</v>
      </c>
      <c r="D4" s="600">
        <v>32.4</v>
      </c>
      <c r="E4" s="600">
        <v>1.61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</v>
      </c>
      <c r="C5" s="602">
        <v>10</v>
      </c>
      <c r="D5" s="751">
        <v>60</v>
      </c>
      <c r="E5" s="751">
        <v>1.98</v>
      </c>
      <c r="G5" s="647" t="s">
        <v>446</v>
      </c>
      <c r="H5" s="648">
        <f>IF(ISBLANK(B4),"",B4)</f>
        <v>3</v>
      </c>
      <c r="I5" s="648">
        <f>IF(ISBLANK(B5),"",B5)</f>
        <v>2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4.0999999999999996</v>
      </c>
      <c r="D6" s="959">
        <v>61.8</v>
      </c>
      <c r="E6" s="959">
        <v>1.65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12.3</v>
      </c>
      <c r="I9" s="648">
        <f>IF(ISBLANK(C5),"",C5)</f>
        <v>10</v>
      </c>
      <c r="J9" s="649">
        <f>IF(ISBLANK(C6),"",C6)</f>
        <v>4.0999999999999996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46</v>
      </c>
      <c r="C4" s="643">
        <v>1.2</v>
      </c>
      <c r="D4" s="643">
        <v>1</v>
      </c>
      <c r="E4" s="643">
        <v>0.23</v>
      </c>
      <c r="F4" s="643">
        <v>0.7</v>
      </c>
      <c r="G4" s="643">
        <v>1.8</v>
      </c>
      <c r="H4" s="1066"/>
      <c r="I4" s="253"/>
      <c r="J4" s="253"/>
      <c r="K4" s="253"/>
    </row>
    <row r="5" spans="1:11" x14ac:dyDescent="0.25">
      <c r="A5" s="480">
        <v>2021</v>
      </c>
      <c r="B5" s="602">
        <v>43</v>
      </c>
      <c r="C5" s="602">
        <v>1.2</v>
      </c>
      <c r="D5" s="602">
        <v>1</v>
      </c>
      <c r="E5" s="602">
        <v>0.24</v>
      </c>
      <c r="F5" s="602">
        <v>0.7</v>
      </c>
      <c r="G5" s="602">
        <v>1.9</v>
      </c>
      <c r="H5" s="1066"/>
      <c r="I5" s="253"/>
      <c r="J5" s="253"/>
      <c r="K5" s="253"/>
    </row>
    <row r="6" spans="1:11" x14ac:dyDescent="0.25">
      <c r="A6" s="360">
        <v>2022</v>
      </c>
      <c r="B6" s="602">
        <v>47</v>
      </c>
      <c r="C6" s="602">
        <v>1.3</v>
      </c>
      <c r="D6" s="602">
        <v>1</v>
      </c>
      <c r="E6" s="602">
        <v>0.25</v>
      </c>
      <c r="F6" s="602">
        <v>0.7</v>
      </c>
      <c r="G6" s="602">
        <v>1.7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98.7</v>
      </c>
      <c r="C5" s="602">
        <v>88.2</v>
      </c>
      <c r="D5" s="602">
        <v>2</v>
      </c>
      <c r="E5" s="602">
        <v>5.3</v>
      </c>
      <c r="F5" s="253"/>
      <c r="G5" s="253"/>
      <c r="H5" s="253"/>
    </row>
    <row r="6" spans="1:8" x14ac:dyDescent="0.25">
      <c r="A6" s="360">
        <v>2021</v>
      </c>
      <c r="B6" s="602">
        <v>99.2</v>
      </c>
      <c r="C6" s="602">
        <v>98.3</v>
      </c>
      <c r="D6" s="602">
        <v>1</v>
      </c>
      <c r="E6" s="602">
        <v>2.7</v>
      </c>
      <c r="F6" s="253"/>
      <c r="G6" s="253"/>
      <c r="H6" s="253"/>
    </row>
    <row r="7" spans="1:8" x14ac:dyDescent="0.25">
      <c r="A7" s="481">
        <v>2022</v>
      </c>
      <c r="B7" s="1067">
        <v>97.4</v>
      </c>
      <c r="C7" s="1067">
        <v>93.5</v>
      </c>
      <c r="D7" s="1067">
        <v>1</v>
      </c>
      <c r="E7" s="1067">
        <v>2.8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5.3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2.7</v>
      </c>
    </row>
    <row r="17" spans="1:2" x14ac:dyDescent="0.25">
      <c r="A17" s="633">
        <f t="shared" si="0"/>
        <v>2022</v>
      </c>
      <c r="B17" s="627">
        <f t="shared" si="1"/>
        <v>2.8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2527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316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4470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37832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1049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2713</v>
      </c>
      <c r="C5" s="1034">
        <v>1214</v>
      </c>
      <c r="D5" s="600">
        <v>1499</v>
      </c>
      <c r="G5" s="871" t="s">
        <v>126</v>
      </c>
      <c r="H5" s="637">
        <f>IF(ISBLANK(D7),"",D7)</f>
        <v>1429</v>
      </c>
    </row>
    <row r="6" spans="1:17" x14ac:dyDescent="0.25">
      <c r="A6" s="641">
        <v>2021</v>
      </c>
      <c r="B6" s="1034">
        <v>2422</v>
      </c>
      <c r="C6" s="1034">
        <v>1027</v>
      </c>
      <c r="D6" s="602">
        <v>1395</v>
      </c>
      <c r="G6" s="635" t="s">
        <v>127</v>
      </c>
      <c r="H6" s="623">
        <f>IF(ISBLANK(C7),"",C7)</f>
        <v>1098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2527</v>
      </c>
      <c r="C7" s="1034">
        <v>1098</v>
      </c>
      <c r="D7" s="617">
        <v>1429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1429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1098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24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1904</v>
      </c>
      <c r="C6" s="55">
        <v>968</v>
      </c>
      <c r="D6" s="55">
        <v>936</v>
      </c>
      <c r="E6" s="70">
        <v>2500</v>
      </c>
      <c r="F6" s="55">
        <v>1303</v>
      </c>
      <c r="G6" s="110">
        <v>1197</v>
      </c>
      <c r="H6" s="55">
        <v>1511</v>
      </c>
      <c r="I6" s="55">
        <v>763</v>
      </c>
      <c r="J6" s="55">
        <v>748</v>
      </c>
      <c r="K6" s="70">
        <v>5543</v>
      </c>
      <c r="L6" s="55">
        <v>2838</v>
      </c>
      <c r="M6" s="110">
        <v>2705</v>
      </c>
      <c r="N6" s="70">
        <v>5573</v>
      </c>
      <c r="O6" s="55">
        <v>2844</v>
      </c>
      <c r="P6" s="110">
        <v>2729</v>
      </c>
      <c r="Q6" s="70">
        <v>23264</v>
      </c>
      <c r="R6" s="55">
        <v>11737</v>
      </c>
      <c r="S6" s="110">
        <v>11527</v>
      </c>
      <c r="T6" s="70">
        <v>37862</v>
      </c>
      <c r="U6" s="55">
        <v>18636</v>
      </c>
      <c r="V6" s="160">
        <v>19226</v>
      </c>
    </row>
    <row r="7" spans="1:22" x14ac:dyDescent="0.25">
      <c r="A7" s="286">
        <v>2021</v>
      </c>
      <c r="B7" s="167">
        <v>1886</v>
      </c>
      <c r="C7" s="94">
        <v>948</v>
      </c>
      <c r="D7" s="94">
        <v>938</v>
      </c>
      <c r="E7" s="167">
        <v>2427</v>
      </c>
      <c r="F7" s="94">
        <v>1272</v>
      </c>
      <c r="G7" s="169">
        <v>1155</v>
      </c>
      <c r="H7" s="94">
        <v>1490</v>
      </c>
      <c r="I7" s="94">
        <v>745</v>
      </c>
      <c r="J7" s="94">
        <v>745</v>
      </c>
      <c r="K7" s="167">
        <v>5436</v>
      </c>
      <c r="L7" s="94">
        <v>2786</v>
      </c>
      <c r="M7" s="169">
        <v>2650</v>
      </c>
      <c r="N7" s="167">
        <v>5465</v>
      </c>
      <c r="O7" s="94">
        <v>2789</v>
      </c>
      <c r="P7" s="169">
        <v>2676</v>
      </c>
      <c r="Q7" s="167">
        <v>22692</v>
      </c>
      <c r="R7" s="94">
        <v>11470</v>
      </c>
      <c r="S7" s="169">
        <v>11222</v>
      </c>
      <c r="T7" s="212">
        <v>37181</v>
      </c>
      <c r="U7" s="58">
        <v>18301</v>
      </c>
      <c r="V7" s="160">
        <v>18880</v>
      </c>
    </row>
    <row r="8" spans="1:22" x14ac:dyDescent="0.25">
      <c r="A8" s="219">
        <v>2022</v>
      </c>
      <c r="B8" s="72">
        <v>1911</v>
      </c>
      <c r="C8" s="61">
        <v>944</v>
      </c>
      <c r="D8" s="61">
        <v>967</v>
      </c>
      <c r="E8" s="72">
        <v>2370</v>
      </c>
      <c r="F8" s="61">
        <v>1247</v>
      </c>
      <c r="G8" s="111">
        <v>1123</v>
      </c>
      <c r="H8" s="61">
        <v>1388</v>
      </c>
      <c r="I8" s="61">
        <v>713</v>
      </c>
      <c r="J8" s="61">
        <v>675</v>
      </c>
      <c r="K8" s="72">
        <v>5314</v>
      </c>
      <c r="L8" s="61">
        <v>2723</v>
      </c>
      <c r="M8" s="111">
        <v>2591</v>
      </c>
      <c r="N8" s="72">
        <v>4976</v>
      </c>
      <c r="O8" s="61">
        <v>2544</v>
      </c>
      <c r="P8" s="111">
        <v>2432</v>
      </c>
      <c r="Q8" s="72">
        <v>21491</v>
      </c>
      <c r="R8" s="61">
        <v>10818</v>
      </c>
      <c r="S8" s="111">
        <v>10673</v>
      </c>
      <c r="T8" s="72">
        <v>36055</v>
      </c>
      <c r="U8" s="61">
        <v>17681</v>
      </c>
      <c r="V8" s="111">
        <v>18374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1911</v>
      </c>
      <c r="C15" s="172">
        <f>E8</f>
        <v>2370</v>
      </c>
      <c r="D15" s="172">
        <f>H8</f>
        <v>1388</v>
      </c>
      <c r="E15" s="172">
        <f>K8</f>
        <v>5314</v>
      </c>
      <c r="F15" s="172">
        <f>N8</f>
        <v>4976</v>
      </c>
      <c r="G15" s="172">
        <f>Q8</f>
        <v>21491</v>
      </c>
      <c r="H15" s="334">
        <f>T8</f>
        <v>36055</v>
      </c>
      <c r="M15" s="172">
        <f>K8</f>
        <v>5314</v>
      </c>
      <c r="N15" s="172">
        <f>H15-E15-O15</f>
        <v>20458</v>
      </c>
      <c r="O15" s="172">
        <f>H15-(B15+C15+G15)</f>
        <v>10283</v>
      </c>
      <c r="P15" s="29"/>
      <c r="Q15" s="100">
        <f>M15/H15*100</f>
        <v>14.738593815004853</v>
      </c>
      <c r="R15" s="100">
        <f>N15/H15*100</f>
        <v>56.741090001386773</v>
      </c>
      <c r="S15" s="100">
        <f>O15/H15*100</f>
        <v>28.520316183608372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14.738593815004853</v>
      </c>
      <c r="R18" s="100">
        <f>N15/H15*100</f>
        <v>56.741090001386773</v>
      </c>
      <c r="S18" s="100">
        <f>O15/H15*100</f>
        <v>28.520316183608372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7.6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3.9</v>
      </c>
      <c r="C24" s="361"/>
      <c r="D24" s="361"/>
      <c r="E24" s="167">
        <v>0</v>
      </c>
      <c r="F24" s="361"/>
      <c r="G24" s="362"/>
      <c r="H24" s="167">
        <v>3.91</v>
      </c>
      <c r="I24" s="94">
        <v>0</v>
      </c>
      <c r="J24" s="169">
        <v>7.46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7.46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7.46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25</v>
      </c>
      <c r="C4" s="600">
        <v>2</v>
      </c>
      <c r="D4" s="600">
        <v>0</v>
      </c>
      <c r="E4" s="599">
        <v>0</v>
      </c>
      <c r="F4" s="600">
        <v>4.5999999999999996</v>
      </c>
      <c r="G4" s="600">
        <v>0</v>
      </c>
    </row>
    <row r="5" spans="1:10" x14ac:dyDescent="0.25">
      <c r="A5" s="286">
        <v>2022</v>
      </c>
      <c r="B5" s="751">
        <v>20</v>
      </c>
      <c r="C5" s="751">
        <v>2</v>
      </c>
      <c r="D5" s="751">
        <v>2</v>
      </c>
      <c r="E5" s="753">
        <v>0</v>
      </c>
      <c r="F5" s="751">
        <v>4.2</v>
      </c>
      <c r="G5" s="751">
        <v>0.4</v>
      </c>
    </row>
    <row r="6" spans="1:10" x14ac:dyDescent="0.25">
      <c r="A6" s="218">
        <v>2023</v>
      </c>
      <c r="B6" s="752">
        <v>17</v>
      </c>
      <c r="C6" s="752">
        <v>2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25</v>
      </c>
      <c r="C11" s="80">
        <f>IF(ISBLANK(D4),"",D4)</f>
        <v>0</v>
      </c>
      <c r="E11" s="103">
        <f>A4</f>
        <v>2021</v>
      </c>
      <c r="F11" s="80">
        <f>IF(ISBLANK(B4),"",B4)</f>
        <v>25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20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20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17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17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0</v>
      </c>
      <c r="E18" s="603">
        <f>A4</f>
        <v>2021</v>
      </c>
      <c r="F18" s="100">
        <f>IF(ISBLANK(C4),"",C4)</f>
        <v>2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</v>
      </c>
      <c r="C20" s="83">
        <f>IF(ISBLANK(E6),"",E6)</f>
        <v>0</v>
      </c>
      <c r="E20" s="155">
        <f t="shared" si="5"/>
        <v>2023</v>
      </c>
      <c r="F20" s="83">
        <f>IF(ISBLANK(C6),"",C6)</f>
        <v>2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394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385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8.5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139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151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530</v>
      </c>
    </row>
    <row r="17" spans="2:3" x14ac:dyDescent="0.25">
      <c r="B17" s="253">
        <v>2022</v>
      </c>
      <c r="C17" s="1100">
        <v>445</v>
      </c>
    </row>
    <row r="18" spans="2:3" x14ac:dyDescent="0.25">
      <c r="B18" s="253">
        <v>2023</v>
      </c>
      <c r="C18" s="1100">
        <v>385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530</v>
      </c>
    </row>
    <row r="22" spans="2:3" x14ac:dyDescent="0.25">
      <c r="B22" s="636">
        <f>B17</f>
        <v>2022</v>
      </c>
      <c r="C22" s="636">
        <f t="shared" ref="C22:C23" si="0">IF(ISBLANK(C17),"",C17)</f>
        <v>445</v>
      </c>
    </row>
    <row r="23" spans="2:3" x14ac:dyDescent="0.25">
      <c r="B23" s="636">
        <f>B18</f>
        <v>2023</v>
      </c>
      <c r="C23" s="636">
        <f t="shared" si="0"/>
        <v>385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10</v>
      </c>
      <c r="C5" s="55">
        <v>32</v>
      </c>
      <c r="D5" s="55">
        <v>46</v>
      </c>
      <c r="E5" s="269">
        <f>SUM(B5:D5)</f>
        <v>88</v>
      </c>
      <c r="F5" s="71">
        <v>503</v>
      </c>
      <c r="G5" s="70">
        <v>0.2</v>
      </c>
      <c r="H5" s="55">
        <v>0.2</v>
      </c>
      <c r="I5" s="110">
        <v>0.5</v>
      </c>
      <c r="J5" s="71">
        <v>1.4</v>
      </c>
    </row>
    <row r="6" spans="1:10" x14ac:dyDescent="0.25">
      <c r="A6" s="286">
        <v>2022</v>
      </c>
      <c r="B6" s="757">
        <v>12</v>
      </c>
      <c r="C6" s="758">
        <v>31</v>
      </c>
      <c r="D6" s="758">
        <v>49</v>
      </c>
      <c r="E6" s="270">
        <f>SUM(B6:D6)</f>
        <v>92</v>
      </c>
      <c r="F6" s="214">
        <v>424</v>
      </c>
      <c r="G6" s="457">
        <v>0.2</v>
      </c>
      <c r="H6" s="458">
        <v>0.2</v>
      </c>
      <c r="I6" s="763">
        <v>0.5</v>
      </c>
      <c r="J6" s="214">
        <v>1.2</v>
      </c>
    </row>
    <row r="7" spans="1:10" x14ac:dyDescent="0.25">
      <c r="A7" s="218">
        <v>2023</v>
      </c>
      <c r="B7" s="167">
        <v>18</v>
      </c>
      <c r="C7" s="94">
        <v>36</v>
      </c>
      <c r="D7" s="94">
        <v>45</v>
      </c>
      <c r="E7" s="447">
        <f>SUM(B7:D7)</f>
        <v>99</v>
      </c>
      <c r="F7" s="168">
        <v>394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503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424</v>
      </c>
      <c r="C14" s="28"/>
      <c r="D14" s="28"/>
      <c r="F14" s="625" t="s">
        <v>1526</v>
      </c>
      <c r="G14" s="621">
        <f>IF(ISBLANK(B7),"",B7)</f>
        <v>18</v>
      </c>
      <c r="I14" s="625" t="s">
        <v>1529</v>
      </c>
      <c r="J14" s="621">
        <f>IF(ISBLANK(B7),"",B7)</f>
        <v>18</v>
      </c>
    </row>
    <row r="15" spans="1:10" x14ac:dyDescent="0.25">
      <c r="A15" s="624">
        <f t="shared" ref="A15" si="1">A7</f>
        <v>2023</v>
      </c>
      <c r="B15" s="623">
        <f t="shared" si="0"/>
        <v>394</v>
      </c>
      <c r="C15" s="28"/>
      <c r="D15" s="28"/>
      <c r="F15" s="626" t="s">
        <v>1527</v>
      </c>
      <c r="G15" s="622">
        <f>IF(ISBLANK(C7),"",C7)</f>
        <v>36</v>
      </c>
      <c r="I15" s="626" t="s">
        <v>1538</v>
      </c>
      <c r="J15" s="622">
        <f>IF(ISBLANK(C7),"",C7)</f>
        <v>36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45</v>
      </c>
      <c r="I16" s="627" t="s">
        <v>1539</v>
      </c>
      <c r="J16" s="623">
        <f>IF(ISBLANK(D7),"",D7)</f>
        <v>45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0.2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46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119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51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13.8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21</v>
      </c>
      <c r="C6" s="759"/>
      <c r="D6" s="759"/>
      <c r="E6" s="457">
        <v>5.4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78</v>
      </c>
      <c r="C7" s="759"/>
      <c r="D7" s="759"/>
      <c r="E7" s="457">
        <v>20.399999999999999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51</v>
      </c>
      <c r="C8" s="760"/>
      <c r="D8" s="760"/>
      <c r="E8" s="601">
        <v>13.8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21</v>
      </c>
      <c r="C16" s="755"/>
      <c r="I16" s="700">
        <f>A6</f>
        <v>2020</v>
      </c>
      <c r="J16" s="674">
        <f>IF(ISBLANK(E6),"",E6)</f>
        <v>5.4</v>
      </c>
      <c r="K16" s="756"/>
    </row>
    <row r="17" spans="1:10" x14ac:dyDescent="0.25">
      <c r="A17" s="701">
        <f>A7</f>
        <v>2021</v>
      </c>
      <c r="B17" s="853">
        <f>IF(ISBLANK(B7),"",B7)</f>
        <v>78</v>
      </c>
      <c r="C17" s="755"/>
      <c r="I17" s="701">
        <f>A7</f>
        <v>2021</v>
      </c>
      <c r="J17" s="853">
        <f>IF(ISBLANK(E7),"",E7)</f>
        <v>20.399999999999999</v>
      </c>
    </row>
    <row r="18" spans="1:10" x14ac:dyDescent="0.25">
      <c r="A18" s="702">
        <f>A8</f>
        <v>2022</v>
      </c>
      <c r="B18" s="676">
        <f>IF(ISBLANK(B8),"",B8)</f>
        <v>51</v>
      </c>
      <c r="C18" s="755"/>
      <c r="I18" s="702">
        <f>A8</f>
        <v>2022</v>
      </c>
      <c r="J18" s="676">
        <f>IF(ISBLANK(E8),"",E8)</f>
        <v>13.8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12</v>
      </c>
      <c r="D5" s="449">
        <f>IF(ISBLANK(B5),"",A5)</f>
        <v>2021</v>
      </c>
      <c r="E5" s="618">
        <f>IF(ISBLANK(B5),"",B5)</f>
        <v>12</v>
      </c>
      <c r="K5" s="217">
        <v>2020</v>
      </c>
      <c r="L5" s="655">
        <v>4.7</v>
      </c>
    </row>
    <row r="6" spans="1:12" x14ac:dyDescent="0.25">
      <c r="A6" s="229">
        <v>2022</v>
      </c>
      <c r="B6" s="602">
        <v>11</v>
      </c>
      <c r="D6" s="450">
        <f>IF(ISBLANK(B6),"",A6)</f>
        <v>2022</v>
      </c>
      <c r="E6" s="619">
        <f>IF(ISBLANK(B6),"",B6)</f>
        <v>11</v>
      </c>
      <c r="K6" s="286">
        <v>2021</v>
      </c>
      <c r="L6" s="657">
        <v>4.5999999999999996</v>
      </c>
    </row>
    <row r="7" spans="1:12" x14ac:dyDescent="0.25">
      <c r="A7" s="123">
        <v>2023</v>
      </c>
      <c r="B7" s="617">
        <v>9</v>
      </c>
      <c r="D7" s="379">
        <f>IF(ISBLANK(B7),"",A7)</f>
        <v>2023</v>
      </c>
      <c r="E7" s="620">
        <f>IF(ISBLANK(B7),"",B7)</f>
        <v>9</v>
      </c>
      <c r="K7" s="219">
        <v>2022</v>
      </c>
      <c r="L7" s="617">
        <v>3.8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47</v>
      </c>
      <c r="C4" s="643">
        <v>114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55</v>
      </c>
      <c r="C5" s="602">
        <v>99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46</v>
      </c>
      <c r="C6" s="602">
        <v>119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10</v>
      </c>
      <c r="C5" s="643">
        <v>3757</v>
      </c>
      <c r="D5" s="643">
        <v>271</v>
      </c>
      <c r="E5" s="869">
        <v>7.2</v>
      </c>
      <c r="F5" s="1039">
        <v>6.5</v>
      </c>
      <c r="G5" s="1039">
        <v>7.8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10</v>
      </c>
      <c r="C6" s="657">
        <v>3679</v>
      </c>
      <c r="D6" s="657">
        <v>242</v>
      </c>
      <c r="E6" s="657">
        <v>6.5</v>
      </c>
      <c r="F6" s="657">
        <v>5.6</v>
      </c>
      <c r="G6" s="657">
        <v>7.4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8</v>
      </c>
      <c r="C7" s="617">
        <v>4470</v>
      </c>
      <c r="D7" s="617">
        <v>316</v>
      </c>
      <c r="E7" s="617">
        <v>7</v>
      </c>
      <c r="F7" s="617">
        <v>6.2</v>
      </c>
      <c r="G7" s="617">
        <v>7.8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9.8000000000000007</v>
      </c>
      <c r="C4" s="655">
        <v>125</v>
      </c>
      <c r="D4" s="655">
        <v>2.2999999999999998</v>
      </c>
      <c r="E4" s="655">
        <v>155</v>
      </c>
      <c r="F4" s="655">
        <v>0.4</v>
      </c>
      <c r="G4" s="655">
        <v>25</v>
      </c>
      <c r="H4" s="655">
        <v>2</v>
      </c>
      <c r="I4" s="655">
        <v>16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8.5</v>
      </c>
      <c r="C5" s="602">
        <v>133</v>
      </c>
      <c r="D5" s="602">
        <v>2.5</v>
      </c>
      <c r="E5" s="602">
        <v>154</v>
      </c>
      <c r="F5" s="602">
        <v>0.4</v>
      </c>
      <c r="G5" s="602">
        <v>22</v>
      </c>
      <c r="H5" s="602">
        <v>2</v>
      </c>
      <c r="I5" s="602">
        <v>25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139</v>
      </c>
      <c r="D6" s="617"/>
      <c r="E6" s="617">
        <v>151</v>
      </c>
      <c r="F6" s="617"/>
      <c r="G6" s="617">
        <v>18</v>
      </c>
      <c r="H6" s="617">
        <v>2</v>
      </c>
      <c r="I6" s="617">
        <v>24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96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9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260</v>
      </c>
      <c r="C4" s="1006">
        <v>124</v>
      </c>
      <c r="D4" s="1006">
        <v>136</v>
      </c>
      <c r="E4" s="1005">
        <v>719</v>
      </c>
      <c r="F4" s="1006">
        <v>378</v>
      </c>
      <c r="G4" s="1006">
        <v>341</v>
      </c>
      <c r="H4" s="1007">
        <v>6.9</v>
      </c>
      <c r="I4" s="1007">
        <v>19</v>
      </c>
      <c r="J4" s="1007">
        <v>-12.1</v>
      </c>
      <c r="K4" s="70">
        <v>490</v>
      </c>
      <c r="L4" s="55">
        <v>209</v>
      </c>
      <c r="M4" s="110">
        <v>281</v>
      </c>
      <c r="N4" s="55">
        <v>614</v>
      </c>
      <c r="O4" s="55">
        <v>252</v>
      </c>
      <c r="P4" s="110">
        <v>362</v>
      </c>
    </row>
    <row r="5" spans="1:17" x14ac:dyDescent="0.25">
      <c r="A5" s="286">
        <v>2021</v>
      </c>
      <c r="B5" s="1008">
        <v>256</v>
      </c>
      <c r="C5" s="1009">
        <v>122</v>
      </c>
      <c r="D5" s="1009">
        <v>134</v>
      </c>
      <c r="E5" s="1008">
        <v>918</v>
      </c>
      <c r="F5" s="1009">
        <v>454</v>
      </c>
      <c r="G5" s="1009">
        <v>464</v>
      </c>
      <c r="H5" s="1010">
        <v>6.9</v>
      </c>
      <c r="I5" s="1010">
        <v>24.7</v>
      </c>
      <c r="J5" s="1010">
        <v>-17.8</v>
      </c>
      <c r="K5" s="212">
        <v>612</v>
      </c>
      <c r="L5" s="58">
        <v>263</v>
      </c>
      <c r="M5" s="160">
        <v>349</v>
      </c>
      <c r="N5" s="58">
        <v>728</v>
      </c>
      <c r="O5" s="58">
        <v>304</v>
      </c>
      <c r="P5" s="160">
        <v>424</v>
      </c>
    </row>
    <row r="6" spans="1:17" x14ac:dyDescent="0.25">
      <c r="A6" s="219">
        <v>2022</v>
      </c>
      <c r="B6" s="1011">
        <v>261</v>
      </c>
      <c r="C6" s="1012">
        <v>141</v>
      </c>
      <c r="D6" s="1012">
        <v>120</v>
      </c>
      <c r="E6" s="1011">
        <v>721</v>
      </c>
      <c r="F6" s="1012">
        <v>378</v>
      </c>
      <c r="G6" s="1012">
        <v>343</v>
      </c>
      <c r="H6" s="1013">
        <v>7.2</v>
      </c>
      <c r="I6" s="1013">
        <v>20</v>
      </c>
      <c r="J6" s="1013">
        <v>-12.8</v>
      </c>
      <c r="K6" s="1014">
        <v>590</v>
      </c>
      <c r="L6" s="1015">
        <v>263</v>
      </c>
      <c r="M6" s="1016">
        <v>327</v>
      </c>
      <c r="N6" s="1015">
        <v>720</v>
      </c>
      <c r="O6" s="1015">
        <v>327</v>
      </c>
      <c r="P6" s="1016">
        <v>393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136</v>
      </c>
      <c r="C13" s="319">
        <f>IF(ISBLANK(C4),"",C4)</f>
        <v>124</v>
      </c>
      <c r="D13" s="364"/>
      <c r="E13" s="322">
        <f>A4</f>
        <v>2020</v>
      </c>
      <c r="F13" s="319">
        <f>IF(ISBLANK(G4),"",G4)</f>
        <v>341</v>
      </c>
      <c r="G13" s="319">
        <f>IF(ISBLANK(F4),"",F4)</f>
        <v>378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134</v>
      </c>
      <c r="C14" s="320">
        <f t="shared" ref="C14:C15" si="2">IF(ISBLANK(C5),"",C5)</f>
        <v>122</v>
      </c>
      <c r="D14" s="364"/>
      <c r="E14" s="323">
        <f t="shared" ref="E14:E15" si="3">A5</f>
        <v>2021</v>
      </c>
      <c r="F14" s="320">
        <f t="shared" ref="F14:F15" si="4">IF(ISBLANK(G5),"",G5)</f>
        <v>464</v>
      </c>
      <c r="G14" s="320">
        <f t="shared" ref="G14:G15" si="5">IF(ISBLANK(F5),"",F5)</f>
        <v>454</v>
      </c>
      <c r="H14" s="389"/>
      <c r="I14" s="389"/>
      <c r="J14" s="48"/>
      <c r="K14" s="325" t="s">
        <v>536</v>
      </c>
      <c r="L14" s="328">
        <f>IF(ISBLANK(K4),"",K4)</f>
        <v>490</v>
      </c>
      <c r="M14" s="328">
        <f>IF(ISBLANK(K5),"",K5)</f>
        <v>612</v>
      </c>
      <c r="N14" s="328">
        <f>IF(ISBLANK(K6),"",K6)</f>
        <v>590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120</v>
      </c>
      <c r="C15" s="321">
        <f t="shared" si="2"/>
        <v>141</v>
      </c>
      <c r="E15" s="324">
        <f t="shared" si="3"/>
        <v>2022</v>
      </c>
      <c r="F15" s="321">
        <f t="shared" si="4"/>
        <v>343</v>
      </c>
      <c r="G15" s="321">
        <f t="shared" si="5"/>
        <v>378</v>
      </c>
      <c r="H15" s="211"/>
      <c r="I15" s="211"/>
      <c r="J15" s="28"/>
      <c r="K15" s="326" t="s">
        <v>535</v>
      </c>
      <c r="L15" s="329">
        <f>IF(ISBLANK(N4),"",N4)</f>
        <v>614</v>
      </c>
      <c r="M15" s="329">
        <f>IF(ISBLANK(N5),"",N5)</f>
        <v>728</v>
      </c>
      <c r="N15" s="329">
        <f>IF(ISBLANK(N6),"",N6)</f>
        <v>720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490</v>
      </c>
      <c r="M19" s="328">
        <f>IF(ISBLANK(K5),"",K5)</f>
        <v>612</v>
      </c>
      <c r="N19" s="328">
        <f>IF(ISBLANK(K6),"",K6)</f>
        <v>590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614</v>
      </c>
      <c r="M20" s="329">
        <f>IF(ISBLANK(N5),"",N5)</f>
        <v>728</v>
      </c>
      <c r="N20" s="329">
        <f>IF(ISBLANK(N6),"",N6)</f>
        <v>720</v>
      </c>
      <c r="O20" s="364"/>
    </row>
    <row r="21" spans="1:15" x14ac:dyDescent="0.25">
      <c r="A21" s="322">
        <f>A4</f>
        <v>2020</v>
      </c>
      <c r="B21" s="319">
        <f>IF(ISBLANK(D4),"",D4)</f>
        <v>136</v>
      </c>
      <c r="C21" s="319">
        <f>IF(ISBLANK(C4),"",C4)</f>
        <v>124</v>
      </c>
      <c r="E21" s="322">
        <f>A4</f>
        <v>2020</v>
      </c>
      <c r="F21" s="319">
        <f>IF(ISBLANK(G4),"",G4)</f>
        <v>341</v>
      </c>
      <c r="G21" s="319">
        <f>IF(ISBLANK(F4),"",F4)</f>
        <v>378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134</v>
      </c>
      <c r="C22" s="320">
        <f t="shared" ref="C22:C23" si="8">IF(ISBLANK(C5),"",C5)</f>
        <v>122</v>
      </c>
      <c r="E22" s="323">
        <f t="shared" ref="E22:E23" si="9">A5</f>
        <v>2021</v>
      </c>
      <c r="F22" s="320">
        <f t="shared" ref="F22:F23" si="10">IF(ISBLANK(G5),"",G5)</f>
        <v>464</v>
      </c>
      <c r="G22" s="320">
        <f t="shared" ref="G22:G23" si="11">IF(ISBLANK(F5),"",F5)</f>
        <v>454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120</v>
      </c>
      <c r="C23" s="321">
        <f t="shared" si="8"/>
        <v>141</v>
      </c>
      <c r="E23" s="324">
        <f t="shared" si="9"/>
        <v>2022</v>
      </c>
      <c r="F23" s="321">
        <f t="shared" si="10"/>
        <v>343</v>
      </c>
      <c r="G23" s="321">
        <f t="shared" si="11"/>
        <v>378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</v>
      </c>
      <c r="C5" s="611"/>
      <c r="D5" s="611"/>
      <c r="E5" s="599">
        <v>18</v>
      </c>
      <c r="F5" s="616"/>
      <c r="G5" s="945"/>
      <c r="H5" s="599">
        <v>114</v>
      </c>
      <c r="I5" s="616">
        <v>31</v>
      </c>
      <c r="J5" s="616">
        <v>83</v>
      </c>
      <c r="K5" s="616"/>
      <c r="L5" s="945"/>
    </row>
    <row r="6" spans="1:12" x14ac:dyDescent="0.25">
      <c r="A6" s="286">
        <v>2021</v>
      </c>
      <c r="B6" s="601">
        <v>4</v>
      </c>
      <c r="C6" s="612"/>
      <c r="D6" s="612"/>
      <c r="E6" s="1034">
        <v>13</v>
      </c>
      <c r="F6" s="1028"/>
      <c r="G6" s="980"/>
      <c r="H6" s="1034">
        <v>113</v>
      </c>
      <c r="I6" s="1028">
        <v>38</v>
      </c>
      <c r="J6" s="1028">
        <v>75</v>
      </c>
      <c r="K6" s="1028"/>
      <c r="L6" s="980"/>
    </row>
    <row r="7" spans="1:12" x14ac:dyDescent="0.25">
      <c r="A7" s="218">
        <v>2022</v>
      </c>
      <c r="B7" s="601">
        <v>4</v>
      </c>
      <c r="C7" s="612"/>
      <c r="D7" s="612"/>
      <c r="E7" s="1034">
        <v>9</v>
      </c>
      <c r="F7" s="1028"/>
      <c r="G7" s="980"/>
      <c r="H7" s="1034">
        <v>96</v>
      </c>
      <c r="I7" s="1028">
        <v>23</v>
      </c>
      <c r="J7" s="1028">
        <v>73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23</v>
      </c>
    </row>
    <row r="15" spans="1:12" ht="30" x14ac:dyDescent="0.25">
      <c r="A15" s="833" t="s">
        <v>1543</v>
      </c>
      <c r="B15" s="623">
        <f>IF(ISBLANK(J7),"",J7)</f>
        <v>73</v>
      </c>
    </row>
    <row r="17" spans="1:2" x14ac:dyDescent="0.25">
      <c r="A17" s="625" t="s">
        <v>1540</v>
      </c>
      <c r="B17" s="621">
        <f>IF(ISBLANK(I7),"",I7)</f>
        <v>23</v>
      </c>
    </row>
    <row r="18" spans="1:2" x14ac:dyDescent="0.25">
      <c r="A18" s="627" t="s">
        <v>1541</v>
      </c>
      <c r="B18" s="623">
        <f>IF(ISBLANK(J7),"",J7)</f>
        <v>73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56.3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67.8</v>
      </c>
      <c r="C6" s="614">
        <v>28.6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62.8</v>
      </c>
      <c r="C10" s="614">
        <v>32.700000000000003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56.3</v>
      </c>
      <c r="C14" s="73">
        <v>38.799999999999997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253.929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230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8854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6236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12950.11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31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253.929</v>
      </c>
      <c r="C5" s="611">
        <v>228.66399999999999</v>
      </c>
      <c r="D5" s="751">
        <v>11325</v>
      </c>
      <c r="E5" s="751">
        <v>30</v>
      </c>
      <c r="G5" s="358">
        <v>2014</v>
      </c>
      <c r="H5" s="70">
        <v>12241.92</v>
      </c>
      <c r="I5" s="55">
        <v>7162.03</v>
      </c>
      <c r="J5" s="55">
        <v>5079.8900000000003</v>
      </c>
      <c r="K5" s="71">
        <v>27</v>
      </c>
    </row>
    <row r="6" spans="1:12" x14ac:dyDescent="0.25">
      <c r="A6" s="286">
        <v>2021</v>
      </c>
      <c r="B6" s="601">
        <v>253.929</v>
      </c>
      <c r="C6" s="612">
        <v>228.66399999999999</v>
      </c>
      <c r="D6" s="959">
        <v>11091</v>
      </c>
      <c r="E6" s="959">
        <v>30</v>
      </c>
      <c r="G6" s="480">
        <v>2017</v>
      </c>
      <c r="H6" s="212">
        <v>11582.22</v>
      </c>
      <c r="I6" s="58">
        <v>7163.78</v>
      </c>
      <c r="J6" s="58">
        <v>4418.4399999999996</v>
      </c>
      <c r="K6" s="214">
        <v>26</v>
      </c>
    </row>
    <row r="7" spans="1:12" x14ac:dyDescent="0.25">
      <c r="A7" s="218">
        <v>2022</v>
      </c>
      <c r="B7" s="601">
        <v>253.929</v>
      </c>
      <c r="C7" s="612">
        <v>230.87899999999999</v>
      </c>
      <c r="D7" s="959">
        <v>10989</v>
      </c>
      <c r="E7" s="959">
        <v>31</v>
      </c>
      <c r="G7" s="482">
        <v>2020</v>
      </c>
      <c r="H7" s="72">
        <v>12950.11</v>
      </c>
      <c r="I7" s="61">
        <v>8490.41</v>
      </c>
      <c r="J7" s="61">
        <v>4459.7</v>
      </c>
      <c r="K7" s="73">
        <v>29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230.87899999999999</v>
      </c>
      <c r="D14" s="631">
        <f>A5</f>
        <v>2020</v>
      </c>
      <c r="E14" s="625">
        <f>IF(ISBLANK(D5),"",D5)</f>
        <v>11325</v>
      </c>
      <c r="F14" s="211"/>
      <c r="G14" s="634" t="s">
        <v>925</v>
      </c>
      <c r="H14" s="621">
        <f>IF(ISBLANK(J7),"",J7)</f>
        <v>4459.7</v>
      </c>
      <c r="I14" s="211"/>
      <c r="J14" s="211"/>
    </row>
    <row r="15" spans="1:12" x14ac:dyDescent="0.25">
      <c r="A15" s="870" t="s">
        <v>16</v>
      </c>
      <c r="B15" s="630">
        <f>IF(ISBLANK(B7),"",B7)</f>
        <v>253.929</v>
      </c>
      <c r="D15" s="632">
        <f t="shared" ref="D15:D16" si="0">A6</f>
        <v>2021</v>
      </c>
      <c r="E15" s="626">
        <f>IF(ISBLANK(D6),"",D6)</f>
        <v>11091</v>
      </c>
      <c r="F15" s="211"/>
      <c r="G15" s="635" t="s">
        <v>926</v>
      </c>
      <c r="H15" s="623">
        <f>IF(ISBLANK(I7),"",I7)</f>
        <v>8490.41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10989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230.87899999999999</v>
      </c>
      <c r="F19" s="253"/>
      <c r="G19" s="634" t="s">
        <v>529</v>
      </c>
      <c r="H19" s="621">
        <f>IF(ISBLANK(J7),"",J7)</f>
        <v>4459.7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253.929</v>
      </c>
      <c r="F20" s="253"/>
      <c r="G20" s="635" t="s">
        <v>528</v>
      </c>
      <c r="H20" s="623">
        <f>IF(ISBLANK(I7),"",I7)</f>
        <v>8490.41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0.3</v>
      </c>
      <c r="C5" s="1092">
        <v>8854</v>
      </c>
      <c r="D5" s="1093">
        <v>230</v>
      </c>
      <c r="E5" s="1092">
        <v>6226</v>
      </c>
      <c r="F5" s="1093">
        <v>50</v>
      </c>
    </row>
    <row r="6" spans="1:9" x14ac:dyDescent="0.25">
      <c r="A6" s="218">
        <v>2021</v>
      </c>
      <c r="B6" s="1092">
        <v>1</v>
      </c>
      <c r="C6" s="1092">
        <v>8854</v>
      </c>
      <c r="D6" s="1093">
        <v>230</v>
      </c>
      <c r="E6" s="1092">
        <v>6235</v>
      </c>
      <c r="F6" s="1093">
        <v>50</v>
      </c>
    </row>
    <row r="7" spans="1:9" x14ac:dyDescent="0.25">
      <c r="A7" s="219">
        <v>2022</v>
      </c>
      <c r="B7" s="73">
        <v>0.2</v>
      </c>
      <c r="C7" s="73">
        <v>8854</v>
      </c>
      <c r="D7" s="73">
        <v>230</v>
      </c>
      <c r="E7" s="73">
        <v>6236</v>
      </c>
      <c r="F7" s="73">
        <v>50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1781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1438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343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2742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2206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536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1063</v>
      </c>
      <c r="C5" s="458">
        <v>961</v>
      </c>
      <c r="D5" s="458">
        <v>102</v>
      </c>
      <c r="E5" s="457">
        <v>1882</v>
      </c>
      <c r="F5" s="458">
        <v>1615</v>
      </c>
      <c r="G5" s="458">
        <v>267</v>
      </c>
      <c r="H5" s="457">
        <v>1.7</v>
      </c>
      <c r="I5" s="763">
        <v>2.6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1274</v>
      </c>
      <c r="C6" s="458">
        <v>1118</v>
      </c>
      <c r="D6" s="458">
        <v>156</v>
      </c>
      <c r="E6" s="457">
        <v>1894</v>
      </c>
      <c r="F6" s="458">
        <v>1641</v>
      </c>
      <c r="G6" s="458">
        <v>253</v>
      </c>
      <c r="H6" s="457">
        <v>1.5</v>
      </c>
      <c r="I6" s="763">
        <v>1.6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1781</v>
      </c>
      <c r="C7" s="612">
        <v>1438</v>
      </c>
      <c r="D7" s="612">
        <v>343</v>
      </c>
      <c r="E7" s="601">
        <v>2742</v>
      </c>
      <c r="F7" s="612">
        <v>2206</v>
      </c>
      <c r="G7" s="612">
        <v>536</v>
      </c>
      <c r="H7" s="947">
        <v>1.5</v>
      </c>
      <c r="I7" s="948">
        <v>1.6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1063</v>
      </c>
      <c r="C14" s="674">
        <f t="shared" ref="C14:D14" si="0">IF(ISBLANK(C5),"",C5)</f>
        <v>961</v>
      </c>
      <c r="D14" s="669">
        <f t="shared" si="0"/>
        <v>102</v>
      </c>
      <c r="F14" s="884">
        <f>A5</f>
        <v>2020</v>
      </c>
      <c r="G14" s="674">
        <f>IF(ISBLANK(E5),"",E5)</f>
        <v>1882</v>
      </c>
      <c r="H14" s="674">
        <f t="shared" ref="H14:I16" si="1">IF(ISBLANK(F5),"",F5)</f>
        <v>1615</v>
      </c>
      <c r="I14" s="669">
        <f t="shared" si="1"/>
        <v>267</v>
      </c>
      <c r="J14" s="756"/>
      <c r="K14" s="884">
        <f>A5</f>
        <v>2020</v>
      </c>
      <c r="L14" s="674">
        <f>IF(ISBLANK(H5),"",H5)</f>
        <v>1.7</v>
      </c>
      <c r="M14" s="669">
        <f>IF(ISBLANK(I5),"",I5)</f>
        <v>2.6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1274</v>
      </c>
      <c r="C15" s="879">
        <f t="shared" si="3"/>
        <v>1118</v>
      </c>
      <c r="D15" s="886">
        <f t="shared" si="3"/>
        <v>156</v>
      </c>
      <c r="F15" s="890">
        <f t="shared" ref="F15:F16" si="4">A6</f>
        <v>2021</v>
      </c>
      <c r="G15" s="853">
        <f t="shared" ref="G15:G16" si="5">IF(ISBLANK(E6),"",E6)</f>
        <v>1894</v>
      </c>
      <c r="H15" s="853">
        <f t="shared" si="1"/>
        <v>1641</v>
      </c>
      <c r="I15" s="670">
        <f t="shared" si="1"/>
        <v>253</v>
      </c>
      <c r="J15" s="211"/>
      <c r="K15" s="890">
        <f t="shared" ref="K15:K16" si="6">A6</f>
        <v>2021</v>
      </c>
      <c r="L15" s="853">
        <f t="shared" ref="L15:M16" si="7">IF(ISBLANK(H6),"",H6)</f>
        <v>1.5</v>
      </c>
      <c r="M15" s="670">
        <f t="shared" si="7"/>
        <v>1.6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1781</v>
      </c>
      <c r="C16" s="888">
        <f t="shared" si="3"/>
        <v>1438</v>
      </c>
      <c r="D16" s="889">
        <f t="shared" si="3"/>
        <v>343</v>
      </c>
      <c r="F16" s="891">
        <f t="shared" si="4"/>
        <v>2022</v>
      </c>
      <c r="G16" s="676">
        <f t="shared" si="5"/>
        <v>2742</v>
      </c>
      <c r="H16" s="676">
        <f t="shared" si="1"/>
        <v>2206</v>
      </c>
      <c r="I16" s="671">
        <f t="shared" si="1"/>
        <v>536</v>
      </c>
      <c r="J16" s="211"/>
      <c r="K16" s="891">
        <f t="shared" si="6"/>
        <v>2022</v>
      </c>
      <c r="L16" s="676">
        <f t="shared" si="7"/>
        <v>1.5</v>
      </c>
      <c r="M16" s="671">
        <f t="shared" si="7"/>
        <v>1.6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1063</v>
      </c>
      <c r="C22" s="674">
        <f t="shared" ref="C22:D22" si="8">IF(ISBLANK(C5),"",C5)</f>
        <v>961</v>
      </c>
      <c r="D22" s="669">
        <f t="shared" si="8"/>
        <v>102</v>
      </c>
      <c r="F22" s="884">
        <f>A5</f>
        <v>2020</v>
      </c>
      <c r="G22" s="674">
        <f>IF(ISBLANK(E5),"",E5)</f>
        <v>1882</v>
      </c>
      <c r="H22" s="674">
        <f t="shared" ref="H22:I24" si="9">IF(ISBLANK(F5),"",F5)</f>
        <v>1615</v>
      </c>
      <c r="I22" s="669">
        <f t="shared" si="9"/>
        <v>267</v>
      </c>
      <c r="J22" s="756"/>
      <c r="K22" s="884">
        <f>A5</f>
        <v>2020</v>
      </c>
      <c r="L22" s="674">
        <f>IF(ISBLANK(H5),"",H5)</f>
        <v>1.7</v>
      </c>
      <c r="M22" s="669">
        <f>IF(ISBLANK(I5),"",I5)</f>
        <v>2.6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1274</v>
      </c>
      <c r="C23" s="853">
        <f t="shared" si="11"/>
        <v>1118</v>
      </c>
      <c r="D23" s="670">
        <f t="shared" si="11"/>
        <v>156</v>
      </c>
      <c r="F23" s="890">
        <f t="shared" ref="F23:F24" si="12">A6</f>
        <v>2021</v>
      </c>
      <c r="G23" s="853">
        <f t="shared" ref="G23:G24" si="13">IF(ISBLANK(E6),"",E6)</f>
        <v>1894</v>
      </c>
      <c r="H23" s="853">
        <f t="shared" si="9"/>
        <v>1641</v>
      </c>
      <c r="I23" s="670">
        <f t="shared" si="9"/>
        <v>253</v>
      </c>
      <c r="J23" s="211"/>
      <c r="K23" s="890">
        <f t="shared" ref="K23:K24" si="14">A6</f>
        <v>2021</v>
      </c>
      <c r="L23" s="853">
        <f t="shared" ref="L23:M24" si="15">IF(ISBLANK(H6),"",H6)</f>
        <v>1.5</v>
      </c>
      <c r="M23" s="670">
        <f t="shared" si="15"/>
        <v>1.6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1781</v>
      </c>
      <c r="C24" s="676">
        <f t="shared" si="11"/>
        <v>1438</v>
      </c>
      <c r="D24" s="671">
        <f t="shared" si="11"/>
        <v>343</v>
      </c>
      <c r="F24" s="891">
        <f t="shared" si="12"/>
        <v>2022</v>
      </c>
      <c r="G24" s="676">
        <f t="shared" si="13"/>
        <v>2742</v>
      </c>
      <c r="H24" s="676">
        <f t="shared" si="9"/>
        <v>2206</v>
      </c>
      <c r="I24" s="671">
        <f t="shared" si="9"/>
        <v>536</v>
      </c>
      <c r="J24" s="211"/>
      <c r="K24" s="891">
        <f t="shared" si="14"/>
        <v>2022</v>
      </c>
      <c r="L24" s="676">
        <f t="shared" si="15"/>
        <v>1.5</v>
      </c>
      <c r="M24" s="671">
        <f t="shared" si="15"/>
        <v>1.6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113</v>
      </c>
      <c r="C3" s="71">
        <v>27</v>
      </c>
      <c r="D3" s="71">
        <v>11.4</v>
      </c>
      <c r="F3" s="105" t="s">
        <v>537</v>
      </c>
      <c r="G3" s="97">
        <f>IF(ISBLANK(B3),"",B3)</f>
        <v>113</v>
      </c>
      <c r="H3" s="97">
        <f>IF(ISBLANK(B4),"",B4)</f>
        <v>172</v>
      </c>
      <c r="I3" s="97">
        <f>IF(ISBLANK(B5),"",B5)</f>
        <v>119</v>
      </c>
      <c r="J3" s="365"/>
    </row>
    <row r="4" spans="1:12" x14ac:dyDescent="0.25">
      <c r="A4" s="286">
        <v>2021</v>
      </c>
      <c r="B4" s="214">
        <v>172</v>
      </c>
      <c r="C4" s="214">
        <v>19</v>
      </c>
      <c r="D4" s="214">
        <v>16</v>
      </c>
      <c r="F4" s="130" t="s">
        <v>538</v>
      </c>
      <c r="G4" s="98">
        <f>IF(ISBLANK(C3),"",C3)</f>
        <v>27</v>
      </c>
      <c r="H4" s="98">
        <f>IF(ISBLANK(C4),"",C4)</f>
        <v>19</v>
      </c>
      <c r="I4" s="98">
        <f>IF(ISBLANK(C5),"",C5)</f>
        <v>39</v>
      </c>
      <c r="J4" s="365"/>
    </row>
    <row r="5" spans="1:12" x14ac:dyDescent="0.25">
      <c r="A5" s="218">
        <v>2022</v>
      </c>
      <c r="B5" s="168">
        <v>119</v>
      </c>
      <c r="C5" s="168">
        <v>39</v>
      </c>
      <c r="D5" s="168">
        <v>14.5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113</v>
      </c>
      <c r="H8" s="97">
        <f>IF(ISBLANK(B4),"",B4)</f>
        <v>172</v>
      </c>
      <c r="I8" s="97">
        <f>IF(ISBLANK(B5),"",B5)</f>
        <v>119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27</v>
      </c>
      <c r="H9" s="98">
        <f>IF(ISBLANK(C4),"",C4)</f>
        <v>19</v>
      </c>
      <c r="I9" s="98">
        <f>IF(ISBLANK(C5),"",C5)</f>
        <v>39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11.4</v>
      </c>
      <c r="H13" s="132">
        <f>IF(ISBLANK(D4),"",D4)</f>
        <v>16</v>
      </c>
      <c r="I13" s="132">
        <f>IF(ISBLANK(D5),"",D5)</f>
        <v>14.5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671</v>
      </c>
      <c r="C4" s="110">
        <v>648</v>
      </c>
      <c r="E4" s="29" t="s">
        <v>540</v>
      </c>
      <c r="F4" s="163">
        <f>B4/($B$22+$C$22)*100</f>
        <v>1.8610456247399807</v>
      </c>
      <c r="G4" s="163">
        <f>C4/($B$22+$C$22)*100</f>
        <v>1.7972541949798919</v>
      </c>
      <c r="J4" s="29" t="s">
        <v>540</v>
      </c>
      <c r="K4" s="163">
        <f>G4</f>
        <v>1.7972541949798919</v>
      </c>
    </row>
    <row r="5" spans="1:11" x14ac:dyDescent="0.25">
      <c r="A5" s="202" t="s">
        <v>541</v>
      </c>
      <c r="B5" s="212">
        <v>715</v>
      </c>
      <c r="C5" s="160">
        <v>745</v>
      </c>
      <c r="E5" s="29" t="s">
        <v>541</v>
      </c>
      <c r="F5" s="163">
        <f t="shared" ref="F5:G21" si="0">B5/($B$22+$C$22)*100</f>
        <v>1.9830814034114548</v>
      </c>
      <c r="G5" s="163">
        <f t="shared" si="0"/>
        <v>2.066287616142005</v>
      </c>
      <c r="J5" s="29" t="s">
        <v>541</v>
      </c>
      <c r="K5" s="163">
        <f t="shared" ref="K5:K21" si="1">G5</f>
        <v>2.066287616142005</v>
      </c>
    </row>
    <row r="6" spans="1:11" x14ac:dyDescent="0.25">
      <c r="A6" s="202" t="s">
        <v>542</v>
      </c>
      <c r="B6" s="212">
        <v>704</v>
      </c>
      <c r="C6" s="160">
        <v>798</v>
      </c>
      <c r="E6" s="29" t="s">
        <v>542</v>
      </c>
      <c r="F6" s="163">
        <f t="shared" si="0"/>
        <v>1.9525724587435862</v>
      </c>
      <c r="G6" s="163">
        <f t="shared" si="0"/>
        <v>2.2132852586326446</v>
      </c>
      <c r="J6" s="29" t="s">
        <v>542</v>
      </c>
      <c r="K6" s="163">
        <f t="shared" si="1"/>
        <v>2.2132852586326446</v>
      </c>
    </row>
    <row r="7" spans="1:11" x14ac:dyDescent="0.25">
      <c r="A7" s="202" t="s">
        <v>543</v>
      </c>
      <c r="B7" s="212">
        <v>841</v>
      </c>
      <c r="C7" s="160">
        <v>879</v>
      </c>
      <c r="E7" s="29" t="s">
        <v>543</v>
      </c>
      <c r="F7" s="163">
        <f t="shared" si="0"/>
        <v>2.332547496879767</v>
      </c>
      <c r="G7" s="163">
        <f t="shared" si="0"/>
        <v>2.4379420330051311</v>
      </c>
      <c r="J7" s="29" t="s">
        <v>543</v>
      </c>
      <c r="K7" s="163">
        <f t="shared" si="1"/>
        <v>2.4379420330051311</v>
      </c>
    </row>
    <row r="8" spans="1:11" x14ac:dyDescent="0.25">
      <c r="A8" s="202" t="s">
        <v>544</v>
      </c>
      <c r="B8" s="212">
        <v>768</v>
      </c>
      <c r="C8" s="160">
        <v>823</v>
      </c>
      <c r="E8" s="29" t="s">
        <v>544</v>
      </c>
      <c r="F8" s="163">
        <f t="shared" si="0"/>
        <v>2.130079045902094</v>
      </c>
      <c r="G8" s="163">
        <f t="shared" si="0"/>
        <v>2.2826237692414368</v>
      </c>
      <c r="J8" s="29" t="s">
        <v>544</v>
      </c>
      <c r="K8" s="163">
        <f t="shared" si="1"/>
        <v>2.2826237692414368</v>
      </c>
    </row>
    <row r="9" spans="1:11" x14ac:dyDescent="0.25">
      <c r="A9" s="202" t="s">
        <v>545</v>
      </c>
      <c r="B9" s="212">
        <v>823</v>
      </c>
      <c r="C9" s="160">
        <v>842</v>
      </c>
      <c r="E9" s="29" t="s">
        <v>545</v>
      </c>
      <c r="F9" s="163">
        <f t="shared" si="0"/>
        <v>2.2826237692414368</v>
      </c>
      <c r="G9" s="163">
        <f t="shared" si="0"/>
        <v>2.3353210373041189</v>
      </c>
      <c r="J9" s="29" t="s">
        <v>545</v>
      </c>
      <c r="K9" s="163">
        <f t="shared" si="1"/>
        <v>2.3353210373041189</v>
      </c>
    </row>
    <row r="10" spans="1:11" x14ac:dyDescent="0.25">
      <c r="A10" s="202" t="s">
        <v>546</v>
      </c>
      <c r="B10" s="212">
        <v>838</v>
      </c>
      <c r="C10" s="160">
        <v>985</v>
      </c>
      <c r="E10" s="29" t="s">
        <v>546</v>
      </c>
      <c r="F10" s="163">
        <f t="shared" si="0"/>
        <v>2.3242268756067119</v>
      </c>
      <c r="G10" s="163">
        <f t="shared" si="0"/>
        <v>2.7319373179864095</v>
      </c>
      <c r="J10" s="29" t="s">
        <v>546</v>
      </c>
      <c r="K10" s="163">
        <f t="shared" si="1"/>
        <v>2.7319373179864095</v>
      </c>
    </row>
    <row r="11" spans="1:11" x14ac:dyDescent="0.25">
      <c r="A11" s="202" t="s">
        <v>547</v>
      </c>
      <c r="B11" s="212">
        <v>973</v>
      </c>
      <c r="C11" s="160">
        <v>1152</v>
      </c>
      <c r="E11" s="29" t="s">
        <v>547</v>
      </c>
      <c r="F11" s="163">
        <f t="shared" si="0"/>
        <v>2.6986548328941895</v>
      </c>
      <c r="G11" s="163">
        <f t="shared" si="0"/>
        <v>3.1951185688531414</v>
      </c>
      <c r="J11" s="29" t="s">
        <v>547</v>
      </c>
      <c r="K11" s="163">
        <f t="shared" si="1"/>
        <v>3.1951185688531414</v>
      </c>
    </row>
    <row r="12" spans="1:11" x14ac:dyDescent="0.25">
      <c r="A12" s="202" t="s">
        <v>548</v>
      </c>
      <c r="B12" s="212">
        <v>1089</v>
      </c>
      <c r="C12" s="160">
        <v>1162</v>
      </c>
      <c r="E12" s="29" t="s">
        <v>548</v>
      </c>
      <c r="F12" s="163">
        <f t="shared" si="0"/>
        <v>3.020385522118985</v>
      </c>
      <c r="G12" s="163">
        <f t="shared" si="0"/>
        <v>3.2228539730966581</v>
      </c>
      <c r="J12" s="29" t="s">
        <v>548</v>
      </c>
      <c r="K12" s="163">
        <f t="shared" si="1"/>
        <v>3.2228539730966581</v>
      </c>
    </row>
    <row r="13" spans="1:11" x14ac:dyDescent="0.25">
      <c r="A13" s="202" t="s">
        <v>549</v>
      </c>
      <c r="B13" s="212">
        <v>1187</v>
      </c>
      <c r="C13" s="160">
        <v>1307</v>
      </c>
      <c r="E13" s="29" t="s">
        <v>549</v>
      </c>
      <c r="F13" s="163">
        <f t="shared" si="0"/>
        <v>3.2921924837054499</v>
      </c>
      <c r="G13" s="163">
        <f t="shared" si="0"/>
        <v>3.6250173346276524</v>
      </c>
      <c r="J13" s="29" t="s">
        <v>549</v>
      </c>
      <c r="K13" s="163">
        <f t="shared" si="1"/>
        <v>3.6250173346276524</v>
      </c>
    </row>
    <row r="14" spans="1:11" x14ac:dyDescent="0.25">
      <c r="A14" s="202" t="s">
        <v>550</v>
      </c>
      <c r="B14" s="212">
        <v>1234</v>
      </c>
      <c r="C14" s="160">
        <v>1146</v>
      </c>
      <c r="E14" s="29" t="s">
        <v>550</v>
      </c>
      <c r="F14" s="163">
        <f t="shared" si="0"/>
        <v>3.4225488836499793</v>
      </c>
      <c r="G14" s="163">
        <f t="shared" si="0"/>
        <v>3.1784773263070312</v>
      </c>
      <c r="J14" s="29" t="s">
        <v>550</v>
      </c>
      <c r="K14" s="163">
        <f t="shared" si="1"/>
        <v>3.1784773263070312</v>
      </c>
    </row>
    <row r="15" spans="1:11" x14ac:dyDescent="0.25">
      <c r="A15" s="202" t="s">
        <v>551</v>
      </c>
      <c r="B15" s="212">
        <v>1332</v>
      </c>
      <c r="C15" s="160">
        <v>1163</v>
      </c>
      <c r="E15" s="29" t="s">
        <v>551</v>
      </c>
      <c r="F15" s="163">
        <f t="shared" si="0"/>
        <v>3.6943558452364447</v>
      </c>
      <c r="G15" s="163">
        <f t="shared" si="0"/>
        <v>3.2256275135210095</v>
      </c>
      <c r="J15" s="29" t="s">
        <v>551</v>
      </c>
      <c r="K15" s="163">
        <f t="shared" si="1"/>
        <v>3.2256275135210095</v>
      </c>
    </row>
    <row r="16" spans="1:11" x14ac:dyDescent="0.25">
      <c r="A16" s="202" t="s">
        <v>552</v>
      </c>
      <c r="B16" s="212">
        <v>1588</v>
      </c>
      <c r="C16" s="160">
        <v>1359</v>
      </c>
      <c r="E16" s="29" t="s">
        <v>552</v>
      </c>
      <c r="F16" s="163">
        <f t="shared" si="0"/>
        <v>4.4043821938704752</v>
      </c>
      <c r="G16" s="163">
        <f t="shared" si="0"/>
        <v>3.7692414366939397</v>
      </c>
      <c r="J16" s="29" t="s">
        <v>552</v>
      </c>
      <c r="K16" s="163">
        <f t="shared" si="1"/>
        <v>3.7692414366939397</v>
      </c>
    </row>
    <row r="17" spans="1:11" x14ac:dyDescent="0.25">
      <c r="A17" s="202" t="s">
        <v>553</v>
      </c>
      <c r="B17" s="212">
        <v>1920</v>
      </c>
      <c r="C17" s="160">
        <v>1744</v>
      </c>
      <c r="E17" s="29" t="s">
        <v>553</v>
      </c>
      <c r="F17" s="163">
        <f t="shared" si="0"/>
        <v>5.3251976147552353</v>
      </c>
      <c r="G17" s="163">
        <f t="shared" si="0"/>
        <v>4.8370545000693381</v>
      </c>
      <c r="J17" s="29" t="s">
        <v>553</v>
      </c>
      <c r="K17" s="163">
        <f t="shared" si="1"/>
        <v>4.8370545000693381</v>
      </c>
    </row>
    <row r="18" spans="1:11" x14ac:dyDescent="0.25">
      <c r="A18" s="202" t="s">
        <v>554</v>
      </c>
      <c r="B18" s="212">
        <v>1514</v>
      </c>
      <c r="C18" s="160">
        <v>1420</v>
      </c>
      <c r="E18" s="29" t="s">
        <v>554</v>
      </c>
      <c r="F18" s="163">
        <f t="shared" si="0"/>
        <v>4.1991402024684508</v>
      </c>
      <c r="G18" s="163">
        <f t="shared" si="0"/>
        <v>3.9384274025793928</v>
      </c>
      <c r="J18" s="29" t="s">
        <v>554</v>
      </c>
      <c r="K18" s="163">
        <f t="shared" si="1"/>
        <v>3.9384274025793928</v>
      </c>
    </row>
    <row r="19" spans="1:11" x14ac:dyDescent="0.25">
      <c r="A19" s="202" t="s">
        <v>555</v>
      </c>
      <c r="B19" s="212">
        <v>870</v>
      </c>
      <c r="C19" s="160">
        <v>651</v>
      </c>
      <c r="E19" s="29" t="s">
        <v>555</v>
      </c>
      <c r="F19" s="163">
        <f t="shared" si="0"/>
        <v>2.4129801691859658</v>
      </c>
      <c r="G19" s="163">
        <f t="shared" si="0"/>
        <v>1.8055748162529468</v>
      </c>
      <c r="J19" s="29" t="s">
        <v>555</v>
      </c>
      <c r="K19" s="163">
        <f t="shared" si="1"/>
        <v>1.8055748162529468</v>
      </c>
    </row>
    <row r="20" spans="1:11" x14ac:dyDescent="0.25">
      <c r="A20" s="202" t="s">
        <v>556</v>
      </c>
      <c r="B20" s="212">
        <v>697</v>
      </c>
      <c r="C20" s="160">
        <v>525</v>
      </c>
      <c r="E20" s="29" t="s">
        <v>556</v>
      </c>
      <c r="F20" s="163">
        <f t="shared" si="0"/>
        <v>1.9331576757731246</v>
      </c>
      <c r="G20" s="163">
        <f t="shared" si="0"/>
        <v>1.4561087227846345</v>
      </c>
      <c r="J20" s="29" t="s">
        <v>556</v>
      </c>
      <c r="K20" s="163">
        <f t="shared" si="1"/>
        <v>1.4561087227846345</v>
      </c>
    </row>
    <row r="21" spans="1:11" x14ac:dyDescent="0.25">
      <c r="A21" s="203" t="s">
        <v>557</v>
      </c>
      <c r="B21" s="72">
        <v>610</v>
      </c>
      <c r="C21" s="111">
        <v>332</v>
      </c>
      <c r="E21" s="31" t="s">
        <v>557</v>
      </c>
      <c r="F21" s="163">
        <f t="shared" si="0"/>
        <v>1.691859658854528</v>
      </c>
      <c r="G21" s="163">
        <f t="shared" si="0"/>
        <v>0.92081542088475932</v>
      </c>
      <c r="J21" s="31" t="s">
        <v>557</v>
      </c>
      <c r="K21" s="210">
        <f t="shared" si="1"/>
        <v>0.92081542088475932</v>
      </c>
    </row>
    <row r="22" spans="1:11" x14ac:dyDescent="0.25">
      <c r="A22" s="309" t="s">
        <v>16</v>
      </c>
      <c r="B22" s="121">
        <f>SUM(B4:B21)</f>
        <v>18374</v>
      </c>
      <c r="C22" s="124">
        <f>SUM(C4:C21)</f>
        <v>17681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1243</v>
      </c>
      <c r="C3" s="110">
        <v>1702</v>
      </c>
      <c r="E3" s="297" t="s">
        <v>709</v>
      </c>
      <c r="F3" s="71">
        <v>53.18</v>
      </c>
      <c r="G3" s="71">
        <v>55.85</v>
      </c>
      <c r="K3" s="122" t="s">
        <v>16</v>
      </c>
      <c r="L3" s="71">
        <v>2.99</v>
      </c>
      <c r="M3" s="71">
        <v>2.76</v>
      </c>
    </row>
    <row r="4" spans="1:16" x14ac:dyDescent="0.25">
      <c r="A4" s="202" t="s">
        <v>704</v>
      </c>
      <c r="B4" s="212">
        <v>1657</v>
      </c>
      <c r="C4" s="160">
        <v>2070</v>
      </c>
      <c r="E4" s="298" t="s">
        <v>710</v>
      </c>
      <c r="F4" s="214">
        <v>40.89</v>
      </c>
      <c r="G4" s="214">
        <v>36.56</v>
      </c>
      <c r="K4" s="215" t="s">
        <v>212</v>
      </c>
      <c r="L4" s="214">
        <v>2.67</v>
      </c>
      <c r="M4" s="214">
        <v>2.4700000000000002</v>
      </c>
      <c r="N4" s="211"/>
    </row>
    <row r="5" spans="1:16" x14ac:dyDescent="0.25">
      <c r="A5" s="202" t="s">
        <v>705</v>
      </c>
      <c r="B5" s="212">
        <v>1243</v>
      </c>
      <c r="C5" s="160">
        <v>1443</v>
      </c>
      <c r="E5" s="298" t="s">
        <v>711</v>
      </c>
      <c r="F5" s="214">
        <v>5.26</v>
      </c>
      <c r="G5" s="214">
        <v>6.56</v>
      </c>
      <c r="K5" s="123" t="s">
        <v>213</v>
      </c>
      <c r="L5" s="73">
        <v>3.21</v>
      </c>
      <c r="M5" s="73">
        <v>2.96</v>
      </c>
      <c r="N5" s="211"/>
    </row>
    <row r="6" spans="1:16" x14ac:dyDescent="0.25">
      <c r="A6" s="202" t="s">
        <v>706</v>
      </c>
      <c r="B6" s="212">
        <v>1076</v>
      </c>
      <c r="C6" s="160">
        <v>1336</v>
      </c>
      <c r="E6" s="298" t="s">
        <v>712</v>
      </c>
      <c r="F6" s="214">
        <v>0.52</v>
      </c>
      <c r="G6" s="214">
        <v>0.81</v>
      </c>
      <c r="K6" s="226"/>
      <c r="L6" s="164"/>
      <c r="M6" s="211"/>
    </row>
    <row r="7" spans="1:16" x14ac:dyDescent="0.25">
      <c r="A7" s="202" t="s">
        <v>707</v>
      </c>
      <c r="B7" s="212">
        <v>334</v>
      </c>
      <c r="C7" s="160">
        <v>937</v>
      </c>
      <c r="E7" s="299" t="s">
        <v>713</v>
      </c>
      <c r="F7" s="73">
        <v>0.16</v>
      </c>
      <c r="G7" s="73">
        <v>0.22</v>
      </c>
      <c r="K7" s="227"/>
      <c r="L7" s="211"/>
      <c r="M7" s="211"/>
    </row>
    <row r="8" spans="1:16" x14ac:dyDescent="0.25">
      <c r="A8" s="203" t="s">
        <v>708</v>
      </c>
      <c r="B8" s="72">
        <v>163</v>
      </c>
      <c r="C8" s="111">
        <v>1138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19.731045675863669</v>
      </c>
      <c r="C13" s="301">
        <f>B3/SUM(B3:B8)*100</f>
        <v>21.745976207137861</v>
      </c>
      <c r="E13" s="217" t="s">
        <v>836</v>
      </c>
      <c r="F13" s="289">
        <f>IF(ISBLANK(F3),"",F3)</f>
        <v>53.18</v>
      </c>
      <c r="G13" s="289">
        <f>IF(ISBLANK(G3),"",G3)</f>
        <v>55.85</v>
      </c>
    </row>
    <row r="14" spans="1:16" x14ac:dyDescent="0.25">
      <c r="A14" s="220" t="s">
        <v>825</v>
      </c>
      <c r="B14" s="305">
        <f>C4/SUM(C3:C8)*100</f>
        <v>23.997217713888244</v>
      </c>
      <c r="C14" s="302">
        <f>B4/SUM(B3:B8)*100</f>
        <v>28.988803358992303</v>
      </c>
      <c r="E14" s="286" t="s">
        <v>837</v>
      </c>
      <c r="F14" s="290">
        <f t="shared" ref="F14:G17" si="0">IF(ISBLANK(F4),"",F4)</f>
        <v>40.89</v>
      </c>
      <c r="G14" s="290">
        <f t="shared" si="0"/>
        <v>36.56</v>
      </c>
    </row>
    <row r="15" spans="1:16" x14ac:dyDescent="0.25">
      <c r="A15" s="220" t="s">
        <v>826</v>
      </c>
      <c r="B15" s="305">
        <f>C5/SUM(C3:C8)*100</f>
        <v>16.728495246927892</v>
      </c>
      <c r="C15" s="302">
        <f>B5/SUM(B3:B8)*100</f>
        <v>21.745976207137861</v>
      </c>
      <c r="E15" s="286" t="s">
        <v>838</v>
      </c>
      <c r="F15" s="290">
        <f t="shared" si="0"/>
        <v>5.26</v>
      </c>
      <c r="G15" s="290">
        <f t="shared" si="0"/>
        <v>6.56</v>
      </c>
    </row>
    <row r="16" spans="1:16" x14ac:dyDescent="0.25">
      <c r="A16" s="220" t="s">
        <v>827</v>
      </c>
      <c r="B16" s="305">
        <f>C6/SUM(C3:C8)*100</f>
        <v>15.48805935543705</v>
      </c>
      <c r="C16" s="302">
        <f>B6/SUM(B3:B8)*100</f>
        <v>18.824352694191742</v>
      </c>
      <c r="E16" s="286" t="s">
        <v>839</v>
      </c>
      <c r="F16" s="290">
        <f t="shared" si="0"/>
        <v>0.52</v>
      </c>
      <c r="G16" s="290">
        <f t="shared" si="0"/>
        <v>0.81</v>
      </c>
    </row>
    <row r="17" spans="1:18" x14ac:dyDescent="0.25">
      <c r="A17" s="220" t="s">
        <v>828</v>
      </c>
      <c r="B17" s="305">
        <f>C7/SUM(C3:C8)*100</f>
        <v>10.862508694644099</v>
      </c>
      <c r="C17" s="302">
        <f>B7/SUM(B3:B8)*100</f>
        <v>5.8432470258922322</v>
      </c>
      <c r="E17" s="219" t="s">
        <v>840</v>
      </c>
      <c r="F17" s="291">
        <f t="shared" si="0"/>
        <v>0.16</v>
      </c>
      <c r="G17" s="291">
        <f t="shared" si="0"/>
        <v>0.22</v>
      </c>
    </row>
    <row r="18" spans="1:18" x14ac:dyDescent="0.25">
      <c r="A18" s="221" t="s">
        <v>829</v>
      </c>
      <c r="B18" s="306">
        <f>C8/SUM(C3:C8)*100</f>
        <v>13.192673313239045</v>
      </c>
      <c r="C18" s="303">
        <f>B8/SUM(B3:B8)*100</f>
        <v>2.8516445066480056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19.731045675863669</v>
      </c>
      <c r="C22" s="301">
        <f>C13</f>
        <v>21.745976207137861</v>
      </c>
    </row>
    <row r="23" spans="1:18" x14ac:dyDescent="0.25">
      <c r="A23" s="220" t="s">
        <v>831</v>
      </c>
      <c r="B23" s="305">
        <f t="shared" ref="B23:C27" si="1">B14</f>
        <v>23.997217713888244</v>
      </c>
      <c r="C23" s="302">
        <f t="shared" si="1"/>
        <v>28.988803358992303</v>
      </c>
    </row>
    <row r="24" spans="1:18" x14ac:dyDescent="0.25">
      <c r="A24" s="307" t="s">
        <v>832</v>
      </c>
      <c r="B24" s="305">
        <f t="shared" si="1"/>
        <v>16.728495246927892</v>
      </c>
      <c r="C24" s="302">
        <f t="shared" si="1"/>
        <v>21.745976207137861</v>
      </c>
    </row>
    <row r="25" spans="1:18" x14ac:dyDescent="0.25">
      <c r="A25" s="220" t="s">
        <v>833</v>
      </c>
      <c r="B25" s="305">
        <f t="shared" si="1"/>
        <v>15.48805935543705</v>
      </c>
      <c r="C25" s="302">
        <f t="shared" si="1"/>
        <v>18.824352694191742</v>
      </c>
    </row>
    <row r="26" spans="1:18" x14ac:dyDescent="0.25">
      <c r="A26" s="220" t="s">
        <v>834</v>
      </c>
      <c r="B26" s="305">
        <f t="shared" si="1"/>
        <v>10.862508694644099</v>
      </c>
      <c r="C26" s="302">
        <f t="shared" si="1"/>
        <v>5.8432470258922322</v>
      </c>
    </row>
    <row r="27" spans="1:18" x14ac:dyDescent="0.25">
      <c r="A27" s="308" t="s">
        <v>835</v>
      </c>
      <c r="B27" s="306">
        <f t="shared" si="1"/>
        <v>13.192673313239045</v>
      </c>
      <c r="C27" s="303">
        <f t="shared" si="1"/>
        <v>2.8516445066480056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1620</v>
      </c>
      <c r="C34" s="110">
        <v>1784</v>
      </c>
      <c r="E34" s="297" t="s">
        <v>709</v>
      </c>
      <c r="F34" s="71">
        <v>55.85</v>
      </c>
      <c r="G34" s="211"/>
      <c r="K34" s="122" t="s">
        <v>16</v>
      </c>
      <c r="L34" s="71">
        <v>2.76</v>
      </c>
      <c r="M34" s="211"/>
    </row>
    <row r="35" spans="1:16" x14ac:dyDescent="0.25">
      <c r="A35" s="202" t="s">
        <v>704</v>
      </c>
      <c r="B35" s="212">
        <v>1625</v>
      </c>
      <c r="C35" s="160">
        <v>2001</v>
      </c>
      <c r="E35" s="298" t="s">
        <v>710</v>
      </c>
      <c r="F35" s="214">
        <v>36.56</v>
      </c>
      <c r="G35" s="211"/>
      <c r="K35" s="215" t="s">
        <v>212</v>
      </c>
      <c r="L35" s="214">
        <v>2.4700000000000002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947</v>
      </c>
      <c r="C36" s="160">
        <v>1261</v>
      </c>
      <c r="E36" s="298" t="s">
        <v>711</v>
      </c>
      <c r="F36" s="214">
        <v>6.56</v>
      </c>
      <c r="G36" s="211"/>
      <c r="K36" s="123" t="s">
        <v>213</v>
      </c>
      <c r="L36" s="73">
        <v>2.96</v>
      </c>
      <c r="M36" s="211"/>
      <c r="N36" s="288">
        <v>2022</v>
      </c>
    </row>
    <row r="37" spans="1:16" x14ac:dyDescent="0.25">
      <c r="A37" s="202" t="s">
        <v>706</v>
      </c>
      <c r="B37" s="212">
        <v>770</v>
      </c>
      <c r="C37" s="160">
        <v>995</v>
      </c>
      <c r="E37" s="298" t="s">
        <v>712</v>
      </c>
      <c r="F37" s="214">
        <v>0.81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305</v>
      </c>
      <c r="C38" s="160">
        <v>678</v>
      </c>
      <c r="E38" s="299" t="s">
        <v>713</v>
      </c>
      <c r="F38" s="73">
        <v>0.22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178</v>
      </c>
      <c r="C39" s="111">
        <v>830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23.632269174725128</v>
      </c>
      <c r="C44" s="301">
        <f>B34/SUM(B34:B39)*100</f>
        <v>29.75206611570248</v>
      </c>
      <c r="E44" s="217" t="s">
        <v>836</v>
      </c>
      <c r="F44" s="289">
        <f>IF(ISBLANK(F34),"",F34)</f>
        <v>55.85</v>
      </c>
    </row>
    <row r="45" spans="1:16" x14ac:dyDescent="0.25">
      <c r="A45" s="220" t="s">
        <v>825</v>
      </c>
      <c r="B45" s="305">
        <f>C35/SUM(C34:C39)*100</f>
        <v>26.506822095641809</v>
      </c>
      <c r="C45" s="302">
        <f>B35/SUM(B34:B39)*100</f>
        <v>29.843893480257115</v>
      </c>
      <c r="E45" s="286" t="s">
        <v>837</v>
      </c>
      <c r="F45" s="290">
        <f t="shared" ref="F45:F48" si="2">IF(ISBLANK(F35),"",F35)</f>
        <v>36.56</v>
      </c>
    </row>
    <row r="46" spans="1:16" x14ac:dyDescent="0.25">
      <c r="A46" s="220" t="s">
        <v>826</v>
      </c>
      <c r="B46" s="305">
        <f>C36/SUM(C34:C39)*100</f>
        <v>16.704199231686314</v>
      </c>
      <c r="C46" s="302">
        <f>B36/SUM(B34:B39)*100</f>
        <v>17.392102846648303</v>
      </c>
      <c r="E46" s="286" t="s">
        <v>838</v>
      </c>
      <c r="F46" s="290">
        <f t="shared" si="2"/>
        <v>6.56</v>
      </c>
    </row>
    <row r="47" spans="1:16" x14ac:dyDescent="0.25">
      <c r="A47" s="220" t="s">
        <v>827</v>
      </c>
      <c r="B47" s="305">
        <f>C37/SUM(C34:C39)*100</f>
        <v>13.180553715723937</v>
      </c>
      <c r="C47" s="302">
        <f>B37/SUM(B34:B39)*100</f>
        <v>14.14141414141414</v>
      </c>
      <c r="E47" s="286" t="s">
        <v>839</v>
      </c>
      <c r="F47" s="290">
        <f t="shared" si="2"/>
        <v>0.81</v>
      </c>
    </row>
    <row r="48" spans="1:16" x14ac:dyDescent="0.25">
      <c r="A48" s="220" t="s">
        <v>828</v>
      </c>
      <c r="B48" s="305">
        <f>C38/SUM(C34:C39)*100</f>
        <v>8.9813220294078686</v>
      </c>
      <c r="C48" s="302">
        <f>B38/SUM(B34:B39)*100</f>
        <v>5.6014692378328741</v>
      </c>
      <c r="E48" s="219" t="s">
        <v>840</v>
      </c>
      <c r="F48" s="291">
        <f t="shared" si="2"/>
        <v>0.22</v>
      </c>
    </row>
    <row r="49" spans="1:3" x14ac:dyDescent="0.25">
      <c r="A49" s="221" t="s">
        <v>829</v>
      </c>
      <c r="B49" s="306">
        <f>C39/SUM(C34:C39)*100</f>
        <v>10.994833752814943</v>
      </c>
      <c r="C49" s="303">
        <f>B39/SUM(B34:B39)*100</f>
        <v>3.2690541781450873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23.632269174725128</v>
      </c>
      <c r="C53" s="301">
        <f>C44</f>
        <v>29.75206611570248</v>
      </c>
    </row>
    <row r="54" spans="1:3" x14ac:dyDescent="0.25">
      <c r="A54" s="220" t="s">
        <v>831</v>
      </c>
      <c r="B54" s="305">
        <f t="shared" ref="B54:C54" si="3">B45</f>
        <v>26.506822095641809</v>
      </c>
      <c r="C54" s="302">
        <f t="shared" si="3"/>
        <v>29.843893480257115</v>
      </c>
    </row>
    <row r="55" spans="1:3" x14ac:dyDescent="0.25">
      <c r="A55" s="307" t="s">
        <v>832</v>
      </c>
      <c r="B55" s="305">
        <f t="shared" ref="B55:C55" si="4">B46</f>
        <v>16.704199231686314</v>
      </c>
      <c r="C55" s="302">
        <f t="shared" si="4"/>
        <v>17.392102846648303</v>
      </c>
    </row>
    <row r="56" spans="1:3" x14ac:dyDescent="0.25">
      <c r="A56" s="220" t="s">
        <v>833</v>
      </c>
      <c r="B56" s="305">
        <f t="shared" ref="B56:C56" si="5">B47</f>
        <v>13.180553715723937</v>
      </c>
      <c r="C56" s="302">
        <f t="shared" si="5"/>
        <v>14.14141414141414</v>
      </c>
    </row>
    <row r="57" spans="1:3" x14ac:dyDescent="0.25">
      <c r="A57" s="220" t="s">
        <v>834</v>
      </c>
      <c r="B57" s="305">
        <f t="shared" ref="B57:C57" si="6">B48</f>
        <v>8.9813220294078686</v>
      </c>
      <c r="C57" s="302">
        <f t="shared" si="6"/>
        <v>5.6014692378328741</v>
      </c>
    </row>
    <row r="58" spans="1:3" x14ac:dyDescent="0.25">
      <c r="A58" s="308" t="s">
        <v>835</v>
      </c>
      <c r="B58" s="306">
        <f t="shared" ref="B58:C58" si="7">B49</f>
        <v>10.994833752814943</v>
      </c>
      <c r="C58" s="303">
        <f t="shared" si="7"/>
        <v>3.2690541781450873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2024-04-26T07:42:08Z</dcterms:modified>
</cp:coreProperties>
</file>