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<sst xmlns="http://schemas.openxmlformats.org/spreadsheetml/2006/main" count="6316" uniqueCount="2914">
  <si>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</si>
  <si>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</si>
  <si>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</si>
  <si>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</si>
  <si>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</si>
  <si>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</si>
  <si>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</si>
  <si>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</si>
  <si>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</si>
  <si>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</si>
  <si>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</si>
  <si>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</si>
  <si>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</si>
  <si>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</si>
  <si>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</si>
  <si>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</si>
  <si>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</si>
  <si>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</si>
  <si>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</si>
  <si>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</si>
  <si>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</si>
  <si>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</si>
  <si>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</si>
  <si>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</si>
  <si>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</si>
  <si>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</si>
  <si>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</si>
  <si>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</si>
  <si>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</si>
  <si>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</si>
  <si>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</si>
  <si>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</si>
  <si>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</si>
  <si>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</si>
  <si>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</si>
  <si>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</si>
  <si>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</si>
  <si>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</si>
  <si>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</si>
  <si>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</si>
  <si>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</si>
  <si>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</si>
  <si>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</si>
  <si>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</si>
  <si>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</si>
  <si>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</si>
  <si>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</si>
  <si>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</si>
  <si>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</si>
  <si>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</si>
  <si>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</si>
  <si>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</si>
  <si>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</si>
  <si>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</si>
  <si>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</si>
  <si>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</si>
  <si>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</si>
  <si>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</si>
  <si>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</si>
  <si>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</si>
  <si>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</si>
  <si>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</si>
  <si>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</si>
  <si>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</si>
  <si>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</si>
  <si>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</si>
  <si>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</si>
  <si>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</si>
  <si>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</si>
  <si>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</si>
  <si>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</si>
  <si>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</si>
  <si>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</si>
  <si>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</si>
  <si>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</si>
  <si>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</si>
  <si>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</si>
  <si>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</si>
  <si>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</si>
  <si>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</si>
  <si>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</si>
  <si>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</si>
  <si>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</si>
  <si>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</si>
  <si>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</si>
  <si>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</si>
  <si>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</si>
  <si>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</si>
  <si>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</si>
  <si>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</si>
  <si>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</si>
  <si>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</si>
  <si>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</si>
  <si>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</si>
  <si>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</si>
  <si>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</si>
  <si>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</si>
  <si>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</si>
  <si>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</si>
  <si>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</si>
  <si>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</si>
  <si>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</si>
  <si>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</si>
  <si>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</si>
  <si>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</si>
  <si>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</si>
  <si>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</si>
  <si>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</si>
  <si>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</si>
  <si>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</si>
  <si>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</si>
  <si>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</si>
  <si>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</si>
  <si>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</si>
  <si>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</si>
  <si>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</si>
  <si>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</si>
  <si>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</si>
  <si>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</si>
  <si>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</si>
  <si>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</si>
  <si>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</si>
  <si>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</si>
  <si>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</si>
  <si>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</si>
  <si>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</si>
  <si>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</si>
  <si>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</si>
  <si>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</si>
  <si>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</si>
  <si>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</si>
  <si>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</si>
  <si>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</si>
  <si>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</si>
  <si>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</si>
  <si>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</si>
  <si>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</si>
  <si>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</si>
  <si>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</si>
  <si>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</si>
  <si>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</si>
  <si>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</si>
  <si>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</si>
  <si>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</si>
  <si>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</si>
  <si>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</si>
  <si>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</si>
  <si>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</si>
  <si>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</si>
  <si>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</si>
  <si>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</si>
  <si>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</si>
  <si>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</si>
  <si>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</si>
  <si>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</si>
  <si>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</si>
  <si>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</si>
  <si>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</si>
  <si>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</si>
  <si>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</si>
  <si>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</si>
  <si>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</si>
  <si>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</si>
  <si>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</si>
  <si>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</si>
  <si>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</si>
  <si>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</si>
  <si>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</si>
  <si>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</si>
  <si>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</si>
  <si>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</si>
  <si>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</si>
  <si>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</si>
  <si>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</si>
  <si>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</si>
  <si>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</si>
  <si>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</si>
  <si>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</si>
  <si>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</si>
  <si>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</si>
  <si>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</si>
  <si>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</si>
  <si>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</si>
  <si>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</si>
  <si>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</si>
  <si>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</si>
  <si>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</si>
  <si>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</si>
  <si>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</si>
  <si>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</si>
  <si>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</si>
  <si>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</si>
  <si>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</si>
  <si>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</si>
  <si>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</si>
  <si>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</si>
  <si>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</si>
  <si>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</si>
  <si>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</si>
  <si>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</si>
  <si>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</si>
  <si>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</si>
  <si>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</si>
  <si>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</si>
  <si>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</si>
  <si>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</si>
  <si>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</si>
  <si>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</si>
  <si>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</si>
  <si>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</si>
  <si>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</si>
  <si>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</si>
  <si>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</si>
  <si>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</si>
  <si>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</si>
  <si>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</si>
  <si>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</si>
  <si>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</si>
  <si>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</si>
  <si>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</si>
  <si>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</si>
  <si>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</si>
  <si>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</si>
  <si>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</si>
  <si>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</si>
  <si>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</si>
  <si>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</si>
  <si>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</si>
  <si>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</si>
  <si>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</si>
  <si>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</si>
  <si>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</si>
  <si>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</si>
  <si>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</si>
  <si>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</si>
  <si>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</si>
  <si>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</si>
  <si>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</si>
  <si>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</si>
  <si>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</si>
  <si>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</si>
  <si>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</si>
  <si>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</si>
  <si>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</si>
  <si>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</si>
  <si>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</si>
  <si>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</si>
  <si>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</si>
  <si>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</si>
  <si>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</si>
  <si>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</si>
  <si>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</si>
  <si>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</si>
  <si>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</si>
  <si>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</si>
  <si>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</si>
  <si>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</si>
  <si>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</si>
  <si>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</si>
  <si>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</si>
  <si>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</si>
  <si>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</si>
  <si>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</si>
  <si>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</si>
  <si>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</si>
  <si>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</si>
  <si>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</si>
  <si>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</si>
  <si>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</si>
  <si>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</si>
  <si>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</si>
  <si>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</si>
  <si>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</si>
  <si>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</si>
  <si>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</si>
  <si>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</si>
  <si>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</si>
  <si>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</si>
  <si>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</si>
  <si>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</si>
  <si>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</si>
  <si>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</si>
  <si>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</si>
  <si>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</si>
  <si>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</si>
  <si>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</si>
  <si>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</si>
  <si>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</si>
  <si>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</si>
  <si>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</si>
  <si>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</si>
  <si>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</si>
  <si>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</si>
  <si>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</si>
  <si>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</si>
  <si>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</si>
  <si>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</si>
  <si>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</si>
  <si>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</si>
  <si>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</si>
  <si>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</si>
  <si>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</si>
  <si>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</si>
  <si>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</si>
  <si>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</si>
  <si>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</si>
  <si>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</si>
  <si>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</si>
  <si>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</si>
  <si>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</si>
  <si>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</si>
  <si>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</si>
  <si>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</si>
  <si>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</si>
  <si>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</si>
  <si>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</si>
  <si>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</si>
  <si>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</si>
  <si>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</si>
  <si>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</si>
  <si>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</si>
  <si>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</si>
  <si>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</si>
  <si>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</si>
  <si>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</si>
  <si>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</si>
  <si>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</si>
  <si>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</si>
  <si>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</si>
  <si>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</si>
  <si>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</si>
  <si>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</si>
  <si>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</si>
  <si>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</si>
  <si>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</si>
  <si>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</si>
  <si>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</si>
  <si>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</si>
  <si>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</si>
  <si>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</si>
  <si>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</si>
  <si>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</si>
  <si>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</si>
  <si>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</si>
  <si>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</si>
  <si>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</si>
  <si>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</si>
  <si>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</si>
  <si>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</si>
  <si>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</si>
  <si>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</si>
  <si>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</si>
  <si>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</si>
  <si>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</si>
  <si>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</si>
  <si>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</si>
  <si>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</si>
  <si>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</si>
  <si>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</si>
  <si>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</si>
  <si>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</si>
  <si>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</si>
  <si>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</si>
  <si>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</si>
  <si>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</si>
  <si>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</si>
  <si>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</si>
  <si>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</si>
  <si>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</si>
  <si>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</si>
  <si>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</si>
  <si>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</si>
  <si>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</si>
  <si>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</si>
  <si>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</si>
  <si>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</si>
  <si>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</si>
  <si>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</si>
  <si>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</si>
  <si>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</si>
  <si>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</si>
  <si>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</si>
  <si>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</si>
  <si>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</si>
  <si>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</si>
  <si>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</si>
  <si>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</si>
  <si>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</si>
  <si>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</si>
  <si>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</si>
  <si>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</si>
  <si>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</si>
  <si>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</si>
  <si>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</si>
  <si>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</si>
  <si>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</si>
  <si>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</si>
  <si>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</si>
  <si>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</si>
  <si>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</si>
  <si>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</si>
  <si>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</si>
  <si>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</si>
  <si>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</si>
  <si>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</si>
  <si>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</si>
  <si>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</si>
  <si>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</si>
  <si>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</si>
  <si>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</si>
  <si>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</si>
  <si>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</si>
  <si>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</si>
  <si>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</si>
  <si>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</si>
  <si>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</si>
  <si>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</si>
  <si>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</si>
  <si>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</si>
  <si>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</si>
  <si>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</si>
  <si>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</si>
  <si>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</si>
  <si>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</si>
  <si>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</si>
  <si>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</si>
  <si>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</si>
  <si>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</si>
  <si>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</si>
  <si>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</si>
  <si>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</si>
  <si>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</si>
  <si>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</si>
  <si>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</si>
  <si>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</si>
  <si>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</si>
  <si>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</si>
  <si>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</si>
  <si>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</si>
  <si>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</si>
  <si>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</si>
  <si>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</si>
  <si>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</si>
  <si>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</si>
  <si>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</si>
  <si>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</si>
  <si>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</si>
  <si>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</si>
  <si>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</si>
  <si>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</si>
  <si>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</si>
  <si>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</si>
  <si>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</si>
  <si>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</si>
  <si>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</si>
  <si>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</si>
  <si>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</si>
  <si>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</si>
  <si>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</si>
  <si>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</si>
  <si>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</si>
  <si>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</si>
  <si>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</si>
  <si>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</si>
  <si>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</si>
  <si>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</si>
  <si>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</si>
  <si>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</si>
  <si>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</si>
  <si>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</si>
  <si>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</si>
  <si>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</si>
  <si>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</si>
  <si>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</si>
  <si>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</si>
  <si>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</si>
  <si>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</si>
  <si>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</si>
  <si>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</si>
  <si>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</si>
  <si>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</si>
  <si>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</si>
  <si>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</si>
  <si>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</si>
  <si>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</si>
  <si>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</si>
  <si>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</si>
  <si>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</si>
  <si>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</si>
  <si>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</si>
  <si>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</si>
  <si>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</si>
  <si>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</si>
  <si>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</si>
  <si>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</si>
  <si>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</si>
  <si>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</si>
  <si>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</si>
  <si>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</si>
  <si>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</si>
  <si>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</si>
  <si>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</si>
  <si>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</si>
  <si>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</si>
  <si>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</si>
  <si>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</si>
  <si>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</si>
  <si>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</si>
  <si>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</si>
  <si>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</si>
  <si>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</si>
  <si>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</si>
  <si>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</si>
  <si>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</si>
  <si>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</si>
  <si>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</si>
  <si>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</si>
  <si>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</si>
  <si>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</si>
  <si>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</si>
  <si>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</si>
  <si>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</si>
  <si>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</si>
  <si>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</si>
  <si>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</si>
  <si>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</si>
  <si>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</si>
  <si>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</si>
  <si>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</si>
  <si>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</si>
  <si>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</si>
  <si>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</si>
  <si>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</si>
  <si>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</si>
  <si>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</si>
  <si>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</si>
  <si>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</si>
  <si>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</si>
  <si>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</si>
  <si>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</si>
  <si>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</si>
  <si>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</si>
  <si>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</si>
  <si>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</si>
  <si>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</si>
  <si>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</si>
  <si>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</si>
  <si>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</si>
  <si>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</si>
  <si>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</si>
  <si>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</si>
  <si>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</si>
  <si>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</si>
  <si>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</si>
  <si>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</si>
  <si>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</si>
  <si>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</si>
  <si>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</si>
  <si>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</si>
  <si>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</si>
  <si>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</si>
  <si>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</si>
  <si>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</si>
  <si>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</si>
  <si>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</si>
  <si>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</si>
  <si>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</si>
  <si>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</si>
  <si>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</si>
  <si>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</si>
  <si>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</si>
  <si>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</si>
  <si>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</si>
  <si>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</si>
  <si>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</si>
  <si>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</si>
  <si>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</si>
  <si>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</si>
  <si>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</si>
  <si>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</si>
  <si>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</si>
  <si>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</si>
  <si>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</si>
  <si>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</si>
  <si>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</si>
  <si>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</si>
  <si>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</si>
  <si>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</si>
  <si>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</si>
  <si>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</si>
  <si>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</si>
  <si>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</si>
  <si>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</si>
  <si>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</si>
  <si>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</si>
  <si>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</si>
  <si>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</si>
  <si>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</si>
  <si>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</si>
  <si>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</si>
  <si>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</si>
  <si>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</si>
  <si>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</si>
  <si>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</si>
  <si>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</si>
  <si>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</si>
  <si>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</si>
  <si>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</si>
  <si>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</si>
  <si>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</si>
  <si>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</si>
  <si>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</si>
  <si>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</si>
  <si>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</si>
  <si>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</si>
  <si>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</si>
  <si>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</si>
  <si>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</si>
  <si>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</si>
  <si>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</si>
  <si>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</si>
  <si>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</si>
  <si>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</si>
  <si>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</si>
  <si>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</si>
  <si>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</si>
  <si>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</si>
  <si>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</si>
  <si>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</si>
  <si>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</si>
  <si>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</si>
  <si>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</si>
  <si>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</si>
  <si>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</si>
  <si>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</si>
  <si>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</si>
  <si>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</si>
  <si>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</si>
  <si>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</si>
  <si>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</si>
  <si>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</si>
  <si>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</si>
  <si>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</si>
  <si>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</si>
  <si>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</si>
  <si>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</si>
  <si>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</si>
  <si>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</si>
  <si>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</si>
  <si>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</si>
  <si>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</si>
  <si>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</si>
  <si>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</si>
  <si>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</si>
  <si>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</si>
  <si>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</si>
  <si>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</si>
  <si>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</si>
  <si>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</si>
  <si>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</si>
  <si>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</si>
  <si>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</si>
  <si>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</si>
  <si>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</si>
  <si>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</si>
  <si>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</si>
  <si>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</si>
  <si>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</si>
  <si>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</si>
  <si>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</si>
  <si>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</si>
  <si>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</si>
  <si>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</si>
  <si>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</si>
  <si>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</si>
  <si>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</si>
  <si>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</si>
  <si>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</si>
  <si>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</si>
  <si>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</si>
  <si>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</si>
  <si>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</si>
  <si>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</si>
  <si>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</si>
  <si>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</si>
  <si>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</si>
  <si>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</si>
  <si>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</si>
  <si>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</si>
  <si>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</si>
  <si>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</si>
  <si>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</si>
  <si>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</si>
  <si>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</si>
  <si>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</si>
  <si>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</si>
  <si>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</si>
  <si>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</si>
  <si>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</si>
  <si>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</si>
  <si>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</si>
  <si>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</si>
  <si>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</si>
  <si>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</si>
  <si>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</si>
  <si>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</si>
  <si>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</si>
  <si>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</si>
  <si>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</si>
  <si>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</si>
  <si>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</si>
  <si>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</si>
  <si>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</si>
  <si>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</si>
  <si>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</si>
  <si>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</si>
  <si>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</si>
  <si>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</si>
  <si>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</si>
  <si>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</si>
  <si>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</si>
  <si>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</si>
  <si>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</si>
  <si>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</si>
  <si>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</si>
  <si>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</si>
  <si>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</si>
  <si>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</si>
  <si>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</si>
  <si>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</si>
  <si>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</si>
  <si>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</si>
  <si>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</si>
  <si>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</si>
  <si>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</si>
  <si>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</si>
  <si>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</si>
  <si>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</si>
  <si>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</si>
  <si>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</si>
  <si>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</si>
  <si>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</si>
  <si>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</si>
  <si>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</si>
  <si>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</si>
  <si>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</si>
  <si>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</si>
  <si>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</si>
  <si>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</si>
  <si>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</si>
  <si>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</si>
  <si>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</si>
  <si>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</si>
  <si>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</si>
  <si>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</si>
  <si>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</si>
  <si>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</si>
  <si>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</si>
  <si>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</si>
  <si>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</si>
  <si>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</si>
  <si>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</si>
  <si>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</si>
  <si>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</si>
  <si>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</si>
  <si>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</si>
  <si>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</si>
  <si>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</si>
  <si>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</si>
  <si>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</si>
  <si>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</si>
  <si>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</si>
  <si>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</si>
  <si>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</si>
  <si>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</si>
  <si>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</si>
  <si>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</si>
  <si>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</si>
  <si>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</si>
  <si>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</si>
  <si>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</si>
  <si>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</si>
  <si>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</si>
  <si>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</si>
  <si>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</si>
  <si>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</si>
  <si>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</si>
  <si>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</si>
  <si>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</si>
  <si>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</si>
  <si>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</si>
  <si>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</si>
  <si>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</si>
  <si>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</si>
  <si>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</si>
  <si>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</si>
  <si>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</si>
  <si>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</si>
  <si>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</si>
  <si>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</si>
  <si>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</si>
  <si>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</si>
  <si>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</si>
  <si>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</si>
  <si>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</si>
  <si>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</si>
  <si>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</si>
  <si>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</si>
  <si>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</si>
  <si>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</si>
  <si>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</si>
  <si>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</si>
  <si>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</si>
  <si>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</si>
  <si>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</si>
  <si>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</si>
  <si>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</si>
  <si>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</si>
  <si>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</si>
  <si>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</si>
  <si>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</si>
  <si>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</si>
  <si>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</si>
  <si>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</si>
  <si>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</si>
  <si>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</si>
  <si>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</si>
  <si>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</si>
  <si>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</si>
  <si>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</si>
  <si>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</si>
  <si>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</si>
  <si>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</si>
  <si>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</si>
  <si>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</si>
  <si>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</si>
  <si>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</si>
  <si>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</si>
  <si>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</si>
  <si>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</si>
  <si>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</si>
  <si>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</si>
  <si>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</si>
  <si>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</si>
  <si>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</si>
  <si>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</si>
  <si>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</si>
  <si>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</si>
  <si>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</si>
  <si>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</si>
  <si>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</si>
  <si>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</si>
  <si>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</si>
  <si>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</si>
  <si>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</si>
  <si>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</si>
  <si>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</si>
  <si>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</si>
  <si>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</si>
  <si>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</si>
  <si>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</si>
  <si>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</si>
  <si>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</si>
  <si>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</si>
  <si>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</si>
  <si>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</si>
  <si>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</si>
  <si>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</si>
  <si>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</si>
  <si>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</si>
  <si>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</si>
  <si>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</si>
  <si>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</si>
  <si>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</si>
  <si>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</si>
  <si>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</si>
  <si>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</si>
  <si>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</si>
  <si>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</si>
  <si>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</si>
  <si>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</si>
  <si>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</si>
  <si>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</si>
  <si>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</si>
  <si>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</si>
  <si>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</si>
  <si>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</si>
  <si>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</si>
  <si>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</si>
  <si>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</si>
  <si>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</si>
  <si>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</si>
  <si>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</si>
  <si>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</si>
  <si>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</si>
  <si>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</si>
  <si>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</si>
  <si>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</si>
  <si>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</si>
  <si>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</si>
  <si>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</si>
  <si>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</si>
  <si>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</si>
  <si>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</si>
  <si>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</si>
  <si>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</si>
  <si>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</si>
  <si>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</si>
  <si>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</si>
  <si>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</si>
  <si>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</si>
  <si>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</si>
  <si>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</si>
  <si>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</si>
  <si>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</si>
  <si>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</si>
  <si>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</si>
  <si>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</si>
  <si>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</si>
  <si>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</si>
  <si>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</si>
  <si>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</si>
  <si>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</si>
  <si>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</si>
  <si>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</si>
  <si>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</si>
  <si>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</si>
  <si>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</si>
  <si>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</si>
  <si>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</si>
  <si>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</si>
  <si>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</si>
  <si>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</si>
  <si>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</si>
  <si>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</si>
  <si>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</si>
  <si>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</si>
  <si>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</si>
  <si>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</si>
  <si>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</si>
  <si>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</si>
  <si>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</si>
  <si>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</si>
  <si>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</si>
  <si>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</si>
  <si>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</si>
  <si>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</si>
  <si>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</si>
  <si>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</si>
  <si>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</si>
  <si>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</si>
  <si>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</si>
  <si>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</si>
  <si>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</si>
  <si>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</si>
  <si>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</si>
  <si>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</si>
  <si>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</si>
  <si>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</si>
  <si>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</si>
  <si>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</si>
  <si>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</si>
  <si>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</si>
  <si>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</si>
  <si>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</si>
  <si>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</si>
  <si>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</si>
  <si>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</si>
  <si>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</si>
  <si>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</si>
  <si>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</si>
  <si>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</si>
  <si>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</si>
  <si>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</si>
  <si>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</si>
  <si>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</si>
  <si>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</si>
  <si>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</si>
  <si>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</si>
  <si>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</si>
  <si>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</si>
  <si>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</si>
  <si>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</si>
  <si>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</si>
  <si>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</si>
  <si>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</si>
  <si>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</si>
  <si>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</si>
  <si>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</si>
  <si>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</si>
  <si>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</si>
  <si>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</si>
  <si>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</si>
  <si>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</si>
  <si>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</si>
  <si>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</si>
  <si>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</si>
  <si>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</si>
  <si>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</si>
  <si>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</si>
  <si>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</si>
  <si>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</si>
  <si>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</si>
  <si>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</si>
  <si>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</si>
  <si>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</si>
  <si>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</si>
  <si>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</si>
  <si>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</si>
  <si>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</si>
  <si>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</si>
  <si>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</si>
  <si>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</si>
  <si>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</si>
  <si>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</si>
  <si>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</si>
  <si>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</si>
  <si>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</si>
  <si>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</si>
  <si>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</si>
  <si>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</si>
  <si>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</si>
  <si>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</si>
  <si>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</si>
  <si>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</si>
  <si>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</si>
  <si>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</si>
  <si>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</si>
  <si>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</si>
  <si>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</si>
  <si>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</si>
  <si>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</si>
  <si>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</si>
  <si>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</si>
  <si>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</si>
  <si>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</si>
  <si>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</si>
  <si>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</si>
  <si>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</si>
  <si>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</si>
  <si>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</si>
  <si>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</si>
  <si>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</si>
  <si>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</si>
  <si>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</si>
  <si>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</si>
  <si>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</si>
  <si>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</si>
  <si>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</si>
  <si>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</si>
  <si>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</si>
  <si>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</si>
  <si>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</si>
  <si>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</si>
  <si>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</si>
  <si>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</si>
  <si>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</si>
  <si>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</si>
  <si>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</si>
  <si>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</si>
  <si>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</si>
  <si>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</si>
  <si>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</si>
  <si>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</si>
  <si>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</si>
  <si>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</si>
  <si>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</si>
  <si>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</si>
  <si>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</si>
  <si>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</si>
  <si>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</si>
  <si>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</si>
  <si>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</si>
  <si>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</si>
  <si>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</si>
  <si>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</si>
  <si>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</si>
  <si>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</si>
  <si>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</si>
  <si>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</si>
  <si>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</si>
  <si>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</si>
  <si>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</si>
  <si>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</si>
  <si>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</si>
  <si>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</si>
  <si>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</si>
  <si>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</si>
  <si>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</si>
  <si>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</si>
  <si>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</si>
  <si>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</si>
  <si>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</si>
  <si>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</si>
  <si>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</si>
  <si>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</si>
  <si>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</si>
  <si>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</si>
  <si>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</si>
  <si>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</si>
  <si>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</si>
  <si>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</si>
  <si>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</si>
  <si>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</si>
  <si>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</si>
  <si>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</si>
  <si>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</si>
  <si>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</si>
  <si>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</si>
  <si>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</si>
  <si>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</si>
  <si>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</si>
  <si>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</si>
  <si>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</si>
  <si>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</si>
  <si>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</si>
  <si>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</si>
  <si>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</si>
  <si>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</si>
  <si>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</si>
  <si>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</si>
  <si>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</si>
  <si>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</si>
  <si>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</si>
  <si>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</si>
  <si>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</si>
  <si>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</si>
  <si>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</si>
  <si>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</si>
  <si>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</si>
  <si>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</si>
  <si>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</si>
  <si>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</si>
  <si>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</si>
  <si>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</si>
  <si>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</si>
  <si>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</si>
  <si>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</si>
  <si>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</si>
  <si>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</si>
  <si>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</si>
  <si>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</si>
  <si>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</si>
  <si>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</si>
  <si>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</si>
  <si>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</si>
  <si>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</si>
  <si>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</si>
  <si>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</si>
  <si>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</si>
  <si>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</si>
  <si>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</si>
  <si>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</si>
  <si>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</si>
  <si>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</si>
  <si>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</si>
  <si>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</si>
  <si>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</si>
  <si>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</si>
  <si>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</si>
  <si>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</si>
  <si>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</si>
  <si>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</si>
  <si>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</si>
  <si>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</si>
  <si>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</si>
  <si>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</si>
  <si>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</si>
  <si>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</si>
  <si>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</si>
  <si>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</si>
  <si>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</si>
  <si>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</si>
  <si>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</si>
  <si>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</si>
  <si>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</si>
  <si>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</si>
  <si>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</si>
  <si>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</si>
  <si>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</si>
  <si>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</si>
  <si>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</si>
  <si>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</si>
  <si>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</si>
  <si>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</si>
  <si>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</si>
  <si>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</si>
  <si>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</si>
  <si>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</si>
  <si>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</si>
  <si>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</si>
  <si>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</si>
  <si>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</si>
  <si>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</si>
  <si>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</si>
  <si>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</si>
  <si>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</si>
  <si>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</si>
  <si>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</si>
  <si>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</si>
  <si>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</si>
  <si>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</si>
  <si>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</si>
  <si>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</si>
  <si>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</si>
  <si>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</si>
  <si>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</si>
  <si>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</si>
  <si>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</si>
  <si>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</si>
  <si>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</si>
  <si>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</si>
  <si>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</si>
  <si>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</si>
  <si>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</si>
  <si>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</si>
  <si>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</si>
  <si>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</si>
  <si>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</si>
  <si>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</si>
  <si>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</si>
  <si>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</si>
  <si>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</si>
  <si>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</si>
  <si>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</si>
  <si>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</si>
  <si>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</si>
  <si>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</si>
  <si>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</si>
  <si>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</si>
  <si>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</si>
  <si>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</si>
  <si>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</si>
  <si>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</si>
  <si>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</si>
  <si>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</si>
  <si>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</si>
  <si>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</si>
  <si>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</si>
  <si>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</si>
  <si>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</si>
  <si>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</si>
  <si>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</si>
  <si>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</si>
  <si>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</si>
  <si>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</si>
  <si>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</si>
  <si>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</si>
  <si>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</si>
  <si>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</si>
  <si>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</si>
  <si>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</si>
  <si>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</si>
  <si>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</si>
  <si>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</si>
  <si>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</si>
  <si>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</si>
  <si>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</si>
  <si>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</si>
  <si>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</si>
  <si>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</si>
  <si>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</si>
  <si>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</si>
  <si>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</si>
  <si>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</si>
  <si>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</si>
  <si>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</si>
  <si>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</si>
  <si>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</si>
  <si>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</si>
  <si>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</si>
  <si>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</si>
  <si>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</si>
  <si>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</si>
  <si>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</si>
  <si>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</si>
  <si>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</si>
  <si>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</si>
  <si>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</si>
  <si>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</si>
  <si>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</si>
  <si>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</si>
  <si>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</si>
  <si>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</si>
  <si>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</si>
  <si>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</si>
  <si>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</si>
  <si>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</si>
  <si>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</si>
  <si>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</si>
  <si>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</si>
  <si>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</si>
  <si>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</si>
  <si>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</si>
  <si>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</si>
  <si>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</si>
  <si>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</si>
  <si>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</si>
  <si>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</si>
  <si>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</si>
  <si>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</si>
  <si>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</si>
  <si>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</si>
  <si>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</si>
  <si>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</si>
  <si>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</si>
  <si>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</si>
  <si>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</si>
  <si>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</si>
  <si>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</si>
  <si>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</si>
  <si>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</si>
  <si>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</si>
  <si>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</si>
  <si>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</si>
  <si>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</si>
  <si>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</si>
  <si>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</si>
  <si>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</si>
  <si>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</si>
  <si>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</si>
  <si>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</si>
  <si>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</si>
  <si>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</si>
  <si>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</si>
  <si>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</si>
  <si>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</si>
  <si>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</si>
  <si>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</si>
  <si>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</si>
  <si>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</si>
  <si>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</si>
  <si>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</si>
  <si>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</si>
  <si>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</si>
  <si>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</si>
  <si>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</si>
  <si>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</si>
  <si>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</si>
  <si>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</si>
  <si>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</si>
  <si>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</si>
  <si>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</si>
  <si>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</si>
  <si>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</si>
  <si>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</si>
  <si>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</si>
  <si>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</si>
  <si>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</si>
  <si>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</si>
  <si>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</si>
  <si>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</si>
  <si>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</si>
  <si>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</si>
  <si>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</si>
  <si>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</si>
  <si>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</si>
  <si>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</si>
  <si>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</si>
  <si>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</si>
  <si>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</si>
  <si>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</si>
  <si>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</si>
  <si>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</si>
  <si>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</si>
  <si>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</si>
  <si>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</si>
  <si>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</si>
  <si>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</si>
  <si>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</si>
  <si>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</si>
  <si>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</si>
  <si>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</si>
  <si>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</si>
  <si>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</si>
  <si>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</si>
  <si>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</si>
  <si>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</si>
  <si>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</si>
  <si>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</si>
  <si>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</si>
  <si>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</si>
  <si>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</si>
  <si>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</si>
  <si>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</si>
  <si>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</si>
  <si>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</si>
  <si>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</si>
  <si>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</si>
  <si>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</si>
  <si>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</si>
  <si>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</si>
  <si>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</si>
  <si>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</si>
  <si>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</si>
  <si>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</si>
  <si>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</si>
  <si>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</si>
  <si>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</si>
  <si>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</si>
  <si>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</si>
  <si>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</si>
  <si>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</si>
  <si>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</si>
  <si>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</si>
  <si>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</si>
  <si>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</si>
  <si>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</si>
  <si>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</si>
  <si>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</si>
  <si>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</si>
  <si>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</si>
  <si>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</si>
  <si>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</si>
  <si>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</si>
  <si>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</si>
  <si>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</si>
  <si>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</si>
  <si>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</si>
  <si>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</si>
  <si>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</si>
  <si>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</si>
  <si>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</si>
  <si>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</si>
  <si>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</si>
  <si>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</si>
  <si>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</si>
  <si>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</si>
  <si>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</si>
  <si>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</si>
  <si>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</si>
  <si>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</si>
  <si>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</si>
  <si>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</si>
  <si>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</si>
  <si>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</si>
  <si>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</si>
  <si>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</si>
  <si>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</si>
  <si>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</si>
  <si>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</si>
  <si>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</si>
  <si>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</si>
  <si>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</si>
  <si>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</si>
  <si>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</si>
  <si>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</si>
  <si>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</si>
  <si>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</si>
  <si>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</si>
  <si>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</si>
  <si>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</si>
  <si>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</si>
  <si>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</si>
  <si>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</si>
  <si>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</si>
  <si>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</si>
  <si>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</si>
  <si>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</si>
  <si>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</si>
  <si>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</si>
  <si>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</si>
  <si>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</si>
  <si>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</si>
  <si>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</si>
  <si>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</si>
  <si>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</si>
  <si>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</si>
  <si>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</si>
  <si>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</si>
  <si>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</si>
  <si>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</si>
  <si>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</si>
  <si>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</si>
  <si>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</si>
  <si>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</si>
  <si>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</si>
  <si>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</si>
  <si>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</si>
  <si>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</si>
  <si>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</si>
  <si>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</si>
  <si>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</si>
  <si>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</si>
  <si>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</si>
  <si>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</si>
  <si>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</si>
  <si>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</si>
  <si>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</si>
  <si>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</si>
  <si>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</si>
  <si>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</si>
  <si>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</si>
  <si>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</si>
  <si>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</si>
  <si>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</si>
  <si>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</si>
  <si>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</si>
  <si>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</si>
  <si>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</si>
  <si>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</si>
  <si>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</si>
  <si>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</si>
  <si>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</si>
  <si>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</si>
  <si>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</si>
  <si>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</si>
  <si>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</si>
  <si>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</si>
  <si>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</si>
  <si>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</si>
  <si>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</si>
  <si>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</si>
  <si>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</si>
  <si>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</si>
  <si>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</si>
  <si>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</si>
  <si>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</si>
  <si>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</si>
  <si>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</si>
  <si>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</si>
  <si>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</si>
  <si>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</si>
  <si>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</si>
  <si>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</si>
  <si>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</si>
  <si>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</si>
  <si>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</si>
  <si>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</si>
  <si>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</si>
  <si>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</si>
  <si>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</si>
  <si>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</si>
  <si>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</si>
  <si>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</si>
  <si>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</si>
  <si>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</si>
  <si>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</si>
  <si>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</si>
  <si>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</si>
  <si>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</si>
  <si>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</si>
  <si>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</si>
  <si>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</si>
  <si>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</si>
  <si>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</si>
  <si>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</si>
  <si>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</si>
  <si>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</si>
  <si>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</si>
  <si>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</si>
  <si>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</si>
  <si>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</si>
  <si>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</si>
  <si>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</si>
  <si>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</si>
  <si>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</si>
  <si>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</si>
  <si>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</si>
  <si>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</si>
  <si>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</si>
  <si>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</si>
  <si>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</si>
  <si>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</si>
  <si>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</si>
  <si>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</si>
  <si>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</si>
  <si>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</si>
  <si>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</si>
  <si>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</si>
  <si>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</si>
  <si>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</si>
  <si>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</si>
  <si>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</si>
  <si>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</si>
  <si>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</si>
  <si>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</si>
  <si>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</si>
  <si>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</si>
  <si>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</si>
  <si>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</si>
  <si>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</si>
  <si>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</si>
  <si>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</si>
  <si>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</si>
  <si>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</si>
  <si>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</si>
  <si>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</si>
  <si>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</si>
  <si>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</si>
  <si>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</si>
  <si>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</si>
  <si>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</si>
  <si>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</si>
  <si>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</si>
  <si>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</si>
  <si>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</si>
  <si>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</si>
  <si>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</si>
  <si>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</si>
  <si>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</si>
  <si>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</si>
  <si>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</si>
  <si>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</si>
  <si>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</si>
  <si>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</si>
  <si>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</si>
  <si>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</si>
  <si>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</si>
  <si>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</si>
  <si>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</si>
  <si>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</si>
  <si>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</si>
  <si>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</si>
  <si>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</si>
  <si>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</si>
  <si>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</si>
  <si>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</si>
  <si>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</si>
  <si>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</si>
  <si>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</si>
  <si>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</si>
  <si>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</si>
  <si>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</si>
  <si>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</si>
  <si>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</si>
  <si>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</si>
  <si>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</si>
  <si>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</si>
  <si>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</si>
  <si>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</si>
  <si>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</si>
  <si>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</si>
  <si>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</si>
  <si>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</si>
  <si>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</si>
  <si>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</si>
  <si>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</si>
  <si>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</si>
  <si>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</si>
  <si>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</si>
  <si>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</si>
  <si>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</si>
  <si>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</si>
  <si>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</si>
  <si>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</si>
  <si>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</si>
  <si>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</si>
  <si>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</si>
  <si>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</si>
  <si>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</si>
  <si>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</si>
  <si>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</si>
  <si>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</si>
  <si>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</si>
  <si>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</si>
  <si>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</si>
  <si>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</si>
  <si>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</si>
  <si>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</si>
  <si>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</si>
  <si>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</si>
  <si>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</si>
  <si>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</si>
  <si>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</si>
  <si>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</si>
  <si>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</si>
  <si>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</si>
  <si>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</si>
  <si>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</si>
  <si>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</si>
  <si>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</si>
  <si>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</si>
  <si>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</si>
  <si>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</si>
  <si>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</si>
  <si>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</si>
  <si>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</si>
  <si>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</si>
  <si>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</si>
  <si>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</si>
  <si>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</si>
  <si>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</si>
  <si>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</si>
  <si>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</si>
  <si>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</si>
  <si>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</si>
  <si>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</si>
  <si>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</si>
  <si>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</si>
  <si>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</si>
  <si>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</si>
  <si>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</si>
  <si>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</si>
  <si>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</si>
  <si>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</si>
  <si>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</si>
  <si>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</si>
  <si>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</si>
  <si>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</si>
  <si>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</si>
  <si>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</si>
  <si>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</si>
  <si>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</si>
  <si>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</si>
  <si>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</si>
  <si>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</si>
  <si>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</si>
  <si>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</si>
  <si>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</si>
  <si>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</si>
  <si>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</si>
  <si>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</si>
  <si>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</si>
  <si>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</si>
  <si>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</si>
  <si>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</si>
  <si>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</si>
  <si>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</si>
  <si>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</si>
  <si>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</si>
  <si>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</si>
  <si>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</si>
  <si>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</si>
  <si>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</si>
  <si>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</si>
  <si>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</si>
  <si>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</si>
  <si>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</si>
  <si>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</si>
  <si>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</si>
  <si>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</si>
  <si>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</si>
  <si>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</si>
  <si>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</si>
  <si>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</si>
  <si>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</si>
  <si>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</si>
  <si>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</si>
  <si>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</si>
  <si>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</si>
  <si>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</si>
  <si>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</si>
  <si>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</si>
  <si>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</si>
  <si>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</si>
  <si>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</si>
  <si>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</si>
  <si>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</si>
  <si>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</si>
  <si>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</si>
  <si>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</si>
  <si>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</si>
  <si>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</si>
  <si>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</si>
  <si>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</si>
  <si>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</si>
  <si>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</si>
  <si>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</si>
  <si>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</si>
  <si>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</si>
  <si>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</si>
  <si>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</si>
  <si>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</si>
  <si>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</si>
  <si>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</si>
  <si>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</si>
  <si>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</si>
  <si>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</si>
  <si>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</si>
  <si>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</si>
  <si>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</si>
  <si>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</si>
  <si>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</si>
  <si>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</si>
  <si>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</si>
  <si>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</si>
  <si>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</si>
  <si>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</si>
  <si>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</si>
  <si>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</si>
  <si>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</si>
  <si>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</si>
  <si>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</si>
  <si>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</si>
  <si>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</si>
  <si>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</si>
  <si>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</si>
  <si>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</si>
  <si>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</si>
  <si>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</si>
  <si>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</si>
  <si>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</si>
  <si>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</si>
  <si>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</si>
  <si>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</si>
  <si>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</si>
  <si>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</si>
  <si>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</si>
  <si>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</si>
  <si>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</si>
  <si>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</si>
  <si>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</si>
  <si>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</si>
  <si>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</si>
  <si>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</si>
  <si>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</si>
  <si>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</si>
  <si>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</si>
  <si>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</si>
  <si>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</si>
  <si>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</si>
  <si>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</si>
  <si>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</si>
  <si>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</si>
  <si>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</si>
  <si>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</si>
  <si>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</si>
  <si>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</si>
  <si>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</si>
  <si>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</si>
  <si>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</si>
  <si>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</si>
  <si>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</si>
  <si>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</si>
  <si>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</si>
  <si>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</si>
  <si>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</si>
  <si>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</si>
  <si>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</si>
  <si>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</si>
  <si>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</si>
  <si>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</si>
  <si>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</si>
  <si>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</si>
  <si>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</si>
  <si>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</si>
  <si>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</si>
  <si>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</si>
  <si>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</si>
  <si>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</si>
  <si>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</si>
  <si>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</si>
  <si>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</si>
  <si>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</si>
  <si>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</si>
  <si>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</si>
  <si>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</si>
  <si>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</si>
  <si>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</si>
  <si>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</si>
  <si>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</si>
  <si>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</si>
  <si>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</si>
  <si>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</si>
  <si>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</si>
  <si>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</si>
  <si>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</si>
  <si>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</si>
  <si>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</si>
  <si>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</si>
  <si>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</si>
  <si>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</si>
  <si>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</si>
  <si>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</si>
  <si>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</si>
  <si>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</si>
  <si>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</si>
  <si>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</si>
  <si>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</si>
  <si>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</si>
  <si>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</si>
  <si>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</si>
  <si>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</si>
  <si>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</si>
  <si>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</si>
  <si>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</si>
  <si>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</si>
  <si>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</si>
  <si>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</si>
  <si>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</si>
  <si>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</si>
  <si>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</si>
  <si>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</si>
  <si>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</si>
  <si>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</si>
  <si>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</si>
  <si>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</si>
  <si>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</si>
  <si>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</si>
  <si>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</si>
  <si>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</si>
  <si>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</si>
  <si>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</si>
  <si>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</si>
  <si>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</si>
  <si>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</si>
  <si>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</si>
  <si>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</si>
  <si>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</si>
  <si>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</si>
  <si>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</si>
  <si>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</si>
  <si>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</si>
  <si>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</si>
  <si>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</si>
  <si>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</si>
  <si>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</si>
  <si>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</si>
  <si>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</si>
  <si>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</si>
  <si>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</si>
  <si>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</si>
  <si>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</si>
  <si>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</si>
  <si>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</si>
  <si>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</si>
  <si>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</si>
  <si>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</si>
  <si>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</si>
  <si>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</si>
  <si>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</si>
  <si>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</si>
  <si>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</si>
  <si>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</si>
  <si>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</si>
  <si>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</si>
  <si>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</si>
  <si>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</si>
  <si>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</si>
  <si>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</si>
  <si>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</si>
  <si>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</si>
  <si>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</si>
  <si>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</si>
  <si>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</si>
  <si>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</si>
  <si>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</si>
  <si>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</si>
  <si>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</si>
  <si>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</si>
  <si>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</si>
  <si>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</si>
  <si>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</si>
  <si>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</si>
  <si>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</si>
  <si>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</si>
  <si>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</si>
  <si>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</si>
  <si>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</si>
  <si>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</si>
  <si>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</si>
  <si>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</si>
  <si>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</si>
  <si>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</si>
  <si>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</si>
  <si>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</si>
  <si>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</si>
  <si>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</si>
  <si>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</si>
  <si>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</si>
  <si>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</si>
  <si>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</si>
  <si>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</si>
  <si>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</si>
  <si>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</si>
  <si>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</si>
  <si>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</si>
  <si>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</si>
  <si>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</si>
  <si>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</si>
  <si>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</si>
  <si>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</si>
  <si>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</si>
  <si>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</si>
  <si>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</si>
  <si>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</si>
  <si>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</si>
  <si>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</si>
  <si>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</si>
  <si>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</si>
  <si>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</si>
  <si>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</si>
  <si>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</si>
  <si>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</si>
  <si>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</si>
  <si>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</si>
  <si>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</si>
  <si>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</si>
  <si>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</si>
  <si>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</si>
  <si>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</si>
  <si>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</si>
  <si>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</si>
  <si>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</si>
  <si>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</si>
  <si>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</si>
  <si>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</si>
  <si>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</si>
  <si>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</si>
  <si>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</si>
  <si>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</si>
  <si>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</si>
  <si>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</si>
  <si>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</si>
  <si>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</si>
  <si>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</si>
  <si>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</si>
  <si>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</si>
  <si>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</si>
  <si>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</si>
  <si>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</si>
  <si>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</si>
  <si>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</si>
  <si>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</si>
  <si>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</si>
  <si>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</si>
  <si>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</si>
  <si>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</si>
  <si>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</si>
  <si>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</si>
  <si>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</si>
  <si>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</si>
  <si>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</si>
  <si>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</si>
  <si>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</si>
  <si>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</si>
  <si>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</si>
  <si>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</si>
  <si>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</si>
  <si>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</si>
  <si>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</si>
  <si>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</si>
  <si>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</si>
  <si>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</si>
  <si>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</si>
  <si>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</si>
  <si>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</si>
  <si>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</si>
  <si>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</si>
  <si>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</si>
  <si>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</si>
  <si>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</si>
  <si>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</si>
  <si>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</si>
  <si>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</si>
  <si>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</si>
  <si>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</si>
  <si>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</si>
  <si>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</si>
  <si>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</si>
  <si>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</si>
  <si>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</si>
  <si>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</si>
  <si>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</si>
  <si>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</si>
  <si>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</si>
  <si>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</si>
  <si>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</si>
  <si>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</si>
  <si>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</si>
  <si>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</si>
  <si>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</si>
  <si>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</si>
  <si>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</si>
  <si>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</si>
  <si>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</si>
  <si>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</si>
  <si>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</si>
  <si>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</si>
  <si>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</si>
  <si>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</si>
  <si>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</si>
  <si>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</si>
  <si>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</si>
  <si>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</si>
  <si>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</si>
  <si>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</si>
  <si>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</si>
  <si>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</si>
  <si>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</si>
  <si>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</si>
  <si>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</si>
  <si>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</si>
  <si>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</si>
  <si>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</si>
  <si>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</si>
  <si>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</si>
  <si>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</si>
  <si>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</si>
  <si>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</si>
  <si>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</si>
  <si>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</si>
  <si>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</si>
  <si>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</si>
  <si>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</si>
  <si>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</si>
  <si>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</si>
  <si>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</si>
  <si>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</si>
  <si>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</si>
  <si>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</si>
  <si>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</si>
  <si>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</si>
  <si>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</si>
  <si>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</si>
  <si>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</si>
  <si>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</si>
  <si>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</si>
  <si>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</si>
  <si>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</si>
  <si>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</si>
  <si>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</si>
  <si>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</si>
  <si>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</si>
  <si>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</si>
  <si>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</si>
  <si>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</si>
  <si>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</si>
  <si>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</si>
  <si>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</si>
  <si>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</si>
  <si>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</si>
  <si>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</si>
  <si>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</si>
  <si>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</si>
  <si>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</si>
  <si>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</si>
  <si>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</si>
  <si>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</si>
  <si>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</si>
  <si>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</si>
  <si>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</si>
  <si>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</si>
  <si>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</si>
  <si>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</si>
  <si>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</si>
  <si>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</si>
  <si>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</si>
  <si>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</si>
  <si>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</si>
  <si>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</si>
  <si>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</si>
  <si>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</si>
  <si>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</si>
  <si>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</si>
  <si>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</si>
  <si>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</si>
  <si>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</si>
  <si>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</si>
  <si>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</si>
  <si>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</si>
  <si>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</si>
  <si>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</si>
  <si>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</si>
  <si>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</si>
  <si>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</si>
  <si>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</si>
  <si>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</si>
  <si>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</si>
  <si>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</si>
  <si>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</si>
  <si>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</si>
  <si>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</si>
  <si>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</si>
  <si>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</si>
  <si>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</si>
  <si>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</si>
  <si>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</si>
  <si>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</si>
  <si>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</si>
  <si>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</si>
  <si>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</si>
  <si>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</si>
  <si>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</si>
  <si>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</si>
  <si>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</si>
  <si>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</si>
  <si>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</si>
  <si>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</si>
  <si>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</si>
  <si>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</si>
  <si>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</si>
  <si>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</si>
  <si>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</si>
  <si>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</si>
  <si>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</si>
  <si>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</si>
  <si>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</si>
  <si>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</si>
  <si>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</si>
  <si>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</si>
  <si>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</si>
  <si>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</si>
  <si>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</si>
  <si>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</si>
  <si>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</si>
  <si>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</si>
  <si>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</si>
  <si>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</si>
  <si>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</si>
  <si>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</si>
  <si>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</si>
  <si>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</si>
  <si>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</si>
  <si>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</si>
  <si>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</si>
  <si>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</si>
  <si>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</si>
  <si>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</si>
  <si>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</si>
  <si>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</si>
  <si>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</si>
  <si>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</si>
  <si>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</si>
  <si>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</si>
  <si>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</si>
  <si>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</si>
  <si>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</si>
  <si>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</si>
  <si>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</si>
  <si>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</si>
  <si>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</si>
  <si>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</si>
  <si>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</si>
  <si>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</si>
  <si>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</si>
  <si>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</si>
  <si>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</si>
  <si>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</si>
  <si>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</si>
  <si>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</si>
  <si>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</si>
  <si>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</si>
  <si>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</si>
  <si>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</si>
  <si>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</si>
  <si>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</si>
  <si>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</si>
  <si>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</si>
  <si>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</si>
  <si>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</si>
  <si>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</si>
  <si>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</si>
  <si>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</si>
  <si>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</si>
  <si>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</si>
  <si>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</si>
  <si>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</si>
  <si>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</si>
  <si>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</si>
  <si>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</si>
  <si>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</si>
  <si>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</si>
  <si>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</si>
  <si>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</si>
  <si>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</si>
  <si>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</si>
  <si>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</si>
  <si>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</si>
  <si>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</si>
  <si>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</si>
  <si>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</si>
  <si>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</si>
  <si>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</si>
  <si>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</si>
  <si>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</si>
  <si>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</si>
  <si>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</si>
  <si>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</si>
  <si>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</si>
  <si>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</si>
  <si>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</si>
  <si>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</si>
  <si>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</si>
  <si>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</si>
  <si>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</si>
  <si>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</si>
  <si>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</si>
  <si>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</si>
  <si>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</si>
  <si>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</si>
  <si>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</si>
  <si>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</si>
  <si>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</si>
  <si>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</si>
  <si>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</si>
  <si>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</si>
  <si>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</si>
  <si>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</si>
  <si>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</si>
  <si>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</si>
  <si>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</si>
  <si>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</si>
  <si>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</si>
  <si>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</si>
  <si>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</si>
  <si>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</si>
  <si>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</si>
  <si>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</si>
  <si>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</si>
  <si>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</si>
  <si>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</si>
  <si>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</si>
  <si>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</si>
  <si>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</si>
  <si>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</si>
  <si>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</si>
  <si>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</si>
  <si>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</si>
  <si>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</si>
  <si>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</si>
  <si>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</si>
  <si>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</si>
  <si>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</si>
  <si>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</si>
  <si>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</si>
  <si>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</si>
  <si>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</si>
  <si>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</si>
  <si>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</si>
  <si>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</si>
  <si>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</si>
  <si>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</si>
  <si>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</si>
  <si>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</si>
  <si>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</si>
  <si>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</si>
  <si>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</si>
  <si>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</si>
  <si>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</si>
  <si>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</si>
  <si>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</si>
  <si>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</si>
  <si>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</si>
  <si>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</si>
  <si>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</si>
  <si>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</si>
  <si>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</si>
  <si>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</si>
  <si>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</si>
  <si>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</si>
  <si>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</si>
  <si>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</si>
  <si>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</si>
  <si>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</si>
  <si>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</si>
  <si>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</si>
  <si>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</si>
  <si>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</si>
  <si>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</si>
  <si>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</si>
  <si>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</si>
  <si>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</si>
  <si>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</si>
  <si>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</si>
  <si>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</si>
  <si>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</si>
  <si>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</si>
  <si>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</si>
  <si>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</si>
  <si>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</si>
  <si>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</si>
  <si>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</si>
  <si>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</si>
  <si>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</si>
  <si>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</si>
  <si>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</si>
  <si>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</si>
  <si>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</si>
  <si>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</si>
  <si>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</si>
  <si>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</si>
  <si>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</si>
  <si>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</si>
  <si>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</si>
  <si>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</si>
  <si>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</si>
  <si>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</si>
  <si>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</si>
  <si>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</si>
  <si>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</si>
  <si>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</si>
  <si>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</si>
  <si>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</si>
  <si>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</si>
  <si>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</si>
  <si>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</si>
  <si>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</si>
  <si>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</si>
  <si>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</si>
  <si>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</si>
  <si>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</si>
  <si>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</si>
  <si>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</si>
  <si>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</si>
  <si>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</si>
  <si>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</si>
  <si>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</si>
  <si>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</si>
  <si>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</si>
  <si>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</si>
  <si>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</si>
  <si>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</si>
  <si>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</si>
  <si>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</si>
  <si>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</si>
  <si>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</si>
  <si>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</si>
  <si>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</si>
  <si>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</si>
  <si>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</si>
  <si>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</si>
  <si>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</si>
  <si>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</si>
  <si>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</si>
  <si>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</si>
  <si>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</si>
  <si>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</si>
  <si>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</si>
  <si>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</si>
  <si>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</si>
  <si>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</si>
  <si>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</si>
  <si>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</si>
  <si>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</si>
  <si>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</si>
  <si>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</si>
  <si>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</si>
  <si>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</si>
  <si>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</si>
  <si>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</si>
  <si>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</si>
  <si>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</si>
  <si>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</si>
  <si>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</si>
  <si>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</si>
  <si>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</si>
  <si>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</si>
  <si>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</si>
  <si>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</si>
  <si>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</si>
  <si>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</si>
  <si>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</si>
  <si>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</si>
  <si>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</si>
  <si>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</si>
  <si>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</si>
  <si>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</si>
  <si>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</si>
  <si>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</si>
  <si>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</si>
  <si>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</si>
  <si>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</si>
  <si>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</si>
  <si>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</si>
  <si>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</si>
  <si>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</si>
  <si>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</si>
  <si>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</si>
  <si>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</si>
  <si>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</si>
  <si>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</si>
  <si>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</si>
  <si>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</si>
  <si>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</si>
  <si>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</si>
  <si>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</si>
  <si>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</si>
  <si>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</si>
  <si>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</si>
  <si>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</si>
  <si>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</si>
  <si>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</si>
  <si>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</si>
  <si>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</si>
  <si>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</si>
  <si>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</si>
  <si>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</si>
  <si>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</si>
  <si>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</si>
  <si>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</si>
  <si>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</si>
  <si>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</si>
  <si>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</si>
  <si>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</si>
  <si>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</si>
  <si>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</si>
  <si>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</si>
  <si>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</si>
  <si>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</si>
  <si>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</si>
  <si>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</si>
  <si>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</si>
  <si>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</si>
  <si>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</si>
  <si>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</si>
  <si>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</si>
  <si>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</si>
  <si>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</si>
  <si>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</si>
  <si>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</si>
  <si>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</si>
  <si>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</si>
  <si>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</si>
  <si>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</si>
  <si>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</si>
  <si>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</si>
  <si>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</si>
  <si>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</si>
  <si>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</si>
  <si>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</si>
  <si>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</si>
  <si>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</si>
  <si>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</si>
  <si>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</si>
  <si>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</si>
  <si>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</si>
  <si>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</si>
  <si>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</si>
  <si>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</si>
  <si>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</si>
  <si>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</si>
  <si>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</si>
  <si>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</si>
  <si>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</si>
  <si>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</si>
  <si>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</si>
  <si>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</si>
  <si>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</si>
  <si>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</si>
  <si>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</si>
  <si>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</si>
  <si>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</si>
  <si>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</si>
  <si>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</si>
  <si>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</si>
  <si>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</si>
  <si>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</si>
  <si>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</si>
  <si>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</si>
  <si>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</si>
  <si>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</si>
  <si>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</si>
  <si>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</si>
  <si>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</si>
  <si>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</si>
  <si>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</si>
  <si>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</si>
  <si>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</si>
  <si>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</si>
  <si>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</si>
  <si>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</si>
  <si>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</si>
  <si>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</si>
  <si>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</si>
  <si>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</si>
  <si>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</si>
  <si>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</si>
  <si>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</si>
  <si>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</si>
  <si>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</si>
  <si>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</si>
  <si>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</si>
  <si>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</si>
  <si>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</si>
  <si>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</si>
  <si>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</si>
  <si>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</si>
  <si>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</si>
  <si>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</si>
  <si>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</si>
  <si>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</si>
  <si>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</si>
  <si>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</si>
  <si>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</si>
  <si>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</si>
  <si>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</si>
  <si>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</si>
  <si>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</si>
  <si>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</si>
  <si>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</si>
  <si>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</si>
  <si>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</si>
  <si>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</si>
  <si>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</si>
  <si>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</si>
  <si>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</si>
  <si>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</si>
  <si>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</si>
  <si>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</si>
  <si>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</si>
  <si>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</si>
  <si>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</si>
  <si>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</si>
  <si>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</si>
  <si>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</si>
  <si>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</si>
  <si>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</si>
  <si>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</si>
  <si>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</si>
  <si>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</si>
  <si>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</si>
  <si>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</si>
  <si>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</si>
  <si>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</si>
  <si>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</si>
  <si>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</si>
  <si>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</si>
  <si>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</si>
  <si>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</si>
  <si>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</si>
  <si>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</si>
  <si>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</si>
  <si>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</si>
  <si>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</si>
  <si>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</si>
  <si>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</si>
  <si>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</si>
  <si>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</si>
  <si>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</si>
  <si>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</si>
  <si>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</si>
  <si>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</si>
  <si>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</si>
  <si>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</si>
  <si>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</si>
  <si>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</si>
  <si>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</si>
  <si>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</si>
  <si>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</si>
  <si>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</si>
  <si>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</si>
  <si>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</si>
  <si>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</si>
  <si>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</si>
  <si>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</si>
  <si>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</si>
  <si>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</si>
  <si>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</si>
  <si>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</si>
  <si>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</si>
  <si>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</si>
  <si>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</si>
  <si>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</si>
  <si>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</si>
  <si>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</si>
  <si>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</si>
  <si>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</si>
  <si>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</si>
  <si>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</si>
  <si>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</si>
  <si>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</si>
  <si>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</si>
  <si>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</si>
  <si>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</si>
  <si>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</si>
  <si>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</si>
  <si>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</si>
  <si>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</si>
  <si>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</si>
  <si>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</si>
  <si>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</si>
  <si>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</si>
  <si>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</si>
  <si>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</si>
  <si>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</si>
  <si>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</si>
  <si>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</si>
  <si>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</si>
  <si>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</si>
  <si>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</si>
  <si>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</si>
  <si>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</si>
  <si>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</si>
  <si>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</si>
  <si>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</si>
  <si>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</si>
  <si>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</si>
  <si>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</si>
  <si>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</si>
  <si>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</si>
  <si>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</si>
  <si>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</si>
  <si>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</si>
  <si>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</si>
  <si>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</si>
  <si>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</si>
  <si>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</si>
  <si>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</si>
  <si>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</si>
  <si>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</si>
  <si>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</si>
  <si>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</si>
  <si>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</si>
  <si>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</si>
  <si>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</si>
  <si>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</si>
  <si>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</si>
  <si>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</si>
  <si>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</si>
  <si>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</si>
  <si>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</si>
  <si>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</si>
  <si>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</si>
  <si>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</si>
  <si>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</si>
  <si>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</si>
  <si>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</si>
  <si>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</si>
  <si>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</si>
  <si>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</si>
  <si>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</si>
  <si>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</si>
  <si>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</si>
  <si>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</si>
  <si>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</si>
  <si>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</si>
  <si>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</si>
  <si>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</si>
  <si>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</si>
  <si>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</si>
  <si>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</si>
  <si>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</si>
  <si>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</si>
  <si>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</si>
  <si>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</si>
  <si>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</si>
  <si>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</si>
  <si>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</si>
  <si>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</si>
  <si>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</si>
  <si>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</si>
  <si>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</si>
  <si>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</si>
  <si>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</si>
  <si>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</si>
  <si>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</si>
  <si>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</si>
  <si>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</si>
  <si>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</si>
  <si>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</si>
  <si>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</si>
  <si>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</si>
  <si>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</si>
  <si>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</si>
  <si>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</si>
  <si>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</si>
  <si>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</si>
  <si>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</si>
  <si>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</si>
  <si>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</si>
  <si>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</si>
  <si>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</si>
  <si>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</si>
  <si>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</si>
  <si>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</si>
  <si>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</si>
  <si>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</si>
  <si>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</si>
  <si>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</si>
  <si>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</si>
  <si>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</si>
  <si>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</si>
  <si>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</si>
  <si>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</si>
  <si>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</si>
  <si>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</si>
  <si>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</si>
  <si>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</si>
  <si>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</si>
  <si>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</si>
  <si>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</si>
  <si>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</si>
  <si>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</si>
  <si>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</si>
  <si>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</si>
  <si>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</si>
  <si>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</si>
  <si>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</si>
  <si>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</si>
  <si>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</si>
  <si>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</si>
  <si>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</si>
  <si>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</si>
  <si>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</si>
  <si>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</si>
  <si>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</si>
  <si>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</si>
  <si>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</si>
  <si>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</si>
  <si>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</si>
  <si>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</si>
  <si>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</si>
  <si>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</si>
  <si>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</si>
  <si>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</si>
  <si>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</si>
  <si>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</si>
  <si>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</si>
  <si>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</si>
  <si>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</si>
  <si>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</si>
  <si>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</si>
  <si>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</si>
  <si>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</si>
  <si>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</si>
  <si>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</si>
  <si>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</si>
  <si>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</si>
  <si>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</si>
  <si>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</si>
  <si>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</si>
  <si>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</si>
  <si>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</si>
  <si>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</si>
  <si>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</si>
  <si>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</si>
  <si>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</si>
  <si>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</si>
  <si>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</si>
  <si>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</si>
  <si>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</si>
  <si>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</si>
  <si>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</si>
  <si>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</si>
  <si>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</si>
  <si>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</si>
  <si>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</si>
  <si>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</si>
  <si>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</si>
  <si>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</si>
  <si>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</si>
  <si>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</si>
  <si>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</si>
  <si>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</si>
  <si>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</si>
  <si>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</si>
  <si>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</si>
  <si>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</si>
  <si>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</si>
  <si>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</si>
  <si>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</si>
  <si>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</si>
  <si>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</si>
  <si>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</si>
  <si>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</si>
  <si>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</si>
  <si>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</si>
  <si>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</si>
  <si>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</si>
  <si>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</si>
  <si>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</si>
  <si>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</si>
  <si>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</si>
  <si>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</si>
  <si>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</si>
  <si>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</si>
  <si>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</si>
  <si>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</si>
  <si>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</si>
  <si>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</si>
  <si>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</si>
  <si>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</si>
  <si>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</si>
  <si>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</si>
  <si>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</si>
  <si>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</si>
  <si>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</si>
  <si>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</si>
  <si>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</si>
  <si>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</si>
  <si>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</si>
  <si>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</si>
  <si>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</si>
  <si>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</si>
  <si>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</si>
  <si>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</si>
  <si>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</si>
  <si>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</si>
  <si>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</si>
  <si>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</si>
  <si>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</si>
  <si>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</si>
  <si>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</si>
  <si>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</si>
  <si>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</si>
  <si>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</si>
  <si>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</si>
  <si>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</si>
  <si>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</si>
  <si>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</si>
  <si>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</si>
  <si>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</si>
  <si>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</si>
  <si>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</si>
  <si>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</si>
  <si>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</si>
  <si>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</si>
  <si>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</si>
  <si>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</si>
  <si>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</si>
  <si>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</si>
  <si>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</si>
  <si>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</si>
  <si>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</si>
  <si>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</si>
  <si>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</si>
  <si>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</si>
  <si>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</si>
  <si>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</si>
  <si>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</si>
  <si>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</si>
  <si>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Trgovište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</si>
</sst>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69</c:v>
                </c:pt>
                <c:pt idx="1">
                  <c:v>46</c:v>
                </c:pt>
                <c:pt idx="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74</c:v>
                </c:pt>
                <c:pt idx="1">
                  <c:v>111</c:v>
                </c:pt>
                <c:pt idx="2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414784"/>
        <c:axId val="141416320"/>
      </c:barChart>
      <c:catAx>
        <c:axId val="14141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416320"/>
        <c:crosses val="autoZero"/>
        <c:auto val="1"/>
        <c:lblAlgn val="ctr"/>
        <c:lblOffset val="100"/>
        <c:noMultiLvlLbl val="0"/>
      </c:catAx>
      <c:valAx>
        <c:axId val="141416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4147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106</c:v>
                </c:pt>
                <c:pt idx="1">
                  <c:v>103</c:v>
                </c:pt>
                <c:pt idx="2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300864"/>
        <c:axId val="145310848"/>
      </c:barChart>
      <c:catAx>
        <c:axId val="14530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310848"/>
        <c:crosses val="autoZero"/>
        <c:auto val="1"/>
        <c:lblAlgn val="ctr"/>
        <c:lblOffset val="100"/>
        <c:noMultiLvlLbl val="0"/>
      </c:catAx>
      <c:valAx>
        <c:axId val="145310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300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4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345920"/>
        <c:axId val="145347712"/>
      </c:barChart>
      <c:catAx>
        <c:axId val="1453459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347712"/>
        <c:crosses val="autoZero"/>
        <c:auto val="1"/>
        <c:lblAlgn val="ctr"/>
        <c:lblOffset val="100"/>
        <c:noMultiLvlLbl val="0"/>
      </c:catAx>
      <c:valAx>
        <c:axId val="145347712"/>
        <c:scaling>
          <c:orientation val="minMax"/>
          <c:max val="5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34592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386112"/>
        <c:axId val="145404288"/>
      </c:barChart>
      <c:catAx>
        <c:axId val="1453861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404288"/>
        <c:crosses val="autoZero"/>
        <c:auto val="1"/>
        <c:lblAlgn val="ctr"/>
        <c:lblOffset val="100"/>
        <c:noMultiLvlLbl val="0"/>
      </c:catAx>
      <c:valAx>
        <c:axId val="145404288"/>
        <c:scaling>
          <c:orientation val="minMax"/>
          <c:max val="5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38611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404</c:v>
                </c:pt>
                <c:pt idx="1">
                  <c:v>395</c:v>
                </c:pt>
                <c:pt idx="2">
                  <c:v>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510784"/>
        <c:axId val="145512320"/>
      </c:barChart>
      <c:catAx>
        <c:axId val="14551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512320"/>
        <c:crosses val="autoZero"/>
        <c:auto val="1"/>
        <c:lblAlgn val="ctr"/>
        <c:lblOffset val="100"/>
        <c:noMultiLvlLbl val="0"/>
      </c:catAx>
      <c:valAx>
        <c:axId val="145512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510784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16.033172080165862</c:v>
                </c:pt>
                <c:pt idx="1">
                  <c:v>65.307532826537667</c:v>
                </c:pt>
                <c:pt idx="2">
                  <c:v>18.659295093296478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6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5642624"/>
        <c:axId val="145644160"/>
      </c:barChart>
      <c:catAx>
        <c:axId val="14564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644160"/>
        <c:crosses val="autoZero"/>
        <c:auto val="1"/>
        <c:lblAlgn val="ctr"/>
        <c:lblOffset val="100"/>
        <c:noMultiLvlLbl val="0"/>
      </c:catAx>
      <c:valAx>
        <c:axId val="145644160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5642624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5695488"/>
        <c:axId val="145697024"/>
      </c:barChart>
      <c:catAx>
        <c:axId val="14569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697024"/>
        <c:crosses val="autoZero"/>
        <c:auto val="1"/>
        <c:lblAlgn val="ctr"/>
        <c:lblOffset val="100"/>
        <c:noMultiLvlLbl val="0"/>
      </c:catAx>
      <c:valAx>
        <c:axId val="14569702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569548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92.3</c:v>
                </c:pt>
                <c:pt idx="1">
                  <c:v>70.599999999999994</c:v>
                </c:pt>
                <c:pt idx="2">
                  <c:v>70.400000000000006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78.900000000000006</c:v>
                </c:pt>
                <c:pt idx="1">
                  <c:v>79.2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744256"/>
        <c:axId val="145745792"/>
      </c:barChart>
      <c:catAx>
        <c:axId val="145744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745792"/>
        <c:crosses val="autoZero"/>
        <c:auto val="1"/>
        <c:lblAlgn val="ctr"/>
        <c:lblOffset val="100"/>
        <c:noMultiLvlLbl val="0"/>
      </c:catAx>
      <c:valAx>
        <c:axId val="1457457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7442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196</c:v>
                </c:pt>
                <c:pt idx="1">
                  <c:v>181</c:v>
                </c:pt>
                <c:pt idx="2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771136"/>
        <c:axId val="145797504"/>
      </c:barChart>
      <c:catAx>
        <c:axId val="14577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797504"/>
        <c:crosses val="autoZero"/>
        <c:auto val="1"/>
        <c:lblAlgn val="ctr"/>
        <c:lblOffset val="100"/>
        <c:noMultiLvlLbl val="0"/>
      </c:catAx>
      <c:valAx>
        <c:axId val="145797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771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4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3</c:v>
                </c:pt>
                <c:pt idx="1">
                  <c:v>4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819520"/>
        <c:axId val="145821056"/>
      </c:barChart>
      <c:catAx>
        <c:axId val="14581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821056"/>
        <c:crosses val="autoZero"/>
        <c:auto val="1"/>
        <c:lblAlgn val="ctr"/>
        <c:lblOffset val="100"/>
        <c:noMultiLvlLbl val="0"/>
      </c:catAx>
      <c:valAx>
        <c:axId val="14582105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81952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12</c:v>
                </c:pt>
                <c:pt idx="1">
                  <c:v>9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</c:v>
                </c:pt>
                <c:pt idx="1">
                  <c:v>6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090240"/>
        <c:axId val="142091776"/>
      </c:barChart>
      <c:catAx>
        <c:axId val="14209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091776"/>
        <c:crosses val="autoZero"/>
        <c:auto val="1"/>
        <c:lblAlgn val="ctr"/>
        <c:lblOffset val="100"/>
        <c:noMultiLvlLbl val="0"/>
      </c:catAx>
      <c:valAx>
        <c:axId val="142091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0902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24</c:v>
                </c:pt>
                <c:pt idx="1">
                  <c:v>33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34</c:v>
                </c:pt>
                <c:pt idx="1">
                  <c:v>32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876480"/>
        <c:axId val="145878016"/>
      </c:barChart>
      <c:catAx>
        <c:axId val="14587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878016"/>
        <c:crosses val="autoZero"/>
        <c:auto val="1"/>
        <c:lblAlgn val="ctr"/>
        <c:lblOffset val="100"/>
        <c:noMultiLvlLbl val="0"/>
      </c:catAx>
      <c:valAx>
        <c:axId val="145878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8764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2.073255010366275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2.11932734392997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1.9350380096751902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2.165399677493665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2.165399677493665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2.9716655148583278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3.086846348767565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2.3266528449665977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2.0502188435844273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2.6952315134761573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3.40935268371343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4.0313291868233128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3.8009675190048373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3.5475696844045155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2.257544344621055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1.8659295093296473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1.1287721723105275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0.87537433771020501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6279808"/>
        <c:axId val="146293888"/>
      </c:barChart>
      <c:catAx>
        <c:axId val="14627980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6293888"/>
        <c:crosses val="autoZero"/>
        <c:auto val="1"/>
        <c:lblAlgn val="ctr"/>
        <c:lblOffset val="100"/>
        <c:noMultiLvlLbl val="0"/>
      </c:catAx>
      <c:valAx>
        <c:axId val="146293888"/>
        <c:scaling>
          <c:orientation val="maxMin"/>
          <c:max val="8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62798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2.6952315134761573</c:v>
                </c:pt>
                <c:pt idx="1">
                  <c:v>2.48790601243953</c:v>
                </c:pt>
                <c:pt idx="2">
                  <c:v>2.0041465100207327</c:v>
                </c:pt>
                <c:pt idx="3">
                  <c:v>2.6952315134761573</c:v>
                </c:pt>
                <c:pt idx="4">
                  <c:v>2.718267680258005</c:v>
                </c:pt>
                <c:pt idx="5">
                  <c:v>3.3632803501497355</c:v>
                </c:pt>
                <c:pt idx="6">
                  <c:v>4.8606311909698228</c:v>
                </c:pt>
                <c:pt idx="7">
                  <c:v>3.6857866850956005</c:v>
                </c:pt>
                <c:pt idx="8">
                  <c:v>3.1789910158949555</c:v>
                </c:pt>
                <c:pt idx="9">
                  <c:v>3.8009675190048373</c:v>
                </c:pt>
                <c:pt idx="10">
                  <c:v>4.1925823542962455</c:v>
                </c:pt>
                <c:pt idx="11">
                  <c:v>5.9433310297166555</c:v>
                </c:pt>
                <c:pt idx="12">
                  <c:v>4.88366735775167</c:v>
                </c:pt>
                <c:pt idx="13">
                  <c:v>3.7548951854411428</c:v>
                </c:pt>
                <c:pt idx="14">
                  <c:v>2.2805805114029023</c:v>
                </c:pt>
                <c:pt idx="15">
                  <c:v>1.3130615065653075</c:v>
                </c:pt>
                <c:pt idx="16">
                  <c:v>1.01359133840129</c:v>
                </c:pt>
                <c:pt idx="17">
                  <c:v>0.62197650310988251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6326656"/>
        <c:axId val="146328192"/>
      </c:barChart>
      <c:catAx>
        <c:axId val="14632665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6328192"/>
        <c:crosses val="autoZero"/>
        <c:auto val="1"/>
        <c:lblAlgn val="ctr"/>
        <c:lblOffset val="100"/>
        <c:noMultiLvlLbl val="0"/>
      </c:catAx>
      <c:valAx>
        <c:axId val="146328192"/>
        <c:scaling>
          <c:orientation val="minMax"/>
          <c:max val="8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3266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0.18137847642079807</c:v>
                </c:pt>
                <c:pt idx="1">
                  <c:v>0.14374700527072351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2.3579201934703748</c:v>
                </c:pt>
                <c:pt idx="1">
                  <c:v>0.76665069477719217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9.6735187424425639</c:v>
                </c:pt>
                <c:pt idx="1">
                  <c:v>4.7915668423574509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32.950423216444982</c:v>
                </c:pt>
                <c:pt idx="1">
                  <c:v>25.874460948730231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44.558645707376058</c:v>
                </c:pt>
                <c:pt idx="1">
                  <c:v>57.93004312410158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2.9020556227327692</c:v>
                </c:pt>
                <c:pt idx="1">
                  <c:v>2.922855773838045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7.3760580411124543</c:v>
                </c:pt>
                <c:pt idx="1">
                  <c:v>7.5706756109247726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6424960"/>
        <c:axId val="146426496"/>
      </c:barChart>
      <c:catAx>
        <c:axId val="146424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426496"/>
        <c:crosses val="autoZero"/>
        <c:auto val="1"/>
        <c:lblAlgn val="ctr"/>
        <c:lblOffset val="100"/>
        <c:noMultiLvlLbl val="0"/>
      </c:catAx>
      <c:valAx>
        <c:axId val="1464264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42496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47.762998790810158</c:v>
                </c:pt>
                <c:pt idx="1">
                  <c:v>41.255390512697652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20.19347037484885</c:v>
                </c:pt>
                <c:pt idx="1">
                  <c:v>24.628653569717297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31.862152357920191</c:v>
                </c:pt>
                <c:pt idx="1">
                  <c:v>33.924293243890752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0.18137847642079807</c:v>
                </c:pt>
                <c:pt idx="1">
                  <c:v>0.19166267369429804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6489728"/>
        <c:axId val="146491264"/>
      </c:barChart>
      <c:catAx>
        <c:axId val="146489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491264"/>
        <c:crosses val="autoZero"/>
        <c:auto val="1"/>
        <c:lblAlgn val="ctr"/>
        <c:lblOffset val="100"/>
        <c:noMultiLvlLbl val="0"/>
      </c:catAx>
      <c:valAx>
        <c:axId val="1464912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4897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6518016"/>
        <c:axId val="146519552"/>
      </c:barChart>
      <c:catAx>
        <c:axId val="146518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519552"/>
        <c:crosses val="autoZero"/>
        <c:auto val="1"/>
        <c:lblAlgn val="ctr"/>
        <c:lblOffset val="100"/>
        <c:noMultiLvlLbl val="0"/>
      </c:catAx>
      <c:valAx>
        <c:axId val="1465195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5180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1.55</c:v>
                </c:pt>
                <c:pt idx="1">
                  <c:v>0.37</c:v>
                </c:pt>
                <c:pt idx="3">
                  <c:v>0</c:v>
                </c:pt>
                <c:pt idx="4">
                  <c:v>0.89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6576512"/>
        <c:axId val="146578048"/>
      </c:barChart>
      <c:catAx>
        <c:axId val="146576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578048"/>
        <c:crosses val="autoZero"/>
        <c:auto val="1"/>
        <c:lblAlgn val="ctr"/>
        <c:lblOffset val="100"/>
        <c:noMultiLvlLbl val="0"/>
      </c:catAx>
      <c:valAx>
        <c:axId val="14657804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57651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58.102395490840777</c:v>
                </c:pt>
                <c:pt idx="2">
                  <c:v>19.366450683945285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41.89760450915923</c:v>
                </c:pt>
                <c:pt idx="2">
                  <c:v>80.633549316054726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7009536"/>
        <c:axId val="147011072"/>
      </c:barChart>
      <c:catAx>
        <c:axId val="1470095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011072"/>
        <c:crosses val="autoZero"/>
        <c:auto val="1"/>
        <c:lblAlgn val="ctr"/>
        <c:lblOffset val="100"/>
        <c:noMultiLvlLbl val="0"/>
      </c:catAx>
      <c:valAx>
        <c:axId val="1470110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0095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089280"/>
        <c:axId val="147090816"/>
      </c:barChart>
      <c:catAx>
        <c:axId val="14708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090816"/>
        <c:crosses val="autoZero"/>
        <c:auto val="1"/>
        <c:lblAlgn val="ctr"/>
        <c:lblOffset val="100"/>
        <c:noMultiLvlLbl val="0"/>
      </c:catAx>
      <c:valAx>
        <c:axId val="147090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089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20</c:v>
                </c:pt>
                <c:pt idx="1">
                  <c:v>21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21</c:v>
                </c:pt>
                <c:pt idx="1">
                  <c:v>31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756736"/>
        <c:axId val="146758272"/>
      </c:barChart>
      <c:catAx>
        <c:axId val="14675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758272"/>
        <c:crosses val="autoZero"/>
        <c:auto val="1"/>
        <c:lblAlgn val="ctr"/>
        <c:lblOffset val="100"/>
        <c:noMultiLvlLbl val="0"/>
      </c:catAx>
      <c:valAx>
        <c:axId val="146758272"/>
        <c:scaling>
          <c:orientation val="minMax"/>
          <c:max val="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675673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482</c:v>
                </c:pt>
                <c:pt idx="1">
                  <c:v>448</c:v>
                </c:pt>
                <c:pt idx="2">
                  <c:v>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457</c:v>
                </c:pt>
                <c:pt idx="1">
                  <c:v>468</c:v>
                </c:pt>
                <c:pt idx="2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142848"/>
        <c:axId val="144647296"/>
      </c:barChart>
      <c:catAx>
        <c:axId val="14214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647296"/>
        <c:crosses val="autoZero"/>
        <c:auto val="1"/>
        <c:lblAlgn val="ctr"/>
        <c:lblOffset val="100"/>
        <c:noMultiLvlLbl val="0"/>
      </c:catAx>
      <c:valAx>
        <c:axId val="144647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1428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35</c:v>
                </c:pt>
                <c:pt idx="1">
                  <c:v>29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46</c:v>
                </c:pt>
                <c:pt idx="1">
                  <c:v>42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05504"/>
        <c:axId val="146807040"/>
      </c:barChart>
      <c:catAx>
        <c:axId val="14680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807040"/>
        <c:crosses val="autoZero"/>
        <c:auto val="1"/>
        <c:lblAlgn val="ctr"/>
        <c:lblOffset val="100"/>
        <c:noMultiLvlLbl val="0"/>
      </c:catAx>
      <c:valAx>
        <c:axId val="146807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68055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27.546714888487038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28.631705846895724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18.324291742013258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14.345991561181433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6.811332127787824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4.3399638336347195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6902400"/>
        <c:axId val="146920576"/>
      </c:barChart>
      <c:catAx>
        <c:axId val="146902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920576"/>
        <c:crosses val="autoZero"/>
        <c:auto val="1"/>
        <c:lblAlgn val="ctr"/>
        <c:lblOffset val="100"/>
        <c:noMultiLvlLbl val="0"/>
      </c:catAx>
      <c:valAx>
        <c:axId val="1469205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9024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44.31</c:v>
                </c:pt>
                <c:pt idx="1">
                  <c:v>40.619999999999997</c:v>
                </c:pt>
                <c:pt idx="2">
                  <c:v>11.66</c:v>
                </c:pt>
                <c:pt idx="3">
                  <c:v>2.2400000000000002</c:v>
                </c:pt>
                <c:pt idx="4">
                  <c:v>1.17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48.18</c:v>
                </c:pt>
                <c:pt idx="1">
                  <c:v>38.01</c:v>
                </c:pt>
                <c:pt idx="2">
                  <c:v>9.81</c:v>
                </c:pt>
                <c:pt idx="3">
                  <c:v>2.66</c:v>
                </c:pt>
                <c:pt idx="4">
                  <c:v>1.33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7166336"/>
        <c:axId val="147167872"/>
      </c:barChart>
      <c:catAx>
        <c:axId val="1471663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167872"/>
        <c:crosses val="autoZero"/>
        <c:auto val="1"/>
        <c:lblAlgn val="ctr"/>
        <c:lblOffset val="100"/>
        <c:noMultiLvlLbl val="0"/>
      </c:catAx>
      <c:valAx>
        <c:axId val="1471678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16633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52133</c:v>
                </c:pt>
                <c:pt idx="1">
                  <c:v>56328</c:v>
                </c:pt>
                <c:pt idx="2">
                  <c:v>62012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188736"/>
        <c:axId val="147464960"/>
      </c:barChart>
      <c:catAx>
        <c:axId val="14718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464960"/>
        <c:crosses val="autoZero"/>
        <c:auto val="1"/>
        <c:lblAlgn val="ctr"/>
        <c:lblOffset val="100"/>
        <c:noMultiLvlLbl val="0"/>
      </c:catAx>
      <c:valAx>
        <c:axId val="147464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188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554</c:v>
                </c:pt>
                <c:pt idx="1">
                  <c:v>509</c:v>
                </c:pt>
                <c:pt idx="2">
                  <c:v>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1005</c:v>
                </c:pt>
                <c:pt idx="1">
                  <c:v>982</c:v>
                </c:pt>
                <c:pt idx="2">
                  <c:v>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503360"/>
        <c:axId val="147513344"/>
      </c:barChart>
      <c:catAx>
        <c:axId val="14750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513344"/>
        <c:crosses val="autoZero"/>
        <c:auto val="1"/>
        <c:lblAlgn val="ctr"/>
        <c:lblOffset val="100"/>
        <c:noMultiLvlLbl val="0"/>
      </c:catAx>
      <c:valAx>
        <c:axId val="147513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5033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20.3</c:v>
                </c:pt>
                <c:pt idx="1">
                  <c:v>20.100000000000001</c:v>
                </c:pt>
                <c:pt idx="2">
                  <c:v>1.9</c:v>
                </c:pt>
                <c:pt idx="3">
                  <c:v>57.699999999999996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85.211267605633793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14.788732394366196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7310080"/>
        <c:axId val="147311616"/>
      </c:barChart>
      <c:catAx>
        <c:axId val="1473100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311616"/>
        <c:crosses val="autoZero"/>
        <c:auto val="1"/>
        <c:lblAlgn val="ctr"/>
        <c:lblOffset val="100"/>
        <c:noMultiLvlLbl val="0"/>
      </c:catAx>
      <c:valAx>
        <c:axId val="14731161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31008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410304"/>
        <c:axId val="147420288"/>
      </c:barChart>
      <c:catAx>
        <c:axId val="14741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420288"/>
        <c:crosses val="autoZero"/>
        <c:auto val="1"/>
        <c:lblAlgn val="ctr"/>
        <c:lblOffset val="100"/>
        <c:noMultiLvlLbl val="0"/>
      </c:catAx>
      <c:valAx>
        <c:axId val="14742028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41030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6.4</c:v>
                </c:pt>
                <c:pt idx="1">
                  <c:v>4.4000000000000004</c:v>
                </c:pt>
                <c:pt idx="2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448960"/>
        <c:axId val="147450496"/>
      </c:barChart>
      <c:catAx>
        <c:axId val="14744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450496"/>
        <c:crosses val="autoZero"/>
        <c:auto val="1"/>
        <c:lblAlgn val="ctr"/>
        <c:lblOffset val="100"/>
        <c:noMultiLvlLbl val="0"/>
      </c:catAx>
      <c:valAx>
        <c:axId val="147450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44896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45.3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536512"/>
        <c:axId val="147542400"/>
      </c:barChart>
      <c:catAx>
        <c:axId val="14753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542400"/>
        <c:crosses val="autoZero"/>
        <c:auto val="1"/>
        <c:lblAlgn val="ctr"/>
        <c:lblOffset val="100"/>
        <c:noMultiLvlLbl val="0"/>
      </c:catAx>
      <c:valAx>
        <c:axId val="147542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536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17.5</c:v>
                </c:pt>
                <c:pt idx="1">
                  <c:v>45.4</c:v>
                </c:pt>
                <c:pt idx="2">
                  <c:v>37.1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32.26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47593088"/>
        <c:axId val="147594624"/>
      </c:barChart>
      <c:catAx>
        <c:axId val="14759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594624"/>
        <c:crosses val="autoZero"/>
        <c:auto val="1"/>
        <c:lblAlgn val="ctr"/>
        <c:lblOffset val="100"/>
        <c:noMultiLvlLbl val="0"/>
      </c:catAx>
      <c:valAx>
        <c:axId val="147594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75930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632128"/>
        <c:axId val="147633664"/>
      </c:barChart>
      <c:catAx>
        <c:axId val="147632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633664"/>
        <c:crosses val="autoZero"/>
        <c:auto val="1"/>
        <c:lblAlgn val="ctr"/>
        <c:lblOffset val="100"/>
        <c:noMultiLvlLbl val="0"/>
      </c:catAx>
      <c:valAx>
        <c:axId val="147633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632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22.8</c:v>
                </c:pt>
                <c:pt idx="2">
                  <c:v>18.899999999999999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77.2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100</c:v>
                </c:pt>
                <c:pt idx="1">
                  <c:v>0</c:v>
                </c:pt>
                <c:pt idx="2">
                  <c:v>81.099999999999994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8052992"/>
        <c:axId val="148071168"/>
      </c:barChart>
      <c:catAx>
        <c:axId val="14805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071168"/>
        <c:crosses val="autoZero"/>
        <c:auto val="1"/>
        <c:lblAlgn val="ctr"/>
        <c:lblOffset val="100"/>
        <c:noMultiLvlLbl val="0"/>
      </c:catAx>
      <c:valAx>
        <c:axId val="1480711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80529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089472"/>
        <c:axId val="148091264"/>
      </c:barChart>
      <c:catAx>
        <c:axId val="148089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091264"/>
        <c:crosses val="autoZero"/>
        <c:auto val="1"/>
        <c:lblAlgn val="ctr"/>
        <c:lblOffset val="100"/>
        <c:noMultiLvlLbl val="0"/>
      </c:catAx>
      <c:valAx>
        <c:axId val="1480912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8089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822848"/>
        <c:axId val="147836928"/>
      </c:barChart>
      <c:catAx>
        <c:axId val="147822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836928"/>
        <c:crosses val="autoZero"/>
        <c:auto val="1"/>
        <c:lblAlgn val="ctr"/>
        <c:lblOffset val="100"/>
        <c:noMultiLvlLbl val="0"/>
      </c:catAx>
      <c:valAx>
        <c:axId val="1478369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78228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7871616"/>
        <c:axId val="147873152"/>
      </c:barChart>
      <c:catAx>
        <c:axId val="147871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873152"/>
        <c:crosses val="autoZero"/>
        <c:auto val="1"/>
        <c:lblAlgn val="ctr"/>
        <c:lblOffset val="100"/>
        <c:noMultiLvlLbl val="0"/>
      </c:catAx>
      <c:valAx>
        <c:axId val="1478731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78716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27</c:v>
                </c:pt>
                <c:pt idx="1">
                  <c:v>25.1</c:v>
                </c:pt>
                <c:pt idx="2">
                  <c:v>27.8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41.5</c:v>
                </c:pt>
                <c:pt idx="1">
                  <c:v>41.2</c:v>
                </c:pt>
                <c:pt idx="2">
                  <c:v>40.1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1305344"/>
        <c:axId val="141306880"/>
      </c:barChart>
      <c:catAx>
        <c:axId val="14130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306880"/>
        <c:crosses val="autoZero"/>
        <c:auto val="1"/>
        <c:lblAlgn val="ctr"/>
        <c:lblOffset val="100"/>
        <c:noMultiLvlLbl val="0"/>
      </c:catAx>
      <c:valAx>
        <c:axId val="1413068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3053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61.557000000000002</c:v>
                </c:pt>
                <c:pt idx="1">
                  <c:v>413.25700000000001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001920"/>
        <c:axId val="148003456"/>
      </c:barChart>
      <c:catAx>
        <c:axId val="1480019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003456"/>
        <c:crosses val="autoZero"/>
        <c:auto val="1"/>
        <c:lblAlgn val="ctr"/>
        <c:lblOffset val="100"/>
        <c:noMultiLvlLbl val="0"/>
      </c:catAx>
      <c:valAx>
        <c:axId val="1480034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001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2184.02</c:v>
                </c:pt>
                <c:pt idx="1">
                  <c:v>15150.01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042112"/>
        <c:axId val="148043648"/>
      </c:barChart>
      <c:catAx>
        <c:axId val="148042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043648"/>
        <c:crosses val="autoZero"/>
        <c:auto val="1"/>
        <c:lblAlgn val="ctr"/>
        <c:lblOffset val="100"/>
        <c:noMultiLvlLbl val="0"/>
      </c:catAx>
      <c:valAx>
        <c:axId val="148043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042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208</c:v>
                </c:pt>
                <c:pt idx="1">
                  <c:v>240</c:v>
                </c:pt>
                <c:pt idx="2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176</c:v>
                </c:pt>
                <c:pt idx="1">
                  <c:v>193</c:v>
                </c:pt>
                <c:pt idx="2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139392"/>
        <c:axId val="148157568"/>
      </c:barChart>
      <c:catAx>
        <c:axId val="14813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157568"/>
        <c:crosses val="autoZero"/>
        <c:auto val="1"/>
        <c:lblAlgn val="ctr"/>
        <c:lblOffset val="100"/>
        <c:noMultiLvlLbl val="0"/>
      </c:catAx>
      <c:valAx>
        <c:axId val="148157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1393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18.2</c:v>
                </c:pt>
                <c:pt idx="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45.2</c:v>
                </c:pt>
                <c:pt idx="1">
                  <c:v>45.6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36.700000000000003</c:v>
                </c:pt>
                <c:pt idx="1">
                  <c:v>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5123968"/>
        <c:axId val="145150336"/>
      </c:barChart>
      <c:catAx>
        <c:axId val="145123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5150336"/>
        <c:crosses val="autoZero"/>
        <c:auto val="1"/>
        <c:lblAlgn val="ctr"/>
        <c:lblOffset val="100"/>
        <c:noMultiLvlLbl val="0"/>
      </c:catAx>
      <c:valAx>
        <c:axId val="1451503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512396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69</c:v>
                </c:pt>
                <c:pt idx="1">
                  <c:v>46</c:v>
                </c:pt>
                <c:pt idx="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74</c:v>
                </c:pt>
                <c:pt idx="1">
                  <c:v>111</c:v>
                </c:pt>
                <c:pt idx="2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393728"/>
        <c:axId val="144395264"/>
      </c:barChart>
      <c:catAx>
        <c:axId val="14439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395264"/>
        <c:crosses val="autoZero"/>
        <c:auto val="1"/>
        <c:lblAlgn val="ctr"/>
        <c:lblOffset val="100"/>
        <c:noMultiLvlLbl val="0"/>
      </c:catAx>
      <c:valAx>
        <c:axId val="144395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3937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12</c:v>
                </c:pt>
                <c:pt idx="1">
                  <c:v>9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</c:v>
                </c:pt>
                <c:pt idx="1">
                  <c:v>6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444032"/>
        <c:axId val="144458112"/>
      </c:barChart>
      <c:catAx>
        <c:axId val="14444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458112"/>
        <c:crosses val="autoZero"/>
        <c:auto val="1"/>
        <c:lblAlgn val="ctr"/>
        <c:lblOffset val="100"/>
        <c:noMultiLvlLbl val="0"/>
      </c:catAx>
      <c:valAx>
        <c:axId val="144458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4440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482</c:v>
                </c:pt>
                <c:pt idx="1">
                  <c:v>448</c:v>
                </c:pt>
                <c:pt idx="2">
                  <c:v>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457</c:v>
                </c:pt>
                <c:pt idx="1">
                  <c:v>468</c:v>
                </c:pt>
                <c:pt idx="2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477184"/>
        <c:axId val="144499456"/>
      </c:barChart>
      <c:catAx>
        <c:axId val="14447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499456"/>
        <c:crosses val="autoZero"/>
        <c:auto val="1"/>
        <c:lblAlgn val="ctr"/>
        <c:lblOffset val="100"/>
        <c:noMultiLvlLbl val="0"/>
      </c:catAx>
      <c:valAx>
        <c:axId val="144499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4771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17.5</c:v>
                </c:pt>
                <c:pt idx="1">
                  <c:v>45.4</c:v>
                </c:pt>
                <c:pt idx="2">
                  <c:v>37.1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18.2</c:v>
                </c:pt>
                <c:pt idx="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45.2</c:v>
                </c:pt>
                <c:pt idx="1">
                  <c:v>45.6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36.700000000000003</c:v>
                </c:pt>
                <c:pt idx="1">
                  <c:v>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9108608"/>
        <c:axId val="149110144"/>
      </c:barChart>
      <c:catAx>
        <c:axId val="149108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9110144"/>
        <c:crosses val="autoZero"/>
        <c:auto val="1"/>
        <c:lblAlgn val="ctr"/>
        <c:lblOffset val="100"/>
        <c:noMultiLvlLbl val="0"/>
      </c:catAx>
      <c:valAx>
        <c:axId val="1491101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10860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0</c:v>
                </c:pt>
                <c:pt idx="1">
                  <c:v>22.8</c:v>
                </c:pt>
                <c:pt idx="2">
                  <c:v>18.899999999999999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77.2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100</c:v>
                </c:pt>
                <c:pt idx="1">
                  <c:v>0</c:v>
                </c:pt>
                <c:pt idx="2">
                  <c:v>81.099999999999994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9178240"/>
        <c:axId val="149179776"/>
      </c:barChart>
      <c:catAx>
        <c:axId val="14917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179776"/>
        <c:crosses val="autoZero"/>
        <c:auto val="1"/>
        <c:lblAlgn val="ctr"/>
        <c:lblOffset val="100"/>
        <c:noMultiLvlLbl val="0"/>
      </c:catAx>
      <c:valAx>
        <c:axId val="1491797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91782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0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9206528"/>
        <c:axId val="149208064"/>
      </c:barChart>
      <c:catAx>
        <c:axId val="149206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9208064"/>
        <c:crosses val="autoZero"/>
        <c:auto val="1"/>
        <c:lblAlgn val="ctr"/>
        <c:lblOffset val="100"/>
        <c:noMultiLvlLbl val="0"/>
      </c:catAx>
      <c:valAx>
        <c:axId val="149208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92065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19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37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264256"/>
        <c:axId val="149265792"/>
      </c:barChart>
      <c:catAx>
        <c:axId val="149264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9265792"/>
        <c:crosses val="autoZero"/>
        <c:auto val="1"/>
        <c:lblAlgn val="ctr"/>
        <c:lblOffset val="100"/>
        <c:noMultiLvlLbl val="0"/>
      </c:catAx>
      <c:valAx>
        <c:axId val="149265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264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11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771776"/>
        <c:axId val="149773312"/>
      </c:barChart>
      <c:catAx>
        <c:axId val="149771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9773312"/>
        <c:crosses val="autoZero"/>
        <c:auto val="1"/>
        <c:lblAlgn val="ctr"/>
        <c:lblOffset val="100"/>
        <c:noMultiLvlLbl val="0"/>
      </c:catAx>
      <c:valAx>
        <c:axId val="14977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771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551</c:v>
                </c:pt>
                <c:pt idx="1">
                  <c:v>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816448"/>
        <c:axId val="149817984"/>
      </c:barChart>
      <c:catAx>
        <c:axId val="149816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9817984"/>
        <c:crosses val="autoZero"/>
        <c:auto val="1"/>
        <c:lblAlgn val="ctr"/>
        <c:lblOffset val="100"/>
        <c:noMultiLvlLbl val="0"/>
      </c:catAx>
      <c:valAx>
        <c:axId val="149817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816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4792192"/>
        <c:axId val="144793984"/>
      </c:barChart>
      <c:catAx>
        <c:axId val="144792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4793984"/>
        <c:crosses val="autoZero"/>
        <c:auto val="1"/>
        <c:lblAlgn val="ctr"/>
        <c:lblOffset val="100"/>
        <c:noMultiLvlLbl val="0"/>
      </c:catAx>
      <c:valAx>
        <c:axId val="144793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4792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106</c:v>
                </c:pt>
                <c:pt idx="1">
                  <c:v>103</c:v>
                </c:pt>
                <c:pt idx="2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842560"/>
        <c:axId val="149852544"/>
      </c:barChart>
      <c:catAx>
        <c:axId val="14984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852544"/>
        <c:crosses val="autoZero"/>
        <c:auto val="1"/>
        <c:lblAlgn val="ctr"/>
        <c:lblOffset val="100"/>
        <c:noMultiLvlLbl val="0"/>
      </c:catAx>
      <c:valAx>
        <c:axId val="149852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842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4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572224"/>
        <c:axId val="149586304"/>
      </c:barChart>
      <c:catAx>
        <c:axId val="149572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586304"/>
        <c:crosses val="autoZero"/>
        <c:auto val="1"/>
        <c:lblAlgn val="ctr"/>
        <c:lblOffset val="100"/>
        <c:noMultiLvlLbl val="0"/>
      </c:catAx>
      <c:valAx>
        <c:axId val="1495863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49572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627264"/>
        <c:axId val="149628800"/>
      </c:barChart>
      <c:catAx>
        <c:axId val="14962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628800"/>
        <c:crosses val="autoZero"/>
        <c:auto val="1"/>
        <c:lblAlgn val="ctr"/>
        <c:lblOffset val="100"/>
        <c:noMultiLvlLbl val="0"/>
      </c:catAx>
      <c:valAx>
        <c:axId val="149628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627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671296"/>
        <c:axId val="149673088"/>
      </c:barChart>
      <c:catAx>
        <c:axId val="1496712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673088"/>
        <c:crosses val="autoZero"/>
        <c:auto val="1"/>
        <c:lblAlgn val="ctr"/>
        <c:lblOffset val="100"/>
        <c:noMultiLvlLbl val="0"/>
      </c:catAx>
      <c:valAx>
        <c:axId val="1496730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671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61.557000000000002</c:v>
                </c:pt>
                <c:pt idx="1">
                  <c:v>413.25700000000001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695104"/>
        <c:axId val="149709184"/>
      </c:barChart>
      <c:catAx>
        <c:axId val="1496951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709184"/>
        <c:crosses val="autoZero"/>
        <c:auto val="1"/>
        <c:lblAlgn val="ctr"/>
        <c:lblOffset val="100"/>
        <c:noMultiLvlLbl val="0"/>
      </c:catAx>
      <c:valAx>
        <c:axId val="1497091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695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404</c:v>
                </c:pt>
                <c:pt idx="1">
                  <c:v>395</c:v>
                </c:pt>
                <c:pt idx="2">
                  <c:v>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746048"/>
        <c:axId val="149747584"/>
      </c:barChart>
      <c:catAx>
        <c:axId val="14974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747584"/>
        <c:crosses val="autoZero"/>
        <c:auto val="1"/>
        <c:lblAlgn val="ctr"/>
        <c:lblOffset val="100"/>
        <c:noMultiLvlLbl val="0"/>
      </c:catAx>
      <c:valAx>
        <c:axId val="149747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746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165376"/>
        <c:axId val="150166912"/>
      </c:barChart>
      <c:catAx>
        <c:axId val="15016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166912"/>
        <c:crosses val="autoZero"/>
        <c:auto val="1"/>
        <c:lblAlgn val="ctr"/>
        <c:lblOffset val="100"/>
        <c:noMultiLvlLbl val="0"/>
      </c:catAx>
      <c:valAx>
        <c:axId val="150166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165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191488"/>
        <c:axId val="150205568"/>
      </c:barChart>
      <c:catAx>
        <c:axId val="15019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205568"/>
        <c:crosses val="autoZero"/>
        <c:auto val="1"/>
        <c:lblAlgn val="ctr"/>
        <c:lblOffset val="100"/>
        <c:noMultiLvlLbl val="0"/>
      </c:catAx>
      <c:valAx>
        <c:axId val="150205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191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16.033172080165862</c:v>
                </c:pt>
                <c:pt idx="1">
                  <c:v>65.307532826537667</c:v>
                </c:pt>
                <c:pt idx="2">
                  <c:v>18.659295093296478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6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0222336"/>
        <c:axId val="150223872"/>
      </c:barChart>
      <c:catAx>
        <c:axId val="150222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223872"/>
        <c:crosses val="autoZero"/>
        <c:auto val="1"/>
        <c:lblAlgn val="ctr"/>
        <c:lblOffset val="100"/>
        <c:noMultiLvlLbl val="0"/>
      </c:catAx>
      <c:valAx>
        <c:axId val="150223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222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19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37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907264"/>
        <c:axId val="144917248"/>
      </c:barChart>
      <c:catAx>
        <c:axId val="144907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4917248"/>
        <c:crosses val="autoZero"/>
        <c:auto val="1"/>
        <c:lblAlgn val="ctr"/>
        <c:lblOffset val="100"/>
        <c:noMultiLvlLbl val="0"/>
      </c:catAx>
      <c:valAx>
        <c:axId val="144917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9072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0258816"/>
        <c:axId val="150260352"/>
      </c:barChart>
      <c:catAx>
        <c:axId val="15025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260352"/>
        <c:crosses val="autoZero"/>
        <c:auto val="1"/>
        <c:lblAlgn val="ctr"/>
        <c:lblOffset val="100"/>
        <c:noMultiLvlLbl val="0"/>
      </c:catAx>
      <c:valAx>
        <c:axId val="150260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258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92.3</c:v>
                </c:pt>
                <c:pt idx="1">
                  <c:v>70.599999999999994</c:v>
                </c:pt>
                <c:pt idx="2">
                  <c:v>70.400000000000006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78.900000000000006</c:v>
                </c:pt>
                <c:pt idx="1">
                  <c:v>79.2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3488"/>
        <c:axId val="150305024"/>
      </c:barChart>
      <c:catAx>
        <c:axId val="150303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05024"/>
        <c:crosses val="autoZero"/>
        <c:auto val="1"/>
        <c:lblAlgn val="ctr"/>
        <c:lblOffset val="100"/>
        <c:noMultiLvlLbl val="0"/>
      </c:catAx>
      <c:valAx>
        <c:axId val="1503050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034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196</c:v>
                </c:pt>
                <c:pt idx="1">
                  <c:v>181</c:v>
                </c:pt>
                <c:pt idx="2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354560"/>
        <c:axId val="150364544"/>
      </c:barChart>
      <c:catAx>
        <c:axId val="15035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64544"/>
        <c:crosses val="autoZero"/>
        <c:auto val="1"/>
        <c:lblAlgn val="ctr"/>
        <c:lblOffset val="100"/>
        <c:noMultiLvlLbl val="0"/>
      </c:catAx>
      <c:valAx>
        <c:axId val="150364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54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4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3</c:v>
                </c:pt>
                <c:pt idx="1">
                  <c:v>4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94752"/>
        <c:axId val="150396288"/>
      </c:barChart>
      <c:catAx>
        <c:axId val="1503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96288"/>
        <c:crosses val="autoZero"/>
        <c:auto val="1"/>
        <c:lblAlgn val="ctr"/>
        <c:lblOffset val="100"/>
        <c:noMultiLvlLbl val="0"/>
      </c:catAx>
      <c:valAx>
        <c:axId val="150396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947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24</c:v>
                </c:pt>
                <c:pt idx="1">
                  <c:v>33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34</c:v>
                </c:pt>
                <c:pt idx="1">
                  <c:v>32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451712"/>
        <c:axId val="150453248"/>
      </c:barChart>
      <c:catAx>
        <c:axId val="15045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453248"/>
        <c:crosses val="autoZero"/>
        <c:auto val="1"/>
        <c:lblAlgn val="ctr"/>
        <c:lblOffset val="100"/>
        <c:noMultiLvlLbl val="0"/>
      </c:catAx>
      <c:valAx>
        <c:axId val="150453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451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2.073255010366275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2.11932734392997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1.9350380096751902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2.165399677493665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2.165399677493665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2.9716655148583278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3.086846348767565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2.3266528449665977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2.0502188435844273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2.6952315134761573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3.40935268371343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4.0313291868233128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3.8009675190048373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3.5475696844045155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2.257544344621055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1.8659295093296473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1.1287721723105275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0.87537433771020501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0891904"/>
        <c:axId val="150901888"/>
      </c:barChart>
      <c:catAx>
        <c:axId val="15089190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0901888"/>
        <c:crosses val="autoZero"/>
        <c:auto val="1"/>
        <c:lblAlgn val="ctr"/>
        <c:lblOffset val="100"/>
        <c:noMultiLvlLbl val="0"/>
      </c:catAx>
      <c:valAx>
        <c:axId val="15090188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08919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2.6952315134761573</c:v>
                </c:pt>
                <c:pt idx="1">
                  <c:v>2.48790601243953</c:v>
                </c:pt>
                <c:pt idx="2">
                  <c:v>2.0041465100207327</c:v>
                </c:pt>
                <c:pt idx="3">
                  <c:v>2.6952315134761573</c:v>
                </c:pt>
                <c:pt idx="4">
                  <c:v>2.718267680258005</c:v>
                </c:pt>
                <c:pt idx="5">
                  <c:v>3.3632803501497355</c:v>
                </c:pt>
                <c:pt idx="6">
                  <c:v>4.8606311909698228</c:v>
                </c:pt>
                <c:pt idx="7">
                  <c:v>3.6857866850956005</c:v>
                </c:pt>
                <c:pt idx="8">
                  <c:v>3.1789910158949555</c:v>
                </c:pt>
                <c:pt idx="9">
                  <c:v>3.8009675190048373</c:v>
                </c:pt>
                <c:pt idx="10">
                  <c:v>4.1925823542962455</c:v>
                </c:pt>
                <c:pt idx="11">
                  <c:v>5.9433310297166555</c:v>
                </c:pt>
                <c:pt idx="12">
                  <c:v>4.88366735775167</c:v>
                </c:pt>
                <c:pt idx="13">
                  <c:v>3.7548951854411428</c:v>
                </c:pt>
                <c:pt idx="14">
                  <c:v>2.2805805114029023</c:v>
                </c:pt>
                <c:pt idx="15">
                  <c:v>1.3130615065653075</c:v>
                </c:pt>
                <c:pt idx="16">
                  <c:v>1.01359133840129</c:v>
                </c:pt>
                <c:pt idx="17">
                  <c:v>0.62197650310988251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0933888"/>
        <c:axId val="150935424"/>
      </c:barChart>
      <c:catAx>
        <c:axId val="15093388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0935424"/>
        <c:crosses val="autoZero"/>
        <c:auto val="1"/>
        <c:lblAlgn val="ctr"/>
        <c:lblOffset val="100"/>
        <c:noMultiLvlLbl val="0"/>
      </c:catAx>
      <c:valAx>
        <c:axId val="1509354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9338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0.18137847642079807</c:v>
                </c:pt>
                <c:pt idx="1">
                  <c:v>0.14374700527072351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2.3579201934703748</c:v>
                </c:pt>
                <c:pt idx="1">
                  <c:v>0.76665069477719217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9.6735187424425639</c:v>
                </c:pt>
                <c:pt idx="1">
                  <c:v>4.7915668423574509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32.950423216444982</c:v>
                </c:pt>
                <c:pt idx="1">
                  <c:v>25.874460948730231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44.558645707376058</c:v>
                </c:pt>
                <c:pt idx="1">
                  <c:v>57.93004312410158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2.9020556227327692</c:v>
                </c:pt>
                <c:pt idx="1">
                  <c:v>2.922855773838045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7.3760580411124543</c:v>
                </c:pt>
                <c:pt idx="1">
                  <c:v>7.5706756109247726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1108992"/>
        <c:axId val="151123072"/>
      </c:barChart>
      <c:catAx>
        <c:axId val="151108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123072"/>
        <c:crosses val="autoZero"/>
        <c:auto val="1"/>
        <c:lblAlgn val="ctr"/>
        <c:lblOffset val="100"/>
        <c:noMultiLvlLbl val="0"/>
      </c:catAx>
      <c:valAx>
        <c:axId val="1511230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1089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47.762998790810158</c:v>
                </c:pt>
                <c:pt idx="1">
                  <c:v>41.255390512697652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20.19347037484885</c:v>
                </c:pt>
                <c:pt idx="1">
                  <c:v>24.628653569717297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31.862152357920191</c:v>
                </c:pt>
                <c:pt idx="1">
                  <c:v>33.924293243890752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0.18137847642079807</c:v>
                </c:pt>
                <c:pt idx="1">
                  <c:v>0.19166267369429804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1165568"/>
        <c:axId val="151183744"/>
      </c:barChart>
      <c:catAx>
        <c:axId val="151165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183744"/>
        <c:crosses val="autoZero"/>
        <c:auto val="1"/>
        <c:lblAlgn val="ctr"/>
        <c:lblOffset val="100"/>
        <c:noMultiLvlLbl val="0"/>
      </c:catAx>
      <c:valAx>
        <c:axId val="1511837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16556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1214336"/>
        <c:axId val="151232512"/>
      </c:barChart>
      <c:catAx>
        <c:axId val="1512143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32512"/>
        <c:crosses val="autoZero"/>
        <c:auto val="1"/>
        <c:lblAlgn val="ctr"/>
        <c:lblOffset val="100"/>
        <c:noMultiLvlLbl val="0"/>
      </c:catAx>
      <c:valAx>
        <c:axId val="1512325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14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11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951936"/>
        <c:axId val="144957824"/>
      </c:barChart>
      <c:catAx>
        <c:axId val="144951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4957824"/>
        <c:crosses val="autoZero"/>
        <c:auto val="1"/>
        <c:lblAlgn val="ctr"/>
        <c:lblOffset val="100"/>
        <c:noMultiLvlLbl val="0"/>
      </c:catAx>
      <c:valAx>
        <c:axId val="144957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951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1.55</c:v>
                </c:pt>
                <c:pt idx="1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1526784"/>
        <c:axId val="151528576"/>
      </c:barChart>
      <c:catAx>
        <c:axId val="151526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528576"/>
        <c:crosses val="autoZero"/>
        <c:auto val="1"/>
        <c:lblAlgn val="ctr"/>
        <c:lblOffset val="100"/>
        <c:noMultiLvlLbl val="0"/>
      </c:catAx>
      <c:valAx>
        <c:axId val="151528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5267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58.102395490840777</c:v>
                </c:pt>
                <c:pt idx="2">
                  <c:v>19.366450683945285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0</c:v>
                </c:pt>
                <c:pt idx="1">
                  <c:v>41.89760450915923</c:v>
                </c:pt>
                <c:pt idx="2">
                  <c:v>80.633549316054726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1575168"/>
        <c:axId val="151269760"/>
      </c:barChart>
      <c:catAx>
        <c:axId val="1515751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269760"/>
        <c:crosses val="autoZero"/>
        <c:auto val="1"/>
        <c:lblAlgn val="ctr"/>
        <c:lblOffset val="100"/>
        <c:noMultiLvlLbl val="0"/>
      </c:catAx>
      <c:valAx>
        <c:axId val="1512697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5751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20</c:v>
                </c:pt>
                <c:pt idx="1">
                  <c:v>21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21</c:v>
                </c:pt>
                <c:pt idx="1">
                  <c:v>31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398656"/>
        <c:axId val="151408640"/>
      </c:barChart>
      <c:catAx>
        <c:axId val="15139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408640"/>
        <c:crosses val="autoZero"/>
        <c:auto val="1"/>
        <c:lblAlgn val="ctr"/>
        <c:lblOffset val="100"/>
        <c:noMultiLvlLbl val="0"/>
      </c:catAx>
      <c:valAx>
        <c:axId val="151408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1398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35</c:v>
                </c:pt>
                <c:pt idx="1">
                  <c:v>29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46</c:v>
                </c:pt>
                <c:pt idx="1">
                  <c:v>42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2962944"/>
        <c:axId val="152964480"/>
      </c:barChart>
      <c:catAx>
        <c:axId val="15296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964480"/>
        <c:crosses val="autoZero"/>
        <c:auto val="1"/>
        <c:lblAlgn val="ctr"/>
        <c:lblOffset val="100"/>
        <c:noMultiLvlLbl val="0"/>
      </c:catAx>
      <c:valAx>
        <c:axId val="152964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29629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27.546714888487038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28.631705846895724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18.324291742013258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14.345991561181433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6.811332127787824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4.3399638336347195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2743936"/>
        <c:axId val="152745472"/>
      </c:barChart>
      <c:catAx>
        <c:axId val="152743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2745472"/>
        <c:crosses val="autoZero"/>
        <c:auto val="1"/>
        <c:lblAlgn val="ctr"/>
        <c:lblOffset val="100"/>
        <c:noMultiLvlLbl val="0"/>
      </c:catAx>
      <c:valAx>
        <c:axId val="1527454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7439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44.31</c:v>
                </c:pt>
                <c:pt idx="1">
                  <c:v>40.619999999999997</c:v>
                </c:pt>
                <c:pt idx="2">
                  <c:v>11.66</c:v>
                </c:pt>
                <c:pt idx="3">
                  <c:v>2.2400000000000002</c:v>
                </c:pt>
                <c:pt idx="4">
                  <c:v>1.17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48.18</c:v>
                </c:pt>
                <c:pt idx="1">
                  <c:v>38.01</c:v>
                </c:pt>
                <c:pt idx="2">
                  <c:v>9.81</c:v>
                </c:pt>
                <c:pt idx="3">
                  <c:v>2.66</c:v>
                </c:pt>
                <c:pt idx="4">
                  <c:v>1.33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2794624"/>
        <c:axId val="152796160"/>
      </c:barChart>
      <c:catAx>
        <c:axId val="15279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796160"/>
        <c:crosses val="autoZero"/>
        <c:auto val="1"/>
        <c:lblAlgn val="ctr"/>
        <c:lblOffset val="100"/>
        <c:noMultiLvlLbl val="0"/>
      </c:catAx>
      <c:valAx>
        <c:axId val="1527961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79462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52133</c:v>
                </c:pt>
                <c:pt idx="1">
                  <c:v>56328</c:v>
                </c:pt>
                <c:pt idx="2">
                  <c:v>62012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903040"/>
        <c:axId val="152908928"/>
      </c:barChart>
      <c:catAx>
        <c:axId val="15290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908928"/>
        <c:crosses val="autoZero"/>
        <c:auto val="1"/>
        <c:lblAlgn val="ctr"/>
        <c:lblOffset val="100"/>
        <c:noMultiLvlLbl val="0"/>
      </c:catAx>
      <c:valAx>
        <c:axId val="152908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903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554</c:v>
                </c:pt>
                <c:pt idx="1">
                  <c:v>509</c:v>
                </c:pt>
                <c:pt idx="2">
                  <c:v>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1005</c:v>
                </c:pt>
                <c:pt idx="1">
                  <c:v>982</c:v>
                </c:pt>
                <c:pt idx="2">
                  <c:v>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2947328"/>
        <c:axId val="153026944"/>
      </c:barChart>
      <c:catAx>
        <c:axId val="152947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026944"/>
        <c:crosses val="autoZero"/>
        <c:auto val="1"/>
        <c:lblAlgn val="ctr"/>
        <c:lblOffset val="100"/>
        <c:noMultiLvlLbl val="0"/>
      </c:catAx>
      <c:valAx>
        <c:axId val="153026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9473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20.3</c:v>
                </c:pt>
                <c:pt idx="1">
                  <c:v>20.100000000000001</c:v>
                </c:pt>
                <c:pt idx="2">
                  <c:v>1.9</c:v>
                </c:pt>
                <c:pt idx="3">
                  <c:v>57.699999999999996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85.211267605633793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14.788732394366196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3135360"/>
        <c:axId val="153141248"/>
      </c:barChart>
      <c:catAx>
        <c:axId val="1531353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141248"/>
        <c:crosses val="autoZero"/>
        <c:auto val="1"/>
        <c:lblAlgn val="ctr"/>
        <c:lblOffset val="100"/>
        <c:noMultiLvlLbl val="0"/>
      </c:catAx>
      <c:valAx>
        <c:axId val="15314124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13536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551</c:v>
                </c:pt>
                <c:pt idx="1">
                  <c:v>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996224"/>
        <c:axId val="144997760"/>
      </c:barChart>
      <c:catAx>
        <c:axId val="144996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4997760"/>
        <c:crosses val="autoZero"/>
        <c:auto val="1"/>
        <c:lblAlgn val="ctr"/>
        <c:lblOffset val="100"/>
        <c:noMultiLvlLbl val="0"/>
      </c:catAx>
      <c:valAx>
        <c:axId val="144997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996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6.4</c:v>
                </c:pt>
                <c:pt idx="1">
                  <c:v>4.4000000000000004</c:v>
                </c:pt>
                <c:pt idx="2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166208"/>
        <c:axId val="153167744"/>
      </c:barChart>
      <c:catAx>
        <c:axId val="15316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167744"/>
        <c:crosses val="autoZero"/>
        <c:auto val="1"/>
        <c:lblAlgn val="ctr"/>
        <c:lblOffset val="100"/>
        <c:noMultiLvlLbl val="0"/>
      </c:catAx>
      <c:valAx>
        <c:axId val="153167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166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45.3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200512"/>
        <c:axId val="153202048"/>
      </c:barChart>
      <c:catAx>
        <c:axId val="15320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202048"/>
        <c:crosses val="autoZero"/>
        <c:auto val="1"/>
        <c:lblAlgn val="ctr"/>
        <c:lblOffset val="100"/>
        <c:noMultiLvlLbl val="0"/>
      </c:catAx>
      <c:valAx>
        <c:axId val="153202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200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32.26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3326720"/>
        <c:axId val="153328256"/>
      </c:barChart>
      <c:catAx>
        <c:axId val="15332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328256"/>
        <c:crosses val="autoZero"/>
        <c:auto val="1"/>
        <c:lblAlgn val="ctr"/>
        <c:lblOffset val="100"/>
        <c:noMultiLvlLbl val="0"/>
      </c:catAx>
      <c:valAx>
        <c:axId val="153328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33267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416448"/>
        <c:axId val="153417984"/>
      </c:barChart>
      <c:catAx>
        <c:axId val="153416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17984"/>
        <c:crosses val="autoZero"/>
        <c:auto val="1"/>
        <c:lblAlgn val="ctr"/>
        <c:lblOffset val="100"/>
        <c:noMultiLvlLbl val="0"/>
      </c:catAx>
      <c:valAx>
        <c:axId val="1534179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34164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277888"/>
        <c:axId val="144279424"/>
      </c:barChart>
      <c:catAx>
        <c:axId val="144277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279424"/>
        <c:crosses val="autoZero"/>
        <c:auto val="1"/>
        <c:lblAlgn val="ctr"/>
        <c:lblOffset val="100"/>
        <c:noMultiLvlLbl val="0"/>
      </c:catAx>
      <c:valAx>
        <c:axId val="1442794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4277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3432064"/>
        <c:axId val="153433600"/>
      </c:barChart>
      <c:catAx>
        <c:axId val="153432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33600"/>
        <c:crosses val="autoZero"/>
        <c:auto val="1"/>
        <c:lblAlgn val="ctr"/>
        <c:lblOffset val="100"/>
        <c:noMultiLvlLbl val="0"/>
      </c:catAx>
      <c:valAx>
        <c:axId val="1534336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3432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27</c:v>
                </c:pt>
                <c:pt idx="1">
                  <c:v>25.1</c:v>
                </c:pt>
                <c:pt idx="2">
                  <c:v>27.8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41.5</c:v>
                </c:pt>
                <c:pt idx="1">
                  <c:v>41.2</c:v>
                </c:pt>
                <c:pt idx="2">
                  <c:v>40.1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3496960"/>
        <c:axId val="153502848"/>
      </c:barChart>
      <c:catAx>
        <c:axId val="153496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502848"/>
        <c:crosses val="autoZero"/>
        <c:auto val="1"/>
        <c:lblAlgn val="ctr"/>
        <c:lblOffset val="100"/>
        <c:noMultiLvlLbl val="0"/>
      </c:catAx>
      <c:valAx>
        <c:axId val="1535028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4969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2184.02</c:v>
                </c:pt>
                <c:pt idx="1">
                  <c:v>15150.01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549824"/>
        <c:axId val="153641728"/>
      </c:barChart>
      <c:catAx>
        <c:axId val="153549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41728"/>
        <c:crosses val="autoZero"/>
        <c:auto val="1"/>
        <c:lblAlgn val="ctr"/>
        <c:lblOffset val="100"/>
        <c:noMultiLvlLbl val="0"/>
      </c:catAx>
      <c:valAx>
        <c:axId val="153641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49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208</c:v>
                </c:pt>
                <c:pt idx="1">
                  <c:v>240</c:v>
                </c:pt>
                <c:pt idx="2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176</c:v>
                </c:pt>
                <c:pt idx="1">
                  <c:v>193</c:v>
                </c:pt>
                <c:pt idx="2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684992"/>
        <c:axId val="153686784"/>
      </c:barChart>
      <c:catAx>
        <c:axId val="15368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686784"/>
        <c:crosses val="autoZero"/>
        <c:auto val="1"/>
        <c:lblAlgn val="ctr"/>
        <c:lblOffset val="100"/>
        <c:noMultiLvlLbl val="0"/>
      </c:catAx>
      <c:valAx>
        <c:axId val="153686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6849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1932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2409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4214</v>
      </c>
      <c r="C4" s="35">
        <v>2244</v>
      </c>
      <c r="D4" s="63">
        <v>1970</v>
      </c>
      <c r="E4" s="211"/>
    </row>
    <row r="5" spans="1:5" ht="30" x14ac:dyDescent="0.25">
      <c r="A5" s="201" t="s">
        <v>716</v>
      </c>
      <c r="B5" s="72">
        <v>3204</v>
      </c>
      <c r="C5" s="61">
        <v>1824</v>
      </c>
      <c r="D5" s="111">
        <v>1380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1083</v>
      </c>
      <c r="C4" s="71">
        <v>1694</v>
      </c>
    </row>
    <row r="5" spans="1:6" x14ac:dyDescent="0.25">
      <c r="A5" s="286" t="s">
        <v>719</v>
      </c>
      <c r="B5" s="214">
        <v>185</v>
      </c>
      <c r="C5" s="214">
        <v>174</v>
      </c>
    </row>
    <row r="6" spans="1:6" x14ac:dyDescent="0.25">
      <c r="A6" s="286" t="s">
        <v>720</v>
      </c>
      <c r="B6" s="214">
        <v>329</v>
      </c>
      <c r="C6" s="214">
        <v>353</v>
      </c>
    </row>
    <row r="7" spans="1:6" x14ac:dyDescent="0.25">
      <c r="A7" s="286" t="s">
        <v>721</v>
      </c>
      <c r="B7" s="214">
        <v>372</v>
      </c>
      <c r="C7" s="214">
        <v>224</v>
      </c>
    </row>
    <row r="8" spans="1:6" x14ac:dyDescent="0.25">
      <c r="A8" s="286" t="s">
        <v>722</v>
      </c>
      <c r="B8" s="214">
        <v>2</v>
      </c>
      <c r="C8" s="214">
        <v>6</v>
      </c>
    </row>
    <row r="9" spans="1:6" x14ac:dyDescent="0.25">
      <c r="A9" s="286" t="s">
        <v>723</v>
      </c>
      <c r="B9" s="214">
        <v>226</v>
      </c>
      <c r="C9" s="214">
        <v>221</v>
      </c>
    </row>
    <row r="10" spans="1:6" ht="30" x14ac:dyDescent="0.25">
      <c r="A10" s="293" t="s">
        <v>724</v>
      </c>
      <c r="B10" s="214">
        <v>129</v>
      </c>
      <c r="C10" s="214">
        <v>4</v>
      </c>
    </row>
    <row r="11" spans="1:6" x14ac:dyDescent="0.25">
      <c r="A11" s="286" t="s">
        <v>887</v>
      </c>
      <c r="B11" s="214">
        <v>49</v>
      </c>
      <c r="C11" s="214">
        <v>40</v>
      </c>
    </row>
    <row r="12" spans="1:6" x14ac:dyDescent="0.25">
      <c r="A12" s="294" t="s">
        <v>16</v>
      </c>
      <c r="B12" s="1">
        <f>SUM(B4:B11)</f>
        <v>2375</v>
      </c>
      <c r="C12" s="1">
        <f>SUM(C4:C11)</f>
        <v>2716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390</v>
      </c>
      <c r="C19" s="71">
        <v>734</v>
      </c>
    </row>
    <row r="20" spans="1:3" x14ac:dyDescent="0.25">
      <c r="A20" s="286" t="s">
        <v>719</v>
      </c>
      <c r="B20" s="214">
        <v>209</v>
      </c>
      <c r="C20" s="214">
        <v>330</v>
      </c>
    </row>
    <row r="21" spans="1:3" x14ac:dyDescent="0.25">
      <c r="A21" s="286" t="s">
        <v>720</v>
      </c>
      <c r="B21" s="214">
        <v>265</v>
      </c>
      <c r="C21" s="214">
        <v>310</v>
      </c>
    </row>
    <row r="22" spans="1:3" x14ac:dyDescent="0.25">
      <c r="A22" s="286" t="s">
        <v>721</v>
      </c>
      <c r="B22" s="214">
        <v>504</v>
      </c>
      <c r="C22" s="214">
        <v>470</v>
      </c>
    </row>
    <row r="23" spans="1:3" x14ac:dyDescent="0.25">
      <c r="A23" s="286" t="s">
        <v>722</v>
      </c>
      <c r="B23" s="214">
        <v>4</v>
      </c>
      <c r="C23" s="214">
        <v>20</v>
      </c>
    </row>
    <row r="24" spans="1:3" x14ac:dyDescent="0.25">
      <c r="A24" s="286" t="s">
        <v>723</v>
      </c>
      <c r="B24" s="214">
        <v>123</v>
      </c>
      <c r="C24" s="214">
        <v>110</v>
      </c>
    </row>
    <row r="25" spans="1:3" ht="30" x14ac:dyDescent="0.25">
      <c r="A25" s="293" t="s">
        <v>724</v>
      </c>
      <c r="B25" s="214">
        <v>157</v>
      </c>
      <c r="C25" s="214">
        <v>49</v>
      </c>
    </row>
    <row r="26" spans="1:3" x14ac:dyDescent="0.25">
      <c r="A26" s="286" t="s">
        <v>887</v>
      </c>
      <c r="B26" s="214">
        <v>267</v>
      </c>
      <c r="C26" s="214">
        <v>374</v>
      </c>
    </row>
    <row r="27" spans="1:3" x14ac:dyDescent="0.25">
      <c r="A27" s="294" t="s">
        <v>16</v>
      </c>
      <c r="B27" s="1">
        <f>SUM(B19:B26)</f>
        <v>1919</v>
      </c>
      <c r="C27" s="1">
        <f>SUM(C19:C26)</f>
        <v>2397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73.11</v>
      </c>
      <c r="C4" s="1018">
        <v>72.03</v>
      </c>
      <c r="D4" s="1018">
        <v>74.959999999999994</v>
      </c>
      <c r="E4" s="1019">
        <v>12</v>
      </c>
      <c r="F4" s="1019">
        <v>140.4</v>
      </c>
      <c r="G4" s="1020">
        <v>43</v>
      </c>
      <c r="H4" s="1021">
        <v>42.2</v>
      </c>
      <c r="I4" s="1022">
        <v>43.9</v>
      </c>
      <c r="J4" s="1019">
        <v>0</v>
      </c>
    </row>
    <row r="5" spans="1:12" x14ac:dyDescent="0.25">
      <c r="A5" s="498">
        <v>2021</v>
      </c>
      <c r="B5" s="757">
        <v>72.989999999999995</v>
      </c>
      <c r="C5" s="758">
        <v>69.98</v>
      </c>
      <c r="D5" s="758">
        <v>77.25</v>
      </c>
      <c r="E5" s="1023">
        <v>12</v>
      </c>
      <c r="F5" s="1023">
        <v>142.9</v>
      </c>
      <c r="G5" s="1024">
        <v>43.1</v>
      </c>
      <c r="H5" s="1025">
        <v>42.3</v>
      </c>
      <c r="I5" s="1026">
        <v>44.1</v>
      </c>
      <c r="J5" s="1023">
        <v>45.3</v>
      </c>
    </row>
    <row r="6" spans="1:12" x14ac:dyDescent="0.25">
      <c r="A6" s="499">
        <v>2022</v>
      </c>
      <c r="B6" s="1011">
        <v>73.319999999999993</v>
      </c>
      <c r="C6" s="1012">
        <v>70.63</v>
      </c>
      <c r="D6" s="1012">
        <v>76.97</v>
      </c>
      <c r="E6" s="1013">
        <v>12</v>
      </c>
      <c r="F6" s="1013">
        <v>150.4</v>
      </c>
      <c r="G6" s="1014">
        <v>43.7</v>
      </c>
      <c r="H6" s="1015">
        <v>43.1</v>
      </c>
      <c r="I6" s="1016">
        <v>44.5</v>
      </c>
      <c r="J6" s="1013">
        <v>23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0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45.3</v>
      </c>
    </row>
    <row r="13" spans="1:12" x14ac:dyDescent="0.25">
      <c r="A13" s="633">
        <f t="shared" si="0"/>
        <v>2022</v>
      </c>
      <c r="B13" s="627">
        <f t="shared" si="1"/>
        <v>23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1114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1505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34.700000000000003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62012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701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212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1217</v>
      </c>
      <c r="C5" s="70">
        <v>1559</v>
      </c>
      <c r="D5" s="55">
        <v>1005</v>
      </c>
      <c r="E5" s="110">
        <v>554</v>
      </c>
      <c r="F5" s="55">
        <v>34.799999999999997</v>
      </c>
      <c r="G5" s="55">
        <v>41.5</v>
      </c>
      <c r="H5" s="110">
        <v>27</v>
      </c>
      <c r="I5" s="55"/>
      <c r="J5" s="70"/>
      <c r="K5" s="55"/>
      <c r="L5" s="55"/>
      <c r="M5" s="71">
        <v>191</v>
      </c>
      <c r="N5" s="71">
        <v>176</v>
      </c>
      <c r="O5" s="71">
        <v>208</v>
      </c>
    </row>
    <row r="6" spans="1:16" x14ac:dyDescent="0.25">
      <c r="A6" s="215">
        <v>2021</v>
      </c>
      <c r="B6" s="212">
        <v>1120</v>
      </c>
      <c r="C6" s="212">
        <v>1491</v>
      </c>
      <c r="D6" s="58">
        <v>982</v>
      </c>
      <c r="E6" s="160">
        <v>509</v>
      </c>
      <c r="F6" s="58">
        <v>33.799999999999997</v>
      </c>
      <c r="G6" s="58">
        <v>41.2</v>
      </c>
      <c r="H6" s="160">
        <v>25.1</v>
      </c>
      <c r="I6" s="58">
        <v>52133</v>
      </c>
      <c r="J6" s="212">
        <v>939</v>
      </c>
      <c r="K6" s="58">
        <v>457</v>
      </c>
      <c r="L6" s="58">
        <v>482</v>
      </c>
      <c r="M6" s="214">
        <v>215</v>
      </c>
      <c r="N6" s="214">
        <v>193</v>
      </c>
      <c r="O6" s="214">
        <v>240</v>
      </c>
    </row>
    <row r="7" spans="1:16" x14ac:dyDescent="0.25">
      <c r="A7" s="229">
        <v>2022</v>
      </c>
      <c r="B7" s="167">
        <v>1114</v>
      </c>
      <c r="C7" s="167">
        <v>1505</v>
      </c>
      <c r="D7" s="94">
        <v>967</v>
      </c>
      <c r="E7" s="169">
        <v>538</v>
      </c>
      <c r="F7" s="94">
        <v>34.700000000000003</v>
      </c>
      <c r="G7" s="58">
        <v>40.1</v>
      </c>
      <c r="H7" s="160">
        <v>27.8</v>
      </c>
      <c r="I7" s="94">
        <v>56328</v>
      </c>
      <c r="J7" s="167">
        <v>916</v>
      </c>
      <c r="K7" s="94">
        <v>468</v>
      </c>
      <c r="L7" s="94">
        <v>448</v>
      </c>
      <c r="M7" s="214">
        <v>212</v>
      </c>
      <c r="N7" s="214">
        <v>195</v>
      </c>
      <c r="O7" s="214">
        <v>233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62012</v>
      </c>
      <c r="J8" s="1072">
        <v>701</v>
      </c>
      <c r="K8" s="1073">
        <v>371</v>
      </c>
      <c r="L8" s="1073">
        <v>330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52133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56328</v>
      </c>
      <c r="F14" s="514">
        <f>A5</f>
        <v>2020</v>
      </c>
      <c r="G14" s="310">
        <f>IF(ISBLANK(E5),"",E5)</f>
        <v>554</v>
      </c>
      <c r="H14" s="310">
        <f>IF(ISBLANK(D5),"",D5)</f>
        <v>1005</v>
      </c>
      <c r="K14" s="514">
        <f>A6</f>
        <v>2021</v>
      </c>
      <c r="L14" s="310">
        <f>IF(ISBLANK(L6),"",L6)</f>
        <v>482</v>
      </c>
      <c r="M14" s="310">
        <f>IF(ISBLANK(K6),"",K6)</f>
        <v>457</v>
      </c>
    </row>
    <row r="15" spans="1:16" x14ac:dyDescent="0.25">
      <c r="A15" s="481">
        <f>A8</f>
        <v>2023</v>
      </c>
      <c r="B15" s="311">
        <f t="shared" si="0"/>
        <v>62012</v>
      </c>
      <c r="F15" s="486">
        <f t="shared" ref="F15:F16" si="1">A6</f>
        <v>2021</v>
      </c>
      <c r="G15" s="479">
        <f t="shared" ref="G15:G16" si="2">IF(ISBLANK(E6),"",E6)</f>
        <v>509</v>
      </c>
      <c r="H15" s="479">
        <f t="shared" ref="H15:H16" si="3">IF(ISBLANK(D6),"",D6)</f>
        <v>982</v>
      </c>
      <c r="K15" s="486">
        <f>A7</f>
        <v>2022</v>
      </c>
      <c r="L15" s="479">
        <f t="shared" ref="L15:L16" si="4">IF(ISBLANK(L7),"",L7)</f>
        <v>448</v>
      </c>
      <c r="M15" s="479">
        <f t="shared" ref="M15:M16" si="5">IF(ISBLANK(K7),"",K7)</f>
        <v>468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538</v>
      </c>
      <c r="H16" s="311">
        <f t="shared" si="3"/>
        <v>967</v>
      </c>
      <c r="K16" s="481">
        <f>A8</f>
        <v>2023</v>
      </c>
      <c r="L16" s="311">
        <f t="shared" si="4"/>
        <v>330</v>
      </c>
      <c r="M16" s="311">
        <f t="shared" si="5"/>
        <v>371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1217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1120</v>
      </c>
      <c r="C21" s="373"/>
      <c r="D21" s="197"/>
      <c r="F21" s="514">
        <f>A5</f>
        <v>2020</v>
      </c>
      <c r="G21" s="310">
        <f>IF(ISBLANK(E5),"",E5)</f>
        <v>554</v>
      </c>
      <c r="H21" s="310">
        <f>IF(ISBLANK(D5),"",D5)</f>
        <v>1005</v>
      </c>
      <c r="K21" s="514">
        <f>A6</f>
        <v>2021</v>
      </c>
      <c r="L21" s="310">
        <f>IF(ISBLANK(L6),"",L6)</f>
        <v>482</v>
      </c>
      <c r="M21" s="310">
        <f>IF(ISBLANK(K6),"",K6)</f>
        <v>457</v>
      </c>
    </row>
    <row r="22" spans="1:15" x14ac:dyDescent="0.25">
      <c r="A22" s="481">
        <f t="shared" si="6"/>
        <v>2022</v>
      </c>
      <c r="B22" s="311">
        <f t="shared" si="7"/>
        <v>1114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509</v>
      </c>
      <c r="H22" s="479">
        <f t="shared" ref="H22:H23" si="10">IF(ISBLANK(D6),"",D6)</f>
        <v>982</v>
      </c>
      <c r="K22" s="486">
        <f>A7</f>
        <v>2022</v>
      </c>
      <c r="L22" s="479">
        <f>IF(ISBLANK(L7),"",L7)</f>
        <v>448</v>
      </c>
      <c r="M22" s="479">
        <f>IF(ISBLANK(K7),"",K7)</f>
        <v>468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538</v>
      </c>
      <c r="H23" s="311">
        <f t="shared" si="10"/>
        <v>967</v>
      </c>
      <c r="K23" s="481">
        <f>A8</f>
        <v>2023</v>
      </c>
      <c r="L23" s="311">
        <f>IF(ISBLANK(L8),"",L8)</f>
        <v>330</v>
      </c>
      <c r="M23" s="311">
        <f>IF(ISBLANK(K8),"",K8)</f>
        <v>371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1217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1120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1114</v>
      </c>
      <c r="C28" s="373"/>
      <c r="D28" s="197"/>
      <c r="F28" s="514">
        <f>A5</f>
        <v>2020</v>
      </c>
      <c r="G28" s="310">
        <f>IF(ISBLANK(H5),"",H5)</f>
        <v>27</v>
      </c>
      <c r="H28" s="310">
        <f>IF(ISBLANK(G5),"",G5)</f>
        <v>41.5</v>
      </c>
      <c r="K28" s="514">
        <f>A5</f>
        <v>2020</v>
      </c>
      <c r="L28" s="310">
        <f>IF(ISBLANK(O5),"",O5)</f>
        <v>208</v>
      </c>
      <c r="M28" s="310">
        <f>IF(ISBLANK(N5),"",N5)</f>
        <v>176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25.1</v>
      </c>
      <c r="H29" s="479">
        <f t="shared" ref="H29:H30" si="15">IF(ISBLANK(G6),"",G6)</f>
        <v>41.2</v>
      </c>
      <c r="K29" s="486">
        <f t="shared" ref="K29:K30" si="16">A6</f>
        <v>2021</v>
      </c>
      <c r="L29" s="479">
        <f t="shared" ref="L29:L30" si="17">IF(ISBLANK(O6),"",O6)</f>
        <v>240</v>
      </c>
      <c r="M29" s="479">
        <f t="shared" ref="M29:M30" si="18">IF(ISBLANK(N6),"",N6)</f>
        <v>193</v>
      </c>
    </row>
    <row r="30" spans="1:15" x14ac:dyDescent="0.25">
      <c r="F30" s="481">
        <f t="shared" si="13"/>
        <v>2022</v>
      </c>
      <c r="G30" s="311">
        <f t="shared" si="14"/>
        <v>27.8</v>
      </c>
      <c r="H30" s="311">
        <f t="shared" si="15"/>
        <v>40.1</v>
      </c>
      <c r="K30" s="481">
        <f t="shared" si="16"/>
        <v>2022</v>
      </c>
      <c r="L30" s="311">
        <f t="shared" si="17"/>
        <v>233</v>
      </c>
      <c r="M30" s="311">
        <f t="shared" si="18"/>
        <v>195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27</v>
      </c>
      <c r="H35" s="310">
        <f>IF(ISBLANK(G5),"",G5)</f>
        <v>41.5</v>
      </c>
      <c r="K35" s="514">
        <f>A5</f>
        <v>2020</v>
      </c>
      <c r="L35" s="310">
        <f>IF(ISBLANK(O5),"",O5)</f>
        <v>208</v>
      </c>
      <c r="M35" s="310">
        <f>IF(ISBLANK(N5),"",N5)</f>
        <v>176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25.1</v>
      </c>
      <c r="H36" s="479">
        <f t="shared" ref="H36:H37" si="21">IF(ISBLANK(G6),"",G6)</f>
        <v>41.2</v>
      </c>
      <c r="K36" s="486">
        <f t="shared" ref="K36:K37" si="22">A6</f>
        <v>2021</v>
      </c>
      <c r="L36" s="479">
        <f t="shared" ref="L36:L37" si="23">IF(ISBLANK(O6),"",O6)</f>
        <v>240</v>
      </c>
      <c r="M36" s="479">
        <f t="shared" ref="M36:M37" si="24">IF(ISBLANK(N6),"",N6)</f>
        <v>193</v>
      </c>
    </row>
    <row r="37" spans="6:15" x14ac:dyDescent="0.25">
      <c r="F37" s="481">
        <f t="shared" si="19"/>
        <v>2022</v>
      </c>
      <c r="G37" s="311">
        <f t="shared" si="20"/>
        <v>27.8</v>
      </c>
      <c r="H37" s="311">
        <f t="shared" si="21"/>
        <v>40.1</v>
      </c>
      <c r="K37" s="481">
        <f t="shared" si="22"/>
        <v>2022</v>
      </c>
      <c r="L37" s="311">
        <f t="shared" si="23"/>
        <v>233</v>
      </c>
      <c r="M37" s="311">
        <f t="shared" si="24"/>
        <v>195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20.100000000000001</v>
      </c>
      <c r="C6" s="35">
        <v>16</v>
      </c>
      <c r="D6" s="63">
        <v>24.1</v>
      </c>
      <c r="E6" s="35">
        <v>49.3</v>
      </c>
      <c r="F6" s="35">
        <v>49.5</v>
      </c>
      <c r="G6" s="35">
        <v>49.2</v>
      </c>
      <c r="H6" s="292">
        <v>30.6</v>
      </c>
      <c r="I6" s="35">
        <v>34.6</v>
      </c>
      <c r="J6" s="63">
        <v>26.8</v>
      </c>
      <c r="M6" s="127" t="s">
        <v>16</v>
      </c>
      <c r="N6" s="935">
        <f>IF(ISBLANK(B8),"",B8)</f>
        <v>17.5</v>
      </c>
      <c r="O6" s="935">
        <f>IF(ISBLANK(E8),"",E8)</f>
        <v>45.4</v>
      </c>
      <c r="P6" s="128">
        <f>IF(ISBLANK(H8),"",H8)</f>
        <v>37.1</v>
      </c>
    </row>
    <row r="7" spans="1:19" x14ac:dyDescent="0.25">
      <c r="A7" s="286">
        <v>2022</v>
      </c>
      <c r="B7" s="167">
        <v>19.399999999999999</v>
      </c>
      <c r="C7" s="94">
        <v>15.8</v>
      </c>
      <c r="D7" s="169">
        <v>23.2</v>
      </c>
      <c r="E7" s="94">
        <v>48</v>
      </c>
      <c r="F7" s="94">
        <v>46.2</v>
      </c>
      <c r="G7" s="94">
        <v>50</v>
      </c>
      <c r="H7" s="167">
        <v>32.5</v>
      </c>
      <c r="I7" s="94">
        <v>38</v>
      </c>
      <c r="J7" s="169">
        <v>26.8</v>
      </c>
    </row>
    <row r="8" spans="1:19" x14ac:dyDescent="0.25">
      <c r="A8" s="218">
        <v>2023</v>
      </c>
      <c r="B8" s="167">
        <v>17.5</v>
      </c>
      <c r="C8" s="94">
        <v>17</v>
      </c>
      <c r="D8" s="169">
        <v>18.2</v>
      </c>
      <c r="E8" s="94">
        <v>45.4</v>
      </c>
      <c r="F8" s="94">
        <v>45.6</v>
      </c>
      <c r="G8" s="94">
        <v>45.2</v>
      </c>
      <c r="H8" s="167">
        <v>37.1</v>
      </c>
      <c r="I8" s="94">
        <v>37.5</v>
      </c>
      <c r="J8" s="169">
        <v>36.700000000000003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18.2</v>
      </c>
      <c r="O12" s="936">
        <f>IF(ISBLANK(G8),"",G8)</f>
        <v>45.2</v>
      </c>
      <c r="P12" s="938">
        <f>IF(ISBLANK(J8),"",J8)</f>
        <v>36.700000000000003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17</v>
      </c>
      <c r="O13" s="937">
        <f>IF(ISBLANK(F8),"",F8)</f>
        <v>45.6</v>
      </c>
      <c r="P13" s="939">
        <f>IF(ISBLANK(I8),"",I8)</f>
        <v>37.5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17.5</v>
      </c>
      <c r="O20" s="935">
        <f>IF(ISBLANK(E8),"",E8)</f>
        <v>45.4</v>
      </c>
      <c r="P20" s="940">
        <f>IF(ISBLANK(H8),"",H8)</f>
        <v>37.1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18.2</v>
      </c>
      <c r="O24" s="936">
        <f>IF(ISBLANK(G8),"",G8)</f>
        <v>45.2</v>
      </c>
      <c r="P24" s="938">
        <f>IF(ISBLANK(J8),"",J8)</f>
        <v>36.700000000000003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17</v>
      </c>
      <c r="O25" s="937">
        <f>IF(ISBLANK(F8),"",F8)</f>
        <v>45.6</v>
      </c>
      <c r="P25" s="939">
        <f>IF(ISBLANK(I8),"",I8)</f>
        <v>37.5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602333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138754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622388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143374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923794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212807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56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2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197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34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46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147373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18.399999999999999</v>
      </c>
      <c r="E20" s="600">
        <v>17.899999999999999</v>
      </c>
      <c r="F20" s="600">
        <v>20.3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18.7</v>
      </c>
      <c r="E21" s="751">
        <v>20.2</v>
      </c>
      <c r="F21" s="751">
        <v>20.100000000000001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4.3</v>
      </c>
      <c r="E22" s="752">
        <v>1.7</v>
      </c>
      <c r="F22" s="752">
        <v>1.9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20.3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20.100000000000001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1.9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57.699999999999996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20.3</v>
      </c>
      <c r="C30" s="204" t="s">
        <v>493</v>
      </c>
    </row>
    <row r="31" spans="1:11" x14ac:dyDescent="0.25">
      <c r="A31" s="698" t="s">
        <v>1430</v>
      </c>
      <c r="B31" s="734">
        <f>F21</f>
        <v>20.100000000000001</v>
      </c>
    </row>
    <row r="32" spans="1:11" x14ac:dyDescent="0.25">
      <c r="A32" s="698" t="s">
        <v>1431</v>
      </c>
      <c r="B32" s="734">
        <f>F22</f>
        <v>1.9</v>
      </c>
    </row>
    <row r="33" spans="1:2" x14ac:dyDescent="0.25">
      <c r="A33" s="699" t="s">
        <v>1432</v>
      </c>
      <c r="B33" s="732">
        <f>100-(B30+B31+B32)</f>
        <v>57.699999999999996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63</v>
      </c>
      <c r="C4" s="71">
        <v>4</v>
      </c>
      <c r="D4" s="71">
        <v>3</v>
      </c>
      <c r="G4" s="217">
        <f>A4</f>
        <v>2021</v>
      </c>
      <c r="H4" s="289">
        <f>IF(ISBLANK(C4),"",C4)</f>
        <v>4</v>
      </c>
      <c r="I4" s="289">
        <f>IF(ISBLANK(D4),"",D4)</f>
        <v>3</v>
      </c>
    </row>
    <row r="5" spans="1:9" x14ac:dyDescent="0.25">
      <c r="A5" s="286">
        <v>2022</v>
      </c>
      <c r="B5" s="214">
        <v>62</v>
      </c>
      <c r="C5" s="214">
        <v>2</v>
      </c>
      <c r="D5" s="214">
        <v>4</v>
      </c>
      <c r="G5" s="286">
        <f t="shared" ref="G5:G6" si="0">A5</f>
        <v>2022</v>
      </c>
      <c r="H5" s="290">
        <f t="shared" ref="H5:H6" si="1">IF(ISBLANK(C5),"",C5)</f>
        <v>2</v>
      </c>
      <c r="I5" s="290">
        <f t="shared" ref="I5:I6" si="2">IF(ISBLANK(D5),"",D5)</f>
        <v>4</v>
      </c>
    </row>
    <row r="6" spans="1:9" x14ac:dyDescent="0.25">
      <c r="A6" s="218">
        <v>2023</v>
      </c>
      <c r="B6" s="168">
        <v>56</v>
      </c>
      <c r="C6" s="168">
        <v>2</v>
      </c>
      <c r="D6" s="168">
        <v>1</v>
      </c>
      <c r="G6" s="219">
        <f t="shared" si="0"/>
        <v>2023</v>
      </c>
      <c r="H6" s="291">
        <f t="shared" si="1"/>
        <v>2</v>
      </c>
      <c r="I6" s="291">
        <f t="shared" si="2"/>
        <v>1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4</v>
      </c>
      <c r="I12" s="289">
        <f>IF(ISBLANK(D4),"",D4)</f>
        <v>3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2</v>
      </c>
      <c r="I13" s="290">
        <f t="shared" si="4"/>
        <v>4</v>
      </c>
    </row>
    <row r="14" spans="1:9" x14ac:dyDescent="0.25">
      <c r="G14" s="219">
        <f t="shared" si="3"/>
        <v>2023</v>
      </c>
      <c r="H14" s="291">
        <f t="shared" ref="H14:I14" si="5">IF(ISBLANK(C6),"",C6)</f>
        <v>2</v>
      </c>
      <c r="I14" s="291">
        <f t="shared" si="5"/>
        <v>1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184</v>
      </c>
      <c r="C23" s="71">
        <v>24</v>
      </c>
      <c r="D23" s="71">
        <v>34</v>
      </c>
      <c r="G23" s="217">
        <f>A23</f>
        <v>2021</v>
      </c>
      <c r="H23" s="289">
        <f>IF(ISBLANK(C23),"",C23)</f>
        <v>24</v>
      </c>
      <c r="I23" s="289">
        <f>IF(ISBLANK(D23),"",D23)</f>
        <v>34</v>
      </c>
    </row>
    <row r="24" spans="1:13" x14ac:dyDescent="0.25">
      <c r="A24" s="286">
        <v>2022</v>
      </c>
      <c r="B24" s="214">
        <v>185</v>
      </c>
      <c r="C24" s="214">
        <v>33</v>
      </c>
      <c r="D24" s="214">
        <v>32</v>
      </c>
      <c r="G24" s="286">
        <f t="shared" ref="G24:G25" si="6">A24</f>
        <v>2022</v>
      </c>
      <c r="H24" s="290">
        <f t="shared" ref="H24:H25" si="7">IF(ISBLANK(C24),"",C24)</f>
        <v>33</v>
      </c>
      <c r="I24" s="290">
        <f t="shared" ref="I24:I25" si="8">IF(ISBLANK(D24),"",D24)</f>
        <v>32</v>
      </c>
    </row>
    <row r="25" spans="1:13" x14ac:dyDescent="0.25">
      <c r="A25" s="218">
        <v>2023</v>
      </c>
      <c r="B25" s="168">
        <v>197</v>
      </c>
      <c r="C25" s="168">
        <v>34</v>
      </c>
      <c r="D25" s="168">
        <v>46</v>
      </c>
      <c r="G25" s="219">
        <f t="shared" si="6"/>
        <v>2023</v>
      </c>
      <c r="H25" s="291">
        <f t="shared" si="7"/>
        <v>34</v>
      </c>
      <c r="I25" s="291">
        <f t="shared" si="8"/>
        <v>46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24</v>
      </c>
      <c r="I31" s="289">
        <f>IF(ISBLANK(D23),"",D23)</f>
        <v>34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33</v>
      </c>
      <c r="I32" s="290">
        <f t="shared" si="10"/>
        <v>32</v>
      </c>
    </row>
    <row r="33" spans="7:9" x14ac:dyDescent="0.25">
      <c r="G33" s="219">
        <f t="shared" si="9"/>
        <v>2023</v>
      </c>
      <c r="H33" s="291">
        <f t="shared" ref="H33:I33" si="11">IF(ISBLANK(C25),"",C25)</f>
        <v>34</v>
      </c>
      <c r="I33" s="291">
        <f t="shared" si="11"/>
        <v>46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162838</v>
      </c>
      <c r="C4" s="1077">
        <v>36356</v>
      </c>
      <c r="D4" s="110">
        <v>165935</v>
      </c>
      <c r="E4" s="70">
        <v>37047</v>
      </c>
      <c r="F4" s="1076">
        <v>37968</v>
      </c>
      <c r="G4" s="70">
        <v>8477</v>
      </c>
      <c r="H4" s="1078">
        <v>887027</v>
      </c>
      <c r="I4" s="1077">
        <v>198041</v>
      </c>
    </row>
    <row r="5" spans="1:9" x14ac:dyDescent="0.25">
      <c r="A5" s="587">
        <v>2021</v>
      </c>
      <c r="B5" s="1079">
        <v>162238</v>
      </c>
      <c r="C5" s="1080">
        <v>36747</v>
      </c>
      <c r="D5" s="160">
        <v>183107</v>
      </c>
      <c r="E5" s="212">
        <v>41474</v>
      </c>
      <c r="F5" s="1079">
        <v>15681</v>
      </c>
      <c r="G5" s="212">
        <v>3552</v>
      </c>
      <c r="H5" s="1081">
        <v>906673</v>
      </c>
      <c r="I5" s="1080">
        <v>205362</v>
      </c>
    </row>
    <row r="6" spans="1:9" x14ac:dyDescent="0.25">
      <c r="A6" s="588">
        <v>2022</v>
      </c>
      <c r="B6" s="1082">
        <v>187920</v>
      </c>
      <c r="C6" s="1083">
        <v>43290</v>
      </c>
      <c r="D6" s="169">
        <v>185224</v>
      </c>
      <c r="E6" s="167">
        <v>42669</v>
      </c>
      <c r="F6" s="1082">
        <v>17270</v>
      </c>
      <c r="G6" s="167">
        <v>3978</v>
      </c>
      <c r="H6" s="1084">
        <v>923794</v>
      </c>
      <c r="I6" s="1083">
        <v>212807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34070</v>
      </c>
      <c r="C4" s="1076">
        <v>540724</v>
      </c>
      <c r="D4" s="1077">
        <v>120724</v>
      </c>
      <c r="E4" s="1076">
        <v>607789</v>
      </c>
      <c r="F4" s="1077">
        <v>135697</v>
      </c>
    </row>
    <row r="5" spans="1:6" x14ac:dyDescent="0.25">
      <c r="A5" s="480">
        <v>2021</v>
      </c>
      <c r="B5" s="1081">
        <v>39944</v>
      </c>
      <c r="C5" s="1079">
        <v>607791</v>
      </c>
      <c r="D5" s="1080">
        <v>137665</v>
      </c>
      <c r="E5" s="1079">
        <v>629033</v>
      </c>
      <c r="F5" s="1080">
        <v>142476</v>
      </c>
    </row>
    <row r="6" spans="1:6" ht="15.75" thickBot="1" x14ac:dyDescent="0.3">
      <c r="A6" s="960">
        <v>2022</v>
      </c>
      <c r="B6" s="1085">
        <v>147373</v>
      </c>
      <c r="C6" s="1086">
        <v>602333</v>
      </c>
      <c r="D6" s="1087">
        <v>138754</v>
      </c>
      <c r="E6" s="1086">
        <v>622388</v>
      </c>
      <c r="F6" s="1087">
        <v>143374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Trgovište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370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35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4341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12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12.9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17.7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-4.8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73.319999999999993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43.7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150.4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4214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3204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149</v>
      </c>
      <c r="C63" s="548">
        <f>IF(ISBLANK('DEM2'!C7),"-",'DEM2'!C7)</f>
        <v>165</v>
      </c>
      <c r="D63" s="548"/>
      <c r="E63" s="548">
        <f>IF(ISBLANK('DEM2'!D8),"-",'DEM2'!D8)</f>
        <v>128</v>
      </c>
      <c r="F63" s="548">
        <f>IF(ISBLANK('DEM2'!C8),"-",'DEM2'!C8)</f>
        <v>164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137</v>
      </c>
      <c r="C64" s="317">
        <f>IF(ISBLANK('DEM2'!F7),"-",'DEM2'!F7)</f>
        <v>149</v>
      </c>
      <c r="D64" s="789"/>
      <c r="E64" s="317">
        <f>IF(ISBLANK('DEM2'!G8),"-",'DEM2'!G8)</f>
        <v>138</v>
      </c>
      <c r="F64" s="317">
        <f>IF(ISBLANK('DEM2'!F8),"-",'DEM2'!F8)</f>
        <v>148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79</v>
      </c>
      <c r="C65" s="345">
        <f>IF(ISBLANK('DEM2'!I7),"-",'DEM2'!I7)</f>
        <v>98</v>
      </c>
      <c r="D65" s="393"/>
      <c r="E65" s="345">
        <f>IF(ISBLANK('DEM2'!J8),"-",'DEM2'!J8)</f>
        <v>72</v>
      </c>
      <c r="F65" s="345">
        <f>IF(ISBLANK('DEM2'!I8),"-",'DEM2'!I8)</f>
        <v>95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339</v>
      </c>
      <c r="C66" s="348">
        <f>IF(ISBLANK('DEM2'!L7),"-",'DEM2'!L7)</f>
        <v>392</v>
      </c>
      <c r="D66" s="394"/>
      <c r="E66" s="348">
        <f>IF(ISBLANK('DEM2'!M8),"-",'DEM2'!M8)</f>
        <v>319</v>
      </c>
      <c r="F66" s="348">
        <f>IF(ISBLANK('DEM2'!L8),"-",'DEM2'!L8)</f>
        <v>377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345</v>
      </c>
      <c r="C67" s="345">
        <f>IF(ISBLANK('DEM2'!O7),"-",'DEM2'!O7)</f>
        <v>422</v>
      </c>
      <c r="D67" s="393"/>
      <c r="E67" s="345">
        <f>IF(ISBLANK('DEM2'!P8),"-",'DEM2'!P8)</f>
        <v>317</v>
      </c>
      <c r="F67" s="345">
        <f>IF(ISBLANK('DEM2'!O8),"-",'DEM2'!O8)</f>
        <v>381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1303</v>
      </c>
      <c r="C68" s="317">
        <f>IF(ISBLANK('DEM2'!R7),"-",'DEM2'!R7)</f>
        <v>1678</v>
      </c>
      <c r="D68" s="395"/>
      <c r="E68" s="317">
        <f>IF(ISBLANK('DEM2'!S8),"-",'DEM2'!S8)</f>
        <v>1246</v>
      </c>
      <c r="F68" s="317">
        <f>IF(ISBLANK('DEM2'!R8),"-",'DEM2'!R8)</f>
        <v>1707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2029</v>
      </c>
      <c r="C69" s="463">
        <f>IF(ISBLANK('DEM2'!U7),"-",'DEM2'!U7)</f>
        <v>2386</v>
      </c>
      <c r="D69" s="799"/>
      <c r="E69" s="463">
        <f>IF(ISBLANK('DEM2'!V8),"-",'DEM2'!V8)</f>
        <v>1932</v>
      </c>
      <c r="F69" s="463">
        <f>IF(ISBLANK('DEM2'!U8),"-",'DEM2'!U8)</f>
        <v>2409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19.2</v>
      </c>
      <c r="G116" s="407">
        <f>IF(ISBLANK('DEM2'!E24),"-",'DEM2'!E24)</f>
        <v>19.2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1114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1505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34.700000000000003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62012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701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212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>
        <f>IF(ISBLANK(SIROMASTVO1!B6),"-",SIROMASTVO1!B6)</f>
        <v>56.5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>
        <f>IF(ISBLANK(SIROMASTVO1!B7),"-",SIROMASTVO1!B7)</f>
        <v>165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>
        <f>IF(ISBLANK(SIROMASTVO1!B4),"-",SIROMASTVO1!B4)</f>
        <v>38.200000000000003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>
        <f>IF(ISBLANK(SIROMASTVO1!B5),"-",SIROMASTVO1!B5)</f>
        <v>23.4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923794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>
        <f>IF(ISBLANK('EKO4'!B9),"-",'EKO4'!B9)</f>
        <v>212807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185224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139475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>
        <f>IF(ISBLANK('EKO6'!E6),"-",'EKO6'!E6)</f>
        <v>42669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187920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>
        <f>IF(ISBLANK('EKO6'!C6),"-",'EKO6'!C6)</f>
        <v>43290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17270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>
        <f>IF(ISBLANK('EKO6'!G6),"-",'EKO6'!G6)</f>
        <v>3978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>
        <f>IF(ISBLANK('EKO4'!B4),"-",'EKO4'!B4)</f>
        <v>602333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>
        <f>IF(ISBLANK('EKO4'!B5),"-",'EKO4'!B5)</f>
        <v>138754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>
        <f>IF(ISBLANK('EKO4'!B6),"-",'EKO4'!B6)</f>
        <v>622388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>
        <f>IF(ISBLANK('EKO4'!B7),"-",'EKO4'!B7)</f>
        <v>143374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>
        <f>IF(ISBLANK('EKO4'!B10),"-",'EKO4'!B10)</f>
        <v>56</v>
      </c>
      <c r="D263" s="1133"/>
      <c r="E263" s="113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197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>
        <f>IF(ISBLANK('EKO4'!B16),"-",'EKO4'!B16)</f>
        <v>147373</v>
      </c>
      <c r="D265" s="1136"/>
      <c r="E265" s="1136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1398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1419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81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3179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1389</v>
      </c>
      <c r="C300" s="808">
        <f>IF(ISBLANK(POLJ3!C4),"-",POLJ3!C4)</f>
        <v>269</v>
      </c>
      <c r="D300" s="1104">
        <f>IF(ISBLANK(POLJ3!D4),"-",POLJ3!D4)</f>
        <v>1120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2129</v>
      </c>
      <c r="C301" s="789">
        <f>IF(ISBLANK(POLJ3!C5),"-",POLJ3!C5)</f>
        <v>1237</v>
      </c>
      <c r="D301" s="1105">
        <f>IF(ISBLANK(POLJ3!D5),"-",POLJ3!D5)</f>
        <v>892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06">
        <f>IF(ISBLANK(POLJ3!D6),"-",POLJ3!D6)</f>
        <v>0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3</v>
      </c>
      <c r="C303" s="791">
        <f>IF(ISBLANK(POLJ3!C7),"-",POLJ3!C7)</f>
        <v>0</v>
      </c>
      <c r="D303" s="1107">
        <f>IF(ISBLANK(POLJ3!D7),"-",POLJ3!D7)</f>
        <v>3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1398</v>
      </c>
      <c r="C304" s="807">
        <f>IF(ISBLANK(POLJ3!C8),"-",POLJ3!C8)</f>
        <v>263</v>
      </c>
      <c r="D304" s="1108">
        <f>IF(ISBLANK(POLJ3!D8),"-",POLJ3!D8)</f>
        <v>1135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>
        <f>IF(ISBLANK(POLJ2!B3),"-",POLJ2!B3)</f>
        <v>16.63</v>
      </c>
      <c r="C310" s="1109"/>
      <c r="D310" s="3"/>
      <c r="E310" s="5"/>
      <c r="F310" s="5"/>
      <c r="G310" s="815" t="s">
        <v>854</v>
      </c>
      <c r="H310" s="816">
        <f>IF(ISBLANK(POLJ2!H3),"-",POLJ2!H3)</f>
        <v>1878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>
        <f>IF(ISBLANK(POLJ2!B4),"-",POLJ2!B4)</f>
        <v>1127.8900000000001</v>
      </c>
      <c r="C311" s="1120"/>
      <c r="D311" s="3"/>
      <c r="E311" s="5"/>
      <c r="F311" s="5"/>
      <c r="G311" s="810" t="s">
        <v>855</v>
      </c>
      <c r="H311" s="248">
        <f>IF(ISBLANK(POLJ2!H4),"-",POLJ2!H4)</f>
        <v>2160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>
        <f>IF(ISBLANK(POLJ2!B5),"-",POLJ2!B5)</f>
        <v>510.89</v>
      </c>
      <c r="C312" s="1120"/>
      <c r="D312" s="3"/>
      <c r="E312" s="5"/>
      <c r="F312" s="5"/>
      <c r="G312" s="810" t="s">
        <v>856</v>
      </c>
      <c r="H312" s="248">
        <f>IF(ISBLANK(POLJ2!H5),"-",POLJ2!H5)</f>
        <v>2408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>
        <f>IF(ISBLANK(POLJ2!B6),"-",POLJ2!B6)</f>
        <v>2.5299999999999998</v>
      </c>
      <c r="C313" s="1120"/>
      <c r="D313" s="3"/>
      <c r="E313" s="5"/>
      <c r="F313" s="5"/>
      <c r="G313" s="812" t="s">
        <v>857</v>
      </c>
      <c r="H313" s="249">
        <f>IF(ISBLANK(POLJ2!H6),"-",POLJ2!H6)</f>
        <v>32612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>
        <f>IF(ISBLANK(POLJ2!B7),"-",POLJ2!B7)</f>
        <v>1.02</v>
      </c>
      <c r="C314" s="1120"/>
      <c r="D314" s="3"/>
      <c r="E314" s="5"/>
      <c r="F314" s="5"/>
      <c r="G314" s="814" t="s">
        <v>847</v>
      </c>
      <c r="H314" s="817">
        <f>IF(ISBLANK(POLJ2!H7),"-",POLJ2!H7)</f>
        <v>39058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>
        <f>IF(ISBLANK(POLJ2!B8),"-",POLJ2!B8)</f>
        <v>3853.95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>
        <f>IF(ISBLANK(POLJ2!B9),"-",POLJ2!B9)</f>
        <v>5512.91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>
        <f>IF(ISBLANK(OBRAZ1!B5),"-",OBRAZ1!B5)</f>
        <v>3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>
        <f>IF(ISBLANK(OBRAZ1!B6),"-",OBRAZ1!B6)</f>
        <v>16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>
        <f>IF(ISBLANK(OBRAZ1!B7),"-",OBRAZ1!B7)</f>
        <v>15.6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99</v>
      </c>
      <c r="I364" s="808">
        <f>IF(ISBLANK(OBRAZ2!I6),"-",OBRAZ2!I6)</f>
        <v>0</v>
      </c>
      <c r="J364" s="808">
        <f>IF(ISBLANK(OBRAZ2!J6),"-",OBRAZ2!J6)</f>
        <v>99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>
        <f>IF(ISBLANK(OBRAZ1!B8),"-",OBRAZ1!B8)</f>
        <v>62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>
        <f>IF(ISBLANK(OBRAZ1!B9),"-",OBRAZ1!B9)</f>
        <v>61.4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>
        <f>IF(ISBLANK(OBRAZ1!B10),"-",OBRAZ1!B10)</f>
        <v>37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39.189189189189186</v>
      </c>
      <c r="I375" s="850">
        <f>IF(ISBLANK(OBRAZ2!C12),"-",OBRAZ2!C21)</f>
        <v>68.686868686868678</v>
      </c>
      <c r="J375" s="850">
        <f>IF(ISBLANK(OBRAZ2!D12),"-",OBRAZ2!D21)</f>
        <v>46.956521739130437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24.324324324324326</v>
      </c>
      <c r="I377" s="851">
        <f>IF(ISBLANK(OBRAZ2!C14),"-",OBRAZ2!C23)</f>
        <v>0</v>
      </c>
      <c r="J377" s="851">
        <f>IF(ISBLANK(OBRAZ2!D14),"-",OBRAZ2!D23)</f>
        <v>20.869565217391305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12.162162162162163</v>
      </c>
      <c r="I379" s="851">
        <f>IF(ISBLANK(OBRAZ2!C16),"-",OBRAZ2!C25)</f>
        <v>8.0808080808080813</v>
      </c>
      <c r="J379" s="851">
        <f>IF(ISBLANK(OBRAZ2!D16),"-",OBRAZ2!D25)</f>
        <v>5.2173913043478262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24.324324324324326</v>
      </c>
      <c r="I380" s="852">
        <f>IF(ISBLANK(OBRAZ2!C17),"-",OBRAZ2!C26)</f>
        <v>23.232323232323232</v>
      </c>
      <c r="J380" s="852">
        <f>IF(ISBLANK(OBRAZ2!D17),"-",OBRAZ2!D26)</f>
        <v>26.956521739130434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>
        <f>IF(ISBLANK(OBRAZ5!B4),"-",OBRAZ5!B4)</f>
        <v>4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>
        <f>IF(ISBLANK(OBRAZ5!B5),"-",OBRAZ5!B5)</f>
        <v>15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121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122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21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>
        <f>IF(ISBLANK(OBRAZ5!B12),"-",OBRAZ5!B12)</f>
        <v>86.4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>
        <f>IF(ISBLANK(OBRAZ5!B13),"-",OBRAZ5!B13)</f>
        <v>46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>
        <f>IF(ISBLANK(OBRAZ5!B14),"-",OBRAZ5!B14)</f>
        <v>121.1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>
        <f>IF(ISBLANK(OBRAZ5!B15),"-",OBRAZ5!B15)</f>
        <v>0.4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>
        <f>IF(COUNT(OBRAZ8!B7,OBRAZ8!E7,OBRAZ8!H7)=0,"-",OBRAZ8!K7)</f>
        <v>56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17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>
        <f>IF(ISBLANK(OBRAZ7!B9),"-",OBRAZ7!B9)</f>
        <v>-3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>
        <f>IF(ISBLANK(ZDRAV1!B4),"-",ZDRAV1!B4)</f>
        <v>9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>
        <f>IF(ISBLANK(ZDRAV1!B5),"-",ZDRAV1!B5)</f>
        <v>2.1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>
        <f>IF(ISBLANK(ZDRAV1!B6),"-",ZDRAV1!B6)</f>
        <v>0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>
        <f>IF(ISBLANK(ZDRAV1!B7),"-",ZDRAV1!B7)</f>
        <v>1.7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>
        <f>IF(ISBLANK(ZDRAV1!B8),"-",ZDRAV1!B8)</f>
        <v>0.6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>
        <f>IF(ISBLANK(ZDRAV1!B9),"-",ZDRAV1!B9)</f>
        <v>4.5999999999999996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>
        <f>IF(ISBLANK(ZDRAV1!B10),"-",ZDRAV1!B10)</f>
        <v>64.7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>
        <f>IF(ISBLANK(ZDRAV1!B11),"-",ZDRAV1!B11)</f>
        <v>1.29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>
        <f>IF(ISBLANK(ZDRAV1!B18),"-",ZDRAV1!B18)</f>
        <v>100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>
        <f>IF(ISBLANK(ZDRAV1!B19),"-",ZDRAV1!B19)</f>
        <v>94.4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>
        <f>IF(ISBLANK('SOC1'!B4),"-",'SOC1'!B4)</f>
        <v>1159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>
        <f>IF(ISBLANK('SOC1'!B5),"-",'SOC1'!B5)</f>
        <v>26.7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>
        <f>IF(ISBLANK('SOC1'!B8),"-",'SOC1'!B8)</f>
        <v>3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>
        <f>IF(ISBLANK('SOC1'!B9),"-",'SOC1'!B9)</f>
        <v>386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>
        <f>IF(ISBLANK('SOC1'!B10),"-",'SOC1'!B10)</f>
        <v>1438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>
        <f>IF(ISBLANK('SOC9'!E7),"-",'SOC9'!E7)</f>
        <v>1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>
        <f>IF(ISBLANK('SOC3'!B4),"-",'SOC3'!B4)</f>
        <v>6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>
        <f>IF(ISBLANK('SOC3'!B5),"-",'SOC3'!B5)</f>
        <v>10.1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>
        <f>IF(ISBLANK('SOC3'!B6),"-",'SOC3'!B6)</f>
        <v>1.4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>
        <f>IF(ISBLANK('SOC3'!B7),"-",'SOC3'!B7)</f>
        <v>8.6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>
        <f>IF(ISBLANK('SOC3'!B8),"-",'SOC3'!B8)</f>
        <v>1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>
        <f>IF(ISBLANK('SOC3'!B9),"-",'SOC3'!B9)</f>
        <v>0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>
        <f>IF(ISBLANK('SOC5'!B4),"-",'SOC5'!B4)</f>
        <v>133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>
        <f>IF(ISBLANK('SOC5'!B5),"-",'SOC5'!B5)</f>
        <v>2.4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>
        <f>IF(ISBLANK('SOC5'!B6),"-",'SOC5'!B6)</f>
        <v>197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>
        <f>IF(ISBLANK('SOC5'!B7),"-",'SOC5'!B7)</f>
        <v>26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>
        <f>IF(ISBLANK('SOC5'!B8),"-",'SOC5'!B8)</f>
        <v>19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>
        <f>IF(ISBLANK('SOC5'!B9),"-",'SOC5'!B9)</f>
        <v>2.9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>
        <f>IF('SOC6'!E7&gt;0,'SOC6'!E7,"-")</f>
        <v>9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>
        <f>IF(ISBLANK('SOC5'!B11),"-",'SOC5'!B11)</f>
        <v>23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>
        <f>IF(ISBLANK('SOC5'!B12),"-",'SOC5'!B12)</f>
        <v>0.7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>
        <f>IF(ISBLANK('SOC7'!B5),"-",'SOC7'!B5)</f>
        <v>0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>
        <f>IF(ISBLANK('SOC7'!B6),"-",'SOC7'!B6)</f>
        <v>9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>
        <f>IF(ISBLANK('SOC7'!B9),"-",'SOC7'!B9)</f>
        <v>1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>
        <f>IF(ISBLANK('SOC7'!B10),"-",'SOC7'!B10)</f>
        <v>2.2000000000000002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>
        <f>IF(ISBLANK(IZBORI!B4),"-",IZBORI!B4)</f>
        <v>76.8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>
        <f>IF(ISBLANK(IZBORI!B5),"-",IZBORI!B5)</f>
        <v>52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>
        <f>IF(ISBLANK(PRAV1!B5),"-",PRAV1!B5)</f>
        <v>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>
        <f>IF(ISBLANK(PRAV1!B6),"-",PRAV1!B6)</f>
        <v>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>
        <f>IF(ISBLANK(SAOBINFR1!B4),"-",SAOBINFR1!B4)</f>
        <v>413.25700000000001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>
        <f>IF(ISBLANK(SAOBINFR1!B11),"-",SAOBINFR1!B11)</f>
        <v>0.5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>
        <f>IF(ISBLANK(SAOBINFR1!B12),"-",SAOBINFR1!B12)</f>
        <v>9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>
        <f>IF(ISBLANK(SAOBINFR1!B5),"-",SAOBINFR1!B5)</f>
        <v>24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>
        <f>IF(ISBLANK(SAOBINFR1!B6),"-",SAOBINFR1!B6)</f>
        <v>861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>
        <f>IF(ISBLANK(SAOBINFR1!B7),"-",SAOBINFR1!B7)</f>
        <v>27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>
        <f>IF(ISBLANK(SAOBINFR1!B8),"-",SAOBINFR1!B8)</f>
        <v>689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>
        <f>IF(ISBLANK(SAOBINFR1!B9),"-",SAOBINFR1!B9)</f>
        <v>17334.03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>
        <f>IF(ISBLANK(SAOBINFR1!B10),"-",SAOBINFR1!B10)</f>
        <v>47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>
        <f>IF(ISBLANK(INDEKSI1!B6),"-",INDEKSI1!B6)</f>
        <v>16.356280000000002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>
        <f>IF(ISBLANK(INDEKSI1!B7),"-",INDEKSI1!B7)</f>
        <v>11</v>
      </c>
      <c r="D696" s="3"/>
      <c r="E696" s="5"/>
      <c r="F696" s="5"/>
      <c r="G696" s="837">
        <v>2012</v>
      </c>
      <c r="H696" s="835">
        <f>IF(ISBLANK(INDEKSI2!B5),"-",INDEKSI2!B5)</f>
        <v>17.399999999999999</v>
      </c>
      <c r="I696" s="835">
        <f>IF(ISBLANK(INDEKSI2!C5),"-",INDEKSI2!C5)</f>
        <v>150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>
        <f>IF(ISBLANK(INDEKSI1!B8),"-",INDEKSI1!B8)</f>
        <v>55.5</v>
      </c>
      <c r="D697" s="3"/>
      <c r="E697" s="5"/>
      <c r="F697" s="5"/>
      <c r="G697" s="838">
        <v>2013</v>
      </c>
      <c r="H697" s="559">
        <f>IF(ISBLANK(INDEKSI2!B6),"-",INDEKSI2!B6)</f>
        <v>15.42</v>
      </c>
      <c r="I697" s="559">
        <f>IF(ISBLANK(INDEKSI2!C6),"-",INDEKSI2!C6)</f>
        <v>154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18.79</v>
      </c>
      <c r="I698" s="836">
        <f>IF(ISBLANK(INDEKSI2!C7),"-",INDEKSI2!C7)</f>
        <v>149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37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14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112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22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1.6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38.200000000000003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23.4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56.5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165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18.79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149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16.356280000000002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11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55.5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16.940000000000001</v>
      </c>
      <c r="C4" s="721">
        <v>152</v>
      </c>
      <c r="D4" s="710"/>
      <c r="E4" s="711"/>
      <c r="F4" s="712"/>
    </row>
    <row r="5" spans="1:6" x14ac:dyDescent="0.25">
      <c r="A5" s="286">
        <v>2012</v>
      </c>
      <c r="B5" s="614">
        <v>17.399999999999999</v>
      </c>
      <c r="C5" s="722">
        <v>150</v>
      </c>
      <c r="D5" s="713"/>
      <c r="E5" s="641"/>
      <c r="F5" s="714"/>
    </row>
    <row r="6" spans="1:6" x14ac:dyDescent="0.25">
      <c r="A6" s="286">
        <v>2013</v>
      </c>
      <c r="B6" s="614">
        <v>15.42</v>
      </c>
      <c r="C6" s="722">
        <v>154</v>
      </c>
      <c r="D6" s="715">
        <v>16.356280000000002</v>
      </c>
      <c r="E6" s="609">
        <v>11</v>
      </c>
      <c r="F6" s="716">
        <v>55.5</v>
      </c>
    </row>
    <row r="7" spans="1:6" x14ac:dyDescent="0.25">
      <c r="A7" s="219">
        <v>2014</v>
      </c>
      <c r="B7" s="615">
        <v>18.79</v>
      </c>
      <c r="C7" s="723">
        <v>149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1398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81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1419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16.63</v>
      </c>
      <c r="G3" s="217" t="s">
        <v>765</v>
      </c>
      <c r="H3" s="71">
        <v>1878</v>
      </c>
    </row>
    <row r="4" spans="1:9" x14ac:dyDescent="0.25">
      <c r="A4" s="286" t="s">
        <v>760</v>
      </c>
      <c r="B4" s="214">
        <v>1127.8900000000001</v>
      </c>
      <c r="G4" s="286" t="s">
        <v>766</v>
      </c>
      <c r="H4" s="214">
        <v>2160</v>
      </c>
    </row>
    <row r="5" spans="1:9" x14ac:dyDescent="0.25">
      <c r="A5" s="286" t="s">
        <v>761</v>
      </c>
      <c r="B5" s="214">
        <v>510.89</v>
      </c>
      <c r="G5" s="286" t="s">
        <v>767</v>
      </c>
      <c r="H5" s="214">
        <v>2408</v>
      </c>
    </row>
    <row r="6" spans="1:9" x14ac:dyDescent="0.25">
      <c r="A6" s="286" t="s">
        <v>762</v>
      </c>
      <c r="B6" s="214">
        <v>2.5299999999999998</v>
      </c>
      <c r="G6" s="286" t="s">
        <v>768</v>
      </c>
      <c r="H6" s="214">
        <v>32612</v>
      </c>
    </row>
    <row r="7" spans="1:9" x14ac:dyDescent="0.25">
      <c r="A7" s="286" t="s">
        <v>763</v>
      </c>
      <c r="B7" s="214">
        <v>1.02</v>
      </c>
      <c r="G7" s="1" t="s">
        <v>24</v>
      </c>
      <c r="H7" s="288">
        <v>39058</v>
      </c>
    </row>
    <row r="8" spans="1:9" x14ac:dyDescent="0.25">
      <c r="A8" s="287" t="s">
        <v>764</v>
      </c>
      <c r="B8" s="73">
        <v>3853.95</v>
      </c>
    </row>
    <row r="9" spans="1:9" x14ac:dyDescent="0.25">
      <c r="A9" s="1" t="s">
        <v>24</v>
      </c>
      <c r="B9" s="288">
        <v>5512.91</v>
      </c>
      <c r="I9" s="41" t="s">
        <v>876</v>
      </c>
    </row>
    <row r="10" spans="1:9" x14ac:dyDescent="0.25">
      <c r="G10" s="29" t="s">
        <v>775</v>
      </c>
      <c r="H10" s="58">
        <v>3179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1389</v>
      </c>
      <c r="C4" s="55">
        <v>269</v>
      </c>
      <c r="D4" s="110">
        <v>1120</v>
      </c>
    </row>
    <row r="5" spans="1:4" ht="30" customHeight="1" x14ac:dyDescent="0.25">
      <c r="A5" s="274" t="s">
        <v>884</v>
      </c>
      <c r="B5" s="212">
        <v>2129</v>
      </c>
      <c r="C5" s="58">
        <v>1237</v>
      </c>
      <c r="D5" s="160">
        <v>892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3</v>
      </c>
      <c r="C7" s="58">
        <v>0</v>
      </c>
      <c r="D7" s="160">
        <v>3</v>
      </c>
    </row>
    <row r="8" spans="1:4" x14ac:dyDescent="0.25">
      <c r="A8" s="201" t="s">
        <v>774</v>
      </c>
      <c r="B8" s="72">
        <v>1398</v>
      </c>
      <c r="C8" s="61">
        <v>263</v>
      </c>
      <c r="D8" s="111">
        <v>1135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>
        <f>C5/B5*100</f>
        <v>58.102395490840777</v>
      </c>
      <c r="C15" s="278">
        <f>D5/B5*100</f>
        <v>41.89760450915923</v>
      </c>
    </row>
    <row r="16" spans="1:4" ht="30" x14ac:dyDescent="0.25">
      <c r="A16" s="279" t="s">
        <v>821</v>
      </c>
      <c r="B16" s="283">
        <f>C4/B4*100</f>
        <v>19.366450683945285</v>
      </c>
      <c r="C16" s="280">
        <f>D4/B4*100</f>
        <v>80.633549316054726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>
        <f t="shared" ref="B22:C23" si="0">B15</f>
        <v>58.102395490840777</v>
      </c>
      <c r="C22" s="278">
        <f t="shared" si="0"/>
        <v>41.89760450915923</v>
      </c>
    </row>
    <row r="23" spans="1:3" ht="30" x14ac:dyDescent="0.25">
      <c r="A23" s="279" t="s">
        <v>858</v>
      </c>
      <c r="B23" s="285">
        <f t="shared" si="0"/>
        <v>19.366450683945285</v>
      </c>
      <c r="C23" s="284">
        <f t="shared" si="0"/>
        <v>80.633549316054726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3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16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15.6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62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61.4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37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101</v>
      </c>
      <c r="C6" s="973">
        <v>0</v>
      </c>
      <c r="D6" s="945">
        <v>101</v>
      </c>
      <c r="E6" s="973">
        <v>74</v>
      </c>
      <c r="F6" s="973">
        <v>0</v>
      </c>
      <c r="G6" s="945">
        <v>74</v>
      </c>
      <c r="H6" s="599">
        <v>99</v>
      </c>
      <c r="I6" s="616">
        <v>0</v>
      </c>
      <c r="J6" s="945">
        <v>99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29</v>
      </c>
      <c r="C12" s="600">
        <v>68</v>
      </c>
      <c r="D12" s="600">
        <v>54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18</v>
      </c>
      <c r="C14" s="751">
        <v>0</v>
      </c>
      <c r="D14" s="751">
        <v>24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9</v>
      </c>
      <c r="C16" s="1029">
        <v>8</v>
      </c>
      <c r="D16" s="751">
        <v>6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18</v>
      </c>
      <c r="C17" s="752">
        <v>23</v>
      </c>
      <c r="D17" s="752">
        <v>31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39.189189189189186</v>
      </c>
      <c r="C21" s="289">
        <f>C12/SUM(C12:C17)*100</f>
        <v>68.686868686868678</v>
      </c>
      <c r="D21" s="289">
        <f>D12/SUM(D12:D17)*100</f>
        <v>46.956521739130437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24.324324324324326</v>
      </c>
      <c r="C23" s="290">
        <f>C14/SUM(C12:C17)*100</f>
        <v>0</v>
      </c>
      <c r="D23" s="290">
        <f>D14/SUM(D12:D17)*100</f>
        <v>20.869565217391305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12.162162162162163</v>
      </c>
      <c r="C25" s="290">
        <f>C16/SUM(C12:C17)*100</f>
        <v>8.0808080808080813</v>
      </c>
      <c r="D25" s="290">
        <f>D16/SUM(D12:D17)*100</f>
        <v>5.2173913043478262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24.324324324324326</v>
      </c>
      <c r="C26" s="291">
        <f>C17/SUM(C12:C17)*100</f>
        <v>23.232323232323232</v>
      </c>
      <c r="D26" s="291">
        <f>D17/SUM(D12:D17)*100</f>
        <v>26.956521739130434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0</v>
      </c>
      <c r="C7" s="600">
        <v>22.8</v>
      </c>
      <c r="D7" s="600">
        <v>18.899999999999999</v>
      </c>
    </row>
    <row r="8" spans="1:6" x14ac:dyDescent="0.25">
      <c r="A8" s="695" t="s">
        <v>944</v>
      </c>
      <c r="B8" s="751">
        <v>0</v>
      </c>
      <c r="C8" s="751">
        <v>77.2</v>
      </c>
      <c r="D8" s="751">
        <v>0</v>
      </c>
    </row>
    <row r="9" spans="1:6" x14ac:dyDescent="0.25">
      <c r="A9" s="696" t="s">
        <v>224</v>
      </c>
      <c r="B9" s="752">
        <v>100</v>
      </c>
      <c r="C9" s="752">
        <v>0</v>
      </c>
      <c r="D9" s="752">
        <v>81.099999999999994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0</v>
      </c>
      <c r="C13" s="697">
        <f t="shared" ref="C13:D13" si="1">IF(ISBLANK(C7),"",C7)</f>
        <v>22.8</v>
      </c>
      <c r="D13" s="697">
        <f t="shared" si="1"/>
        <v>18.899999999999999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77.2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100</v>
      </c>
      <c r="C15" s="699">
        <f t="shared" si="2"/>
        <v>0</v>
      </c>
      <c r="D15" s="699">
        <f t="shared" si="2"/>
        <v>81.099999999999994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0</v>
      </c>
      <c r="C18" s="697">
        <f t="shared" ref="C18:D18" si="4">IF(ISBLANK(C7),"",C7)</f>
        <v>22.8</v>
      </c>
      <c r="D18" s="697">
        <f t="shared" si="4"/>
        <v>18.899999999999999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77.2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100</v>
      </c>
      <c r="C20" s="699">
        <f t="shared" si="5"/>
        <v>0</v>
      </c>
      <c r="D20" s="699">
        <f t="shared" si="5"/>
        <v>81.099999999999994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92.3</v>
      </c>
      <c r="C5" s="611">
        <v>78.900000000000006</v>
      </c>
      <c r="D5" s="1030">
        <v>84.4</v>
      </c>
      <c r="F5" s="28"/>
      <c r="G5" s="693">
        <f>A5</f>
        <v>2020</v>
      </c>
      <c r="H5" s="669">
        <f>IF(ISBLANK(B5),"",B5)</f>
        <v>92.3</v>
      </c>
      <c r="I5" s="618">
        <f t="shared" ref="H5:I7" si="0">IF(ISBLANK(C5),"",C5)</f>
        <v>78.900000000000006</v>
      </c>
    </row>
    <row r="6" spans="1:10" x14ac:dyDescent="0.25">
      <c r="A6" s="749">
        <v>2021</v>
      </c>
      <c r="B6" s="601">
        <v>70.599999999999994</v>
      </c>
      <c r="C6" s="612">
        <v>79.2</v>
      </c>
      <c r="D6" s="946">
        <v>75.599999999999994</v>
      </c>
      <c r="F6" s="44"/>
      <c r="G6" s="693">
        <f t="shared" ref="G6:G7" si="1">A6</f>
        <v>2021</v>
      </c>
      <c r="H6" s="670">
        <f t="shared" si="0"/>
        <v>70.599999999999994</v>
      </c>
      <c r="I6" s="619">
        <f t="shared" si="0"/>
        <v>79.2</v>
      </c>
    </row>
    <row r="7" spans="1:10" x14ac:dyDescent="0.25">
      <c r="A7" s="750">
        <v>2022</v>
      </c>
      <c r="B7" s="601">
        <v>70.400000000000006</v>
      </c>
      <c r="C7" s="612">
        <v>72</v>
      </c>
      <c r="D7" s="946">
        <v>71.2</v>
      </c>
      <c r="F7" s="44"/>
      <c r="G7" s="693">
        <f t="shared" si="1"/>
        <v>2022</v>
      </c>
      <c r="H7" s="671">
        <f t="shared" si="0"/>
        <v>70.400000000000006</v>
      </c>
      <c r="I7" s="620">
        <f t="shared" si="0"/>
        <v>72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92.3</v>
      </c>
      <c r="I13" s="618">
        <f>IF(ISBLANK(C5),"",C5)</f>
        <v>78.900000000000006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70.599999999999994</v>
      </c>
      <c r="I14" s="619">
        <f t="shared" si="3"/>
        <v>79.2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70.400000000000006</v>
      </c>
      <c r="I15" s="620">
        <f t="shared" si="4"/>
        <v>72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Trgovište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370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35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4341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12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12.9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17.7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-4.8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73.319999999999993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43.7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150.4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4214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3204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149</v>
      </c>
      <c r="C63" s="548">
        <f>IF(ISBLANK('DEM2'!C7),"-",'DEM2'!C7)</f>
        <v>165</v>
      </c>
      <c r="D63" s="548"/>
      <c r="E63" s="548">
        <f>IF(ISBLANK('DEM2'!D8),"-",'DEM2'!D8)</f>
        <v>128</v>
      </c>
      <c r="F63" s="548">
        <f>IF(ISBLANK('DEM2'!C8),"-",'DEM2'!C8)</f>
        <v>164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137</v>
      </c>
      <c r="C64" s="317">
        <f>IF(ISBLANK('DEM2'!F7),"-",'DEM2'!F7)</f>
        <v>149</v>
      </c>
      <c r="D64" s="789"/>
      <c r="E64" s="317">
        <f>IF(ISBLANK('DEM2'!G8),"-",'DEM2'!G8)</f>
        <v>138</v>
      </c>
      <c r="F64" s="317">
        <f>IF(ISBLANK('DEM2'!F8),"-",'DEM2'!F8)</f>
        <v>148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79</v>
      </c>
      <c r="C65" s="345">
        <f>IF(ISBLANK('DEM2'!I7),"-",'DEM2'!I7)</f>
        <v>98</v>
      </c>
      <c r="D65" s="393"/>
      <c r="E65" s="345">
        <f>IF(ISBLANK('DEM2'!J8),"-",'DEM2'!J8)</f>
        <v>72</v>
      </c>
      <c r="F65" s="345">
        <f>IF(ISBLANK('DEM2'!I8),"-",'DEM2'!I8)</f>
        <v>95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339</v>
      </c>
      <c r="C66" s="317">
        <f>IF(ISBLANK('DEM2'!L7),"-",'DEM2'!L7)</f>
        <v>392</v>
      </c>
      <c r="D66" s="395"/>
      <c r="E66" s="317">
        <f>IF(ISBLANK('DEM2'!M8),"-",'DEM2'!M8)</f>
        <v>319</v>
      </c>
      <c r="F66" s="317">
        <f>IF(ISBLANK('DEM2'!L8),"-",'DEM2'!L8)</f>
        <v>377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345</v>
      </c>
      <c r="C67" s="317">
        <f>IF(ISBLANK('DEM2'!O7),"-",'DEM2'!O7)</f>
        <v>422</v>
      </c>
      <c r="D67" s="395"/>
      <c r="E67" s="317">
        <f>IF(ISBLANK('DEM2'!P8),"-",'DEM2'!P8)</f>
        <v>317</v>
      </c>
      <c r="F67" s="317">
        <f>IF(ISBLANK('DEM2'!O8),"-",'DEM2'!O8)</f>
        <v>381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1303</v>
      </c>
      <c r="C68" s="414">
        <f>IF(ISBLANK('DEM2'!R7),"-",'DEM2'!R7)</f>
        <v>1678</v>
      </c>
      <c r="D68" s="420"/>
      <c r="E68" s="414">
        <f>IF(ISBLANK('DEM2'!S8),"-",'DEM2'!S8)</f>
        <v>1246</v>
      </c>
      <c r="F68" s="414">
        <f>IF(ISBLANK('DEM2'!R8),"-",'DEM2'!R8)</f>
        <v>1707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2029</v>
      </c>
      <c r="C69" s="463">
        <f>IF(ISBLANK('DEM2'!U7),"-",'DEM2'!U7)</f>
        <v>2386</v>
      </c>
      <c r="D69" s="799"/>
      <c r="E69" s="463">
        <f>IF(ISBLANK('DEM2'!V8),"-",'DEM2'!V8)</f>
        <v>1932</v>
      </c>
      <c r="F69" s="463">
        <f>IF(ISBLANK('DEM2'!U8),"-",'DEM2'!U8)</f>
        <v>2409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19.2</v>
      </c>
      <c r="G116" s="407">
        <f>IF(ISBLANK('DEM2'!E24),"-",'DEM2'!E24)</f>
        <v>19.2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1114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1505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34.700000000000003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62012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701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212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>
        <f>IF(ISBLANK(SIROMASTVO1!B6),"-",SIROMASTVO1!B6)</f>
        <v>56.5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>
        <f>IF(ISBLANK(SIROMASTVO1!B7),"-",SIROMASTVO1!B7)</f>
        <v>165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>
        <f>IF(ISBLANK(SIROMASTVO1!B4),"-",SIROMASTVO1!B4)</f>
        <v>38.200000000000003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>
        <f>IF(ISBLANK(SIROMASTVO1!B5),"-",SIROMASTVO1!B5)</f>
        <v>23.4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923794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>
        <f>IF(ISBLANK('EKO4'!B9),"-",'EKO4'!B9)</f>
        <v>212807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185224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139475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>
        <f>IF(ISBLANK('EKO6'!E6),"-",'EKO6'!E6)</f>
        <v>42669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187920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>
        <f>IF(ISBLANK('EKO6'!C6),"-",'EKO6'!C6)</f>
        <v>43290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17270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>
        <f>IF(ISBLANK('EKO6'!G6),"-",'EKO6'!G6)</f>
        <v>3978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>
        <f>IF(ISBLANK('EKO4'!B4),"-",'EKO4'!B4)</f>
        <v>602333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>
        <f>IF(ISBLANK('EKO4'!B5),"-",'EKO4'!B5)</f>
        <v>138754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>
        <f>IF(ISBLANK('EKO4'!B6),"-",'EKO4'!B6)</f>
        <v>622388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>
        <f>IF(ISBLANK('EKO4'!B7),"-",'EKO4'!B7)</f>
        <v>143374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>
        <f>IF(ISBLANK('EKO4'!B10),"-",'EKO4'!B10)</f>
        <v>56</v>
      </c>
      <c r="D263" s="1133"/>
      <c r="E263" s="113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>
        <f>IF(ISBLANK('EKO4'!B13),"-",'EKO4'!B13)</f>
        <v>197</v>
      </c>
      <c r="D264" s="1153"/>
      <c r="E264" s="1153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>
        <f>IF(ISBLANK('EKO4'!B16),"-",'EKO4'!B16)</f>
        <v>147373</v>
      </c>
      <c r="D265" s="1136"/>
      <c r="E265" s="1136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1398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1419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81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3179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1389</v>
      </c>
      <c r="C300" s="808">
        <f>IF(ISBLANK(POLJ3!C4),"-",POLJ3!C4)</f>
        <v>269</v>
      </c>
      <c r="D300" s="1104">
        <f>IF(ISBLANK(POLJ3!D4),"-",POLJ3!D4)</f>
        <v>1120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2129</v>
      </c>
      <c r="C301" s="789">
        <f>IF(ISBLANK(POLJ3!C5),"-",POLJ3!C5)</f>
        <v>1237</v>
      </c>
      <c r="D301" s="1105">
        <f>IF(ISBLANK(POLJ3!D5),"-",POLJ3!D5)</f>
        <v>892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06">
        <f>IF(ISBLANK(POLJ3!D6),"-",POLJ3!D6)</f>
        <v>0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3</v>
      </c>
      <c r="C303" s="791">
        <f>IF(ISBLANK(POLJ3!C7),"-",POLJ3!C7)</f>
        <v>0</v>
      </c>
      <c r="D303" s="1107">
        <f>IF(ISBLANK(POLJ3!D7),"-",POLJ3!D7)</f>
        <v>3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1398</v>
      </c>
      <c r="C304" s="807">
        <f>IF(ISBLANK(POLJ3!C8),"-",POLJ3!C8)</f>
        <v>263</v>
      </c>
      <c r="D304" s="1108">
        <f>IF(ISBLANK(POLJ3!D8),"-",POLJ3!D8)</f>
        <v>1135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>
        <f>IF(ISBLANK(POLJ2!B3),"-",POLJ2!B3)</f>
        <v>16.63</v>
      </c>
      <c r="C310" s="1109"/>
      <c r="D310" s="3"/>
      <c r="E310" s="5"/>
      <c r="F310" s="5"/>
      <c r="G310" s="815" t="s">
        <v>765</v>
      </c>
      <c r="H310" s="816">
        <f>IF(ISBLANK(POLJ2!H3),"-",POLJ2!H3)</f>
        <v>1878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>
        <f>IF(ISBLANK(POLJ2!B4),"-",POLJ2!B4)</f>
        <v>1127.8900000000001</v>
      </c>
      <c r="C311" s="1120"/>
      <c r="D311" s="3"/>
      <c r="E311" s="5"/>
      <c r="F311" s="5"/>
      <c r="G311" s="810" t="s">
        <v>766</v>
      </c>
      <c r="H311" s="248">
        <f>IF(ISBLANK(POLJ2!H4),"-",POLJ2!H4)</f>
        <v>2160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>
        <f>IF(ISBLANK(POLJ2!B5),"-",POLJ2!B5)</f>
        <v>510.89</v>
      </c>
      <c r="C312" s="1120"/>
      <c r="D312" s="3"/>
      <c r="E312" s="5"/>
      <c r="F312" s="5"/>
      <c r="G312" s="810" t="s">
        <v>767</v>
      </c>
      <c r="H312" s="248">
        <f>IF(ISBLANK(POLJ2!H5),"-",POLJ2!H5)</f>
        <v>2408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>
        <f>IF(ISBLANK(POLJ2!B6),"-",POLJ2!B6)</f>
        <v>2.5299999999999998</v>
      </c>
      <c r="C313" s="1120"/>
      <c r="D313" s="3"/>
      <c r="E313" s="5"/>
      <c r="F313" s="5"/>
      <c r="G313" s="812" t="s">
        <v>768</v>
      </c>
      <c r="H313" s="249">
        <f>IF(ISBLANK(POLJ2!H6),"-",POLJ2!H6)</f>
        <v>32612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>
        <f>IF(ISBLANK(POLJ2!B7),"-",POLJ2!B7)</f>
        <v>1.02</v>
      </c>
      <c r="C314" s="1120"/>
      <c r="D314" s="3"/>
      <c r="E314" s="5"/>
      <c r="F314" s="5"/>
      <c r="G314" s="814" t="s">
        <v>16</v>
      </c>
      <c r="H314" s="817">
        <f>IF(ISBLANK(POLJ2!H7),"-",POLJ2!H7)</f>
        <v>39058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>
        <f>IF(ISBLANK(POLJ2!B8),"-",POLJ2!B8)</f>
        <v>3853.95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>
        <f>IF(ISBLANK(POLJ2!B9),"-",POLJ2!B9)</f>
        <v>5512.91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>
        <f>IF(ISBLANK(OBRAZ1!B5),"-",OBRAZ1!B5)</f>
        <v>3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>
        <f>IF(ISBLANK(OBRAZ1!B6),"-",OBRAZ1!B6)</f>
        <v>16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>
        <f>IF(ISBLANK(OBRAZ1!B7),"-",OBRAZ1!B7)</f>
        <v>15.6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99</v>
      </c>
      <c r="I364" s="808">
        <f>IF(ISBLANK(OBRAZ2!I6),"-",OBRAZ2!I6)</f>
        <v>0</v>
      </c>
      <c r="J364" s="808">
        <f>IF(ISBLANK(OBRAZ2!J6),"-",OBRAZ2!J6)</f>
        <v>99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>
        <f>IF(ISBLANK(OBRAZ1!B8),"-",OBRAZ1!B8)</f>
        <v>62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>
        <f>IF(ISBLANK(OBRAZ1!B9),"-",OBRAZ1!B9)</f>
        <v>61.4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>
        <f>IF(ISBLANK(OBRAZ1!B10),"-",OBRAZ1!B10)</f>
        <v>37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39.189189189189186</v>
      </c>
      <c r="I375" s="850">
        <f>IF(ISBLANK(OBRAZ2!C12),"-",OBRAZ2!C21)</f>
        <v>68.686868686868678</v>
      </c>
      <c r="J375" s="850">
        <f>IF(ISBLANK(OBRAZ2!D12),"-",OBRAZ2!D21)</f>
        <v>46.956521739130437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24.324324324324326</v>
      </c>
      <c r="I377" s="851">
        <f>IF(ISBLANK(OBRAZ2!C14),"-",OBRAZ2!C23)</f>
        <v>0</v>
      </c>
      <c r="J377" s="851">
        <f>IF(ISBLANK(OBRAZ2!D14),"-",OBRAZ2!D23)</f>
        <v>20.869565217391305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12.162162162162163</v>
      </c>
      <c r="I379" s="851">
        <f>IF(ISBLANK(OBRAZ2!C16),"-",OBRAZ2!C25)</f>
        <v>8.0808080808080813</v>
      </c>
      <c r="J379" s="851">
        <f>IF(ISBLANK(OBRAZ2!D16),"-",OBRAZ2!D25)</f>
        <v>5.2173913043478262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24.324324324324326</v>
      </c>
      <c r="I380" s="852">
        <f>IF(ISBLANK(OBRAZ2!C17),"-",OBRAZ2!C26)</f>
        <v>23.232323232323232</v>
      </c>
      <c r="J380" s="852">
        <f>IF(ISBLANK(OBRAZ2!D17),"-",OBRAZ2!D26)</f>
        <v>26.956521739130434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>
        <f>IF(ISBLANK(OBRAZ5!B4),"-",OBRAZ5!B4)</f>
        <v>4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>
        <f>IF(ISBLANK(OBRAZ5!B5),"-",OBRAZ5!B5)</f>
        <v>15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121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122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21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>
        <f>IF(ISBLANK(OBRAZ5!B12),"-",OBRAZ5!B12)</f>
        <v>86.4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>
        <f>IF(ISBLANK(OBRAZ5!B13),"-",OBRAZ5!B13)</f>
        <v>46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>
        <f>IF(ISBLANK(OBRAZ5!B14),"-",OBRAZ5!B14)</f>
        <v>121.1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>
        <f>IF(ISBLANK(OBRAZ5!B15),"-",OBRAZ5!B15)</f>
        <v>0.4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>
        <f>IF(COUNT(OBRAZ8!B7,OBRAZ8!E7,OBRAZ8!H7)=0,"-",OBRAZ8!K7)</f>
        <v>56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17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>
        <f>IF(ISBLANK(OBRAZ7!B9),"-",OBRAZ7!B9)</f>
        <v>-3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>
        <f>IF(ISBLANK(ZDRAV1!B4),"-",ZDRAV1!B4)</f>
        <v>9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>
        <f>IF(ISBLANK(ZDRAV1!B5),"-",ZDRAV1!B5)</f>
        <v>2.1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>
        <f>IF(ISBLANK(ZDRAV1!B6),"-",ZDRAV1!B6)</f>
        <v>0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>
        <f>IF(ISBLANK(ZDRAV1!B7),"-",ZDRAV1!B7)</f>
        <v>1.7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>
        <f>IF(ISBLANK(ZDRAV1!B8),"-",ZDRAV1!B8)</f>
        <v>0.6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>
        <f>IF(ISBLANK(ZDRAV1!B9),"-",ZDRAV1!B9)</f>
        <v>4.5999999999999996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>
        <f>IF(ISBLANK(ZDRAV1!B10),"-",ZDRAV1!B10)</f>
        <v>64.7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>
        <f>IF(ISBLANK(ZDRAV1!B11),"-",ZDRAV1!B11)</f>
        <v>1.29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>
        <f>IF(ISBLANK(ZDRAV1!B18),"-",ZDRAV1!B18)</f>
        <v>100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>
        <f>IF(ISBLANK(ZDRAV1!B19),"-",ZDRAV1!B19)</f>
        <v>94.4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>
        <f>IF(ISBLANK('SOC1'!B4),"-",'SOC1'!B4)</f>
        <v>1159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>
        <f>IF(ISBLANK('SOC1'!B5),"-",'SOC1'!B5)</f>
        <v>26.7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>
        <f>IF(ISBLANK('SOC1'!B8),"-",'SOC1'!B8)</f>
        <v>3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>
        <f>IF(ISBLANK('SOC1'!B9),"-",'SOC1'!B9)</f>
        <v>386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>
        <f>IF(ISBLANK('SOC1'!B10),"-",'SOC1'!B10)</f>
        <v>1438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>
        <f>IF(ISBLANK('SOC9'!E7),"-",'SOC9'!E7)</f>
        <v>1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>
        <f>IF(ISBLANK('SOC3'!B4),"-",'SOC3'!B4)</f>
        <v>6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>
        <f>IF(ISBLANK('SOC3'!B5),"-",'SOC3'!B5)</f>
        <v>10.1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>
        <f>IF(ISBLANK('SOC3'!B6),"-",'SOC3'!B6)</f>
        <v>1.4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>
        <f>IF(ISBLANK('SOC3'!B7),"-",'SOC3'!B7)</f>
        <v>8.6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>
        <f>IF(ISBLANK('SOC3'!B8),"-",'SOC3'!B8)</f>
        <v>1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>
        <f>IF(ISBLANK('SOC3'!B9),"-",'SOC3'!B9)</f>
        <v>0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>
        <f>IF(ISBLANK('SOC5'!B4),"-",'SOC5'!B4)</f>
        <v>133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>
        <f>IF(ISBLANK('SOC5'!B5),"-",'SOC5'!B5)</f>
        <v>2.4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>
        <f>IF(ISBLANK('SOC5'!B6),"-",'SOC5'!B6)</f>
        <v>197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>
        <f>IF(ISBLANK('SOC5'!B7),"-",'SOC5'!B7)</f>
        <v>26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>
        <f>IF(ISBLANK('SOC5'!B8),"-",'SOC5'!B8)</f>
        <v>19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>
        <f>IF(ISBLANK('SOC5'!B9),"-",'SOC5'!B9)</f>
        <v>2.9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>
        <f>IF('SOC6'!E7&gt;0,'SOC6'!E7,"-")</f>
        <v>9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>
        <f>IF(ISBLANK('SOC5'!B11),"-",'SOC5'!B11)</f>
        <v>23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>
        <f>IF(ISBLANK('SOC5'!B12),"-",'SOC5'!B12)</f>
        <v>0.7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>
        <f>IF(ISBLANK('SOC7'!B5),"-",'SOC7'!B5)</f>
        <v>0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>
        <f>IF(ISBLANK('SOC7'!B6),"-",'SOC7'!B6)</f>
        <v>9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>
        <f>IF(ISBLANK('SOC7'!B9),"-",'SOC7'!B9)</f>
        <v>1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>
        <f>IF(ISBLANK('SOC7'!B10),"-",'SOC7'!B10)</f>
        <v>2.2000000000000002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>
        <f>IF(ISBLANK(IZBORI!B4),"-",IZBORI!B4)</f>
        <v>76.8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>
        <f>IF(ISBLANK(IZBORI!B5),"-",IZBORI!B5)</f>
        <v>52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>
        <f>IF(ISBLANK(PRAV1!B5),"-",PRAV1!B5)</f>
        <v>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>
        <f>IF(ISBLANK(PRAV1!B6),"-",PRAV1!B6)</f>
        <v>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>
        <f>IF(ISBLANK(SAOBINFR1!B4),"-",SAOBINFR1!B4)</f>
        <v>413.25700000000001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>
        <f>IF(ISBLANK(SAOBINFR1!B11),"-",SAOBINFR1!B11)</f>
        <v>0.5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>
        <f>IF(ISBLANK(SAOBINFR1!B12),"-",SAOBINFR1!B12)</f>
        <v>9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>
        <f>IF(ISBLANK(SAOBINFR1!B5),"-",SAOBINFR1!B5)</f>
        <v>24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>
        <f>IF(ISBLANK(SAOBINFR1!B6),"-",SAOBINFR1!B6)</f>
        <v>861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>
        <f>IF(ISBLANK(SAOBINFR1!B7),"-",SAOBINFR1!B7)</f>
        <v>27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>
        <f>IF(ISBLANK(SAOBINFR1!B8),"-",SAOBINFR1!B8)</f>
        <v>689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>
        <f>IF(ISBLANK(SAOBINFR1!B9),"-",SAOBINFR1!B9)</f>
        <v>17334.03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>
        <f>IF(ISBLANK(SAOBINFR1!B10),"-",SAOBINFR1!B10)</f>
        <v>47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>
        <f>IF(ISBLANK(INDEKSI1!B6),"-",INDEKSI1!B6)</f>
        <v>16.356280000000002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>
        <f>IF(ISBLANK(INDEKSI1!B7),"-",INDEKSI1!B7)</f>
        <v>11</v>
      </c>
      <c r="D696" s="315"/>
      <c r="E696" s="314"/>
      <c r="F696" s="5"/>
      <c r="G696" s="837">
        <v>2012</v>
      </c>
      <c r="H696" s="835">
        <f>IF(ISBLANK(INDEKSI2!B5),"-",INDEKSI2!B5)</f>
        <v>17.399999999999999</v>
      </c>
      <c r="I696" s="835">
        <f>IF(ISBLANK(INDEKSI2!C5),"-",INDEKSI2!C5)</f>
        <v>150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>
        <f>IF(ISBLANK(INDEKSI1!B8),"-",INDEKSI1!B8)</f>
        <v>55.5</v>
      </c>
      <c r="D697" s="315"/>
      <c r="E697" s="314"/>
      <c r="F697" s="5"/>
      <c r="G697" s="838">
        <v>2013</v>
      </c>
      <c r="H697" s="559">
        <f>IF(ISBLANK(INDEKSI2!B6),"-",INDEKSI2!B6)</f>
        <v>15.42</v>
      </c>
      <c r="I697" s="559">
        <f>IF(ISBLANK(INDEKSI2!C6),"-",INDEKSI2!C6)</f>
        <v>154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>
        <f>IF(ISBLANK(INDEKSI2!B7),"-",INDEKSI2!B7)</f>
        <v>18.79</v>
      </c>
      <c r="I698" s="836">
        <f>IF(ISBLANK(INDEKSI2!C7),"-",INDEKSI2!C7)</f>
        <v>149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37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14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112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22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1.6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3</v>
      </c>
      <c r="D6" s="612">
        <v>0</v>
      </c>
      <c r="E6" s="612">
        <v>3</v>
      </c>
      <c r="F6" s="1033">
        <v>9</v>
      </c>
      <c r="G6" s="612">
        <v>5</v>
      </c>
      <c r="H6" s="980">
        <v>4</v>
      </c>
      <c r="I6" s="1034">
        <v>7.6</v>
      </c>
      <c r="J6" s="612">
        <v>8.1999999999999993</v>
      </c>
      <c r="K6" s="1035">
        <v>7</v>
      </c>
      <c r="L6" s="1033">
        <v>38</v>
      </c>
      <c r="M6" s="612">
        <v>17</v>
      </c>
      <c r="N6" s="1028">
        <v>21</v>
      </c>
      <c r="O6" s="1034">
        <v>33.9</v>
      </c>
      <c r="P6" s="612">
        <v>29.3</v>
      </c>
      <c r="Q6" s="1028">
        <v>38.9</v>
      </c>
      <c r="R6" s="1033">
        <v>27</v>
      </c>
      <c r="S6" s="612">
        <v>15</v>
      </c>
      <c r="T6" s="1035">
        <v>12</v>
      </c>
    </row>
    <row r="7" spans="1:20" x14ac:dyDescent="0.25">
      <c r="A7" s="286">
        <v>2021</v>
      </c>
      <c r="B7" s="602">
        <v>1</v>
      </c>
      <c r="C7" s="601">
        <v>3</v>
      </c>
      <c r="D7" s="612">
        <v>0</v>
      </c>
      <c r="E7" s="612">
        <v>3</v>
      </c>
      <c r="F7" s="1033">
        <v>21</v>
      </c>
      <c r="G7" s="612">
        <v>10</v>
      </c>
      <c r="H7" s="980">
        <v>11</v>
      </c>
      <c r="I7" s="1034">
        <v>18.8</v>
      </c>
      <c r="J7" s="612">
        <v>17.5</v>
      </c>
      <c r="K7" s="1035">
        <v>20</v>
      </c>
      <c r="L7" s="1033">
        <v>47</v>
      </c>
      <c r="M7" s="612">
        <v>26</v>
      </c>
      <c r="N7" s="1028">
        <v>21</v>
      </c>
      <c r="O7" s="1034">
        <v>38.5</v>
      </c>
      <c r="P7" s="612">
        <v>41.3</v>
      </c>
      <c r="Q7" s="1028">
        <v>35.6</v>
      </c>
      <c r="R7" s="1033">
        <v>31</v>
      </c>
      <c r="S7" s="612">
        <v>19</v>
      </c>
      <c r="T7" s="1035">
        <v>12</v>
      </c>
    </row>
    <row r="8" spans="1:20" x14ac:dyDescent="0.25">
      <c r="A8" s="219">
        <v>2022</v>
      </c>
      <c r="B8" s="617">
        <v>1</v>
      </c>
      <c r="C8" s="947">
        <v>3</v>
      </c>
      <c r="D8" s="981">
        <v>0</v>
      </c>
      <c r="E8" s="981">
        <v>3</v>
      </c>
      <c r="F8" s="1036">
        <v>16</v>
      </c>
      <c r="G8" s="981">
        <v>9</v>
      </c>
      <c r="H8" s="979">
        <v>7</v>
      </c>
      <c r="I8" s="754">
        <v>15.6</v>
      </c>
      <c r="J8" s="981">
        <v>15.8</v>
      </c>
      <c r="K8" s="1037">
        <v>15.4</v>
      </c>
      <c r="L8" s="1036">
        <v>62</v>
      </c>
      <c r="M8" s="981">
        <v>34</v>
      </c>
      <c r="N8" s="691">
        <v>28</v>
      </c>
      <c r="O8" s="754">
        <v>61.4</v>
      </c>
      <c r="P8" s="981">
        <v>60.2</v>
      </c>
      <c r="Q8" s="691">
        <v>62.9</v>
      </c>
      <c r="R8" s="1036">
        <v>37</v>
      </c>
      <c r="S8" s="981">
        <v>18</v>
      </c>
      <c r="T8" s="1037">
        <v>19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4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15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121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122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21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86.4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46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121.1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0.4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85.211267605633793</v>
      </c>
      <c r="C21" s="739">
        <f>B10/(B7+B10)*100</f>
        <v>14.788732394366196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85.211267605633793</v>
      </c>
      <c r="C26" s="739">
        <f>C21</f>
        <v>14.788732394366196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0</v>
      </c>
      <c r="C5" s="1095">
        <v>4</v>
      </c>
      <c r="D5" s="914" t="s">
        <v>5</v>
      </c>
      <c r="E5" s="211"/>
      <c r="F5" s="125">
        <v>2021</v>
      </c>
      <c r="G5" s="70">
        <v>4</v>
      </c>
      <c r="H5" s="55">
        <v>0</v>
      </c>
      <c r="I5" s="110">
        <v>4</v>
      </c>
      <c r="J5" s="70">
        <v>13</v>
      </c>
      <c r="K5" s="55">
        <v>0</v>
      </c>
      <c r="L5" s="110">
        <v>13</v>
      </c>
      <c r="M5" s="70">
        <v>117</v>
      </c>
      <c r="N5" s="55">
        <v>141</v>
      </c>
      <c r="O5" s="70">
        <v>18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15</v>
      </c>
      <c r="D6" s="915" t="s">
        <v>5</v>
      </c>
      <c r="E6" s="254"/>
      <c r="F6" s="125">
        <v>2022</v>
      </c>
      <c r="G6" s="212">
        <v>4</v>
      </c>
      <c r="H6" s="58">
        <v>0</v>
      </c>
      <c r="I6" s="160">
        <v>4</v>
      </c>
      <c r="J6" s="212">
        <v>15</v>
      </c>
      <c r="K6" s="58">
        <v>0</v>
      </c>
      <c r="L6" s="160">
        <v>15</v>
      </c>
      <c r="M6" s="212">
        <v>121</v>
      </c>
      <c r="N6" s="58">
        <v>122</v>
      </c>
      <c r="O6" s="212">
        <v>21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4</v>
      </c>
      <c r="H7" s="94">
        <v>0</v>
      </c>
      <c r="I7" s="169">
        <v>4</v>
      </c>
      <c r="J7" s="167"/>
      <c r="K7" s="94"/>
      <c r="L7" s="169"/>
      <c r="M7" s="167">
        <v>143</v>
      </c>
      <c r="N7" s="94">
        <v>128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0</v>
      </c>
      <c r="C11" s="918">
        <f>IF(ISBLANK(C5),"",C5)</f>
        <v>4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15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97.2</v>
      </c>
      <c r="C5" s="611">
        <v>96</v>
      </c>
      <c r="D5" s="945">
        <v>98.5</v>
      </c>
      <c r="E5" s="610"/>
      <c r="F5" s="611"/>
      <c r="G5" s="945"/>
      <c r="H5" s="610"/>
      <c r="I5" s="611"/>
      <c r="J5" s="945"/>
      <c r="K5" s="610">
        <v>35</v>
      </c>
      <c r="L5" s="611">
        <v>20</v>
      </c>
      <c r="M5" s="945">
        <v>15</v>
      </c>
      <c r="N5" s="610">
        <v>92.1</v>
      </c>
      <c r="O5" s="611">
        <v>90.9</v>
      </c>
      <c r="P5" s="945">
        <v>93.8</v>
      </c>
      <c r="Q5" s="610">
        <v>0.3</v>
      </c>
      <c r="R5" s="611">
        <v>0.7</v>
      </c>
      <c r="S5" s="945">
        <v>0</v>
      </c>
    </row>
    <row r="6" spans="1:19" x14ac:dyDescent="0.25">
      <c r="A6" s="286">
        <v>2021</v>
      </c>
      <c r="B6" s="457">
        <v>94.8</v>
      </c>
      <c r="C6" s="458">
        <v>94.6</v>
      </c>
      <c r="D6" s="976">
        <v>94.9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41</v>
      </c>
      <c r="L6" s="458">
        <v>22</v>
      </c>
      <c r="M6" s="976">
        <v>19</v>
      </c>
      <c r="N6" s="457">
        <v>117.1</v>
      </c>
      <c r="O6" s="458">
        <v>110</v>
      </c>
      <c r="P6" s="976">
        <v>126.7</v>
      </c>
      <c r="Q6" s="457">
        <v>-0.4</v>
      </c>
      <c r="R6" s="458">
        <v>0</v>
      </c>
      <c r="S6" s="976">
        <v>-0.7</v>
      </c>
    </row>
    <row r="7" spans="1:19" x14ac:dyDescent="0.25">
      <c r="A7" s="286">
        <v>2022</v>
      </c>
      <c r="B7" s="601">
        <v>86.4</v>
      </c>
      <c r="C7" s="612">
        <v>84.5</v>
      </c>
      <c r="D7" s="980">
        <v>88.4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46</v>
      </c>
      <c r="L7" s="612">
        <v>27</v>
      </c>
      <c r="M7" s="980">
        <v>19</v>
      </c>
      <c r="N7" s="601">
        <v>121.1</v>
      </c>
      <c r="O7" s="612">
        <v>142.1</v>
      </c>
      <c r="P7" s="980">
        <v>100</v>
      </c>
      <c r="Q7" s="601">
        <v>0.4</v>
      </c>
      <c r="R7" s="612">
        <v>1.4</v>
      </c>
      <c r="S7" s="980">
        <v>-0.8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-3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185224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42669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0</v>
      </c>
      <c r="C5" s="616">
        <v>0</v>
      </c>
      <c r="D5" s="616">
        <v>0</v>
      </c>
      <c r="E5" s="599">
        <v>66</v>
      </c>
      <c r="F5" s="616">
        <v>33</v>
      </c>
      <c r="G5" s="945">
        <v>33</v>
      </c>
      <c r="H5" s="616">
        <v>0</v>
      </c>
      <c r="I5" s="616">
        <v>0</v>
      </c>
      <c r="J5" s="616">
        <v>0</v>
      </c>
      <c r="K5" s="217">
        <f>SUM(B5,E5,H5)</f>
        <v>66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0</v>
      </c>
      <c r="C6" s="612">
        <v>0</v>
      </c>
      <c r="D6" s="946">
        <v>0</v>
      </c>
      <c r="E6" s="601">
        <v>56</v>
      </c>
      <c r="F6" s="612">
        <v>30</v>
      </c>
      <c r="G6" s="946">
        <v>26</v>
      </c>
      <c r="H6" s="601">
        <v>0</v>
      </c>
      <c r="I6" s="612">
        <v>0</v>
      </c>
      <c r="J6" s="612">
        <v>0</v>
      </c>
      <c r="K6" s="218">
        <f>SUM(B6,E6,H6)</f>
        <v>56</v>
      </c>
      <c r="M6" s="105" t="s">
        <v>284</v>
      </c>
      <c r="N6" s="171">
        <f>IF(ISBLANK(J7),"",J7)</f>
        <v>0</v>
      </c>
      <c r="O6" s="80">
        <f>IF(ISBLANK(I7),"",I7)</f>
        <v>0</v>
      </c>
      <c r="P6" s="211"/>
    </row>
    <row r="7" spans="1:17" ht="24.75" x14ac:dyDescent="0.25">
      <c r="A7" s="218">
        <v>2023</v>
      </c>
      <c r="B7" s="601">
        <v>0</v>
      </c>
      <c r="C7" s="612">
        <v>0</v>
      </c>
      <c r="D7" s="946">
        <v>0</v>
      </c>
      <c r="E7" s="601">
        <v>56</v>
      </c>
      <c r="F7" s="612">
        <v>37</v>
      </c>
      <c r="G7" s="946">
        <v>19</v>
      </c>
      <c r="H7" s="601">
        <v>0</v>
      </c>
      <c r="I7" s="612">
        <v>0</v>
      </c>
      <c r="J7" s="612">
        <v>0</v>
      </c>
      <c r="K7" s="218">
        <f>SUM(B7,E7,H7)</f>
        <v>56</v>
      </c>
      <c r="M7" s="106" t="s">
        <v>285</v>
      </c>
      <c r="N7" s="220">
        <f>IF(ISBLANK(G7),"",G7)</f>
        <v>19</v>
      </c>
      <c r="O7" s="107">
        <f>IF(ISBLANK(F7),"",F7)</f>
        <v>37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0</v>
      </c>
      <c r="O8" s="83">
        <f>IF(ISBLANK(C7),"",C7)</f>
        <v>0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0</v>
      </c>
      <c r="O13" s="80">
        <f>IF(ISBLANK(I7),"",I7)</f>
        <v>0</v>
      </c>
      <c r="P13" s="211"/>
    </row>
    <row r="14" spans="1:17" ht="27.75" customHeight="1" x14ac:dyDescent="0.25">
      <c r="M14" s="106" t="s">
        <v>515</v>
      </c>
      <c r="N14" s="220">
        <f>IF(ISBLANK(G7),"",G7)</f>
        <v>19</v>
      </c>
      <c r="O14" s="107">
        <f>IF(ISBLANK(F7),"",F7)</f>
        <v>37</v>
      </c>
      <c r="P14" s="211"/>
    </row>
    <row r="15" spans="1:17" ht="26.25" customHeight="1" x14ac:dyDescent="0.25">
      <c r="M15" s="108" t="s">
        <v>516</v>
      </c>
      <c r="N15" s="170">
        <f>IF(ISBLANK(D7),"",D7)</f>
        <v>0</v>
      </c>
      <c r="O15" s="83">
        <f>IF(ISBLANK(C7),"",C7)</f>
        <v>0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0</v>
      </c>
      <c r="C21" s="616">
        <v>0</v>
      </c>
      <c r="D21" s="616">
        <v>0</v>
      </c>
      <c r="E21" s="599">
        <v>16</v>
      </c>
      <c r="F21" s="616">
        <v>11</v>
      </c>
      <c r="G21" s="945">
        <v>5</v>
      </c>
      <c r="H21" s="616">
        <v>0</v>
      </c>
      <c r="I21" s="616">
        <v>0</v>
      </c>
      <c r="J21" s="616">
        <v>0</v>
      </c>
      <c r="K21" s="217">
        <f>SUM(B21,E21,H21)</f>
        <v>16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0</v>
      </c>
      <c r="C22" s="1028">
        <v>0</v>
      </c>
      <c r="D22" s="980">
        <v>0</v>
      </c>
      <c r="E22" s="1034">
        <v>20</v>
      </c>
      <c r="F22" s="1028">
        <v>5</v>
      </c>
      <c r="G22" s="980">
        <v>15</v>
      </c>
      <c r="H22" s="1034">
        <v>0</v>
      </c>
      <c r="I22" s="1028">
        <v>0</v>
      </c>
      <c r="J22" s="1028">
        <v>0</v>
      </c>
      <c r="K22" s="218">
        <f>SUM(B22,E22,H22)</f>
        <v>20</v>
      </c>
      <c r="M22" s="105" t="s">
        <v>284</v>
      </c>
      <c r="N22" s="171">
        <f>IF(ISBLANK(J23),"",J23)</f>
        <v>0</v>
      </c>
      <c r="O22" s="80">
        <f>IF(ISBLANK(I23),"",I23)</f>
        <v>0</v>
      </c>
      <c r="P22" s="211"/>
    </row>
    <row r="23" spans="1:17" ht="24.75" x14ac:dyDescent="0.25">
      <c r="A23" s="218">
        <v>2022</v>
      </c>
      <c r="B23" s="1034">
        <v>0</v>
      </c>
      <c r="C23" s="1028">
        <v>0</v>
      </c>
      <c r="D23" s="980">
        <v>0</v>
      </c>
      <c r="E23" s="1034">
        <v>17</v>
      </c>
      <c r="F23" s="1028">
        <v>6</v>
      </c>
      <c r="G23" s="980">
        <v>11</v>
      </c>
      <c r="H23" s="1034">
        <v>0</v>
      </c>
      <c r="I23" s="1028">
        <v>0</v>
      </c>
      <c r="J23" s="1028">
        <v>0</v>
      </c>
      <c r="K23" s="218">
        <f>SUM(B23,E23,H23)</f>
        <v>17</v>
      </c>
      <c r="M23" s="106" t="s">
        <v>285</v>
      </c>
      <c r="N23" s="220">
        <f>IF(ISBLANK(G23),"",G23)</f>
        <v>11</v>
      </c>
      <c r="O23" s="107">
        <f>IF(ISBLANK(F23),"",F23)</f>
        <v>6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0</v>
      </c>
      <c r="O24" s="109">
        <f>IF(ISBLANK(C23),"",C23)</f>
        <v>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0</v>
      </c>
      <c r="O29" s="80">
        <f>IF(ISBLANK(I23),"",I23)</f>
        <v>0</v>
      </c>
      <c r="P29" s="211"/>
    </row>
    <row r="30" spans="1:17" ht="27.75" customHeight="1" x14ac:dyDescent="0.25">
      <c r="M30" s="106" t="s">
        <v>515</v>
      </c>
      <c r="N30" s="220">
        <f>IF(ISBLANK(G23),"",G23)</f>
        <v>11</v>
      </c>
      <c r="O30" s="107">
        <f>IF(ISBLANK(F23),"",F23)</f>
        <v>6</v>
      </c>
      <c r="P30" s="211"/>
    </row>
    <row r="31" spans="1:17" ht="27.75" customHeight="1" x14ac:dyDescent="0.25">
      <c r="M31" s="108" t="s">
        <v>516</v>
      </c>
      <c r="N31" s="221">
        <f>IF(ISBLANK(D23),"",D23)</f>
        <v>0</v>
      </c>
      <c r="O31" s="109">
        <f>IF(ISBLANK(C23),"",C23)</f>
        <v>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139475</v>
      </c>
      <c r="D5" s="253"/>
    </row>
    <row r="6" spans="1:4" ht="30" x14ac:dyDescent="0.25">
      <c r="A6" s="686" t="s">
        <v>474</v>
      </c>
      <c r="B6" s="617">
        <v>45749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1.4</v>
      </c>
      <c r="J5" s="611">
        <v>0</v>
      </c>
      <c r="K5" s="945">
        <v>2.4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-2.9</v>
      </c>
      <c r="J6" s="458">
        <v>-3.6</v>
      </c>
      <c r="K6" s="976">
        <v>-2.4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-3</v>
      </c>
      <c r="J7" s="612">
        <v>-6.1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7</v>
      </c>
      <c r="C5" s="207">
        <v>6</v>
      </c>
      <c r="G5" s="113"/>
      <c r="H5" s="174" t="s">
        <v>586</v>
      </c>
      <c r="I5" s="207">
        <v>3</v>
      </c>
      <c r="J5" s="207">
        <v>3</v>
      </c>
    </row>
    <row r="6" spans="1:13" ht="15" customHeight="1" x14ac:dyDescent="0.25">
      <c r="A6" s="175" t="s">
        <v>587</v>
      </c>
      <c r="B6" s="208">
        <v>273</v>
      </c>
      <c r="C6" s="208">
        <v>58</v>
      </c>
      <c r="G6" s="113"/>
      <c r="H6" s="175" t="s">
        <v>587</v>
      </c>
      <c r="I6" s="208">
        <v>39</v>
      </c>
      <c r="J6" s="208">
        <v>16</v>
      </c>
    </row>
    <row r="7" spans="1:13" ht="15" customHeight="1" x14ac:dyDescent="0.25">
      <c r="A7" s="175" t="s">
        <v>588</v>
      </c>
      <c r="B7" s="208">
        <v>296</v>
      </c>
      <c r="C7" s="208">
        <v>243</v>
      </c>
      <c r="G7" s="113"/>
      <c r="H7" s="175" t="s">
        <v>588</v>
      </c>
      <c r="I7" s="208">
        <v>160</v>
      </c>
      <c r="J7" s="208">
        <v>100</v>
      </c>
    </row>
    <row r="8" spans="1:13" ht="15" customHeight="1" x14ac:dyDescent="0.25">
      <c r="A8" s="175" t="s">
        <v>589</v>
      </c>
      <c r="B8" s="208">
        <v>683</v>
      </c>
      <c r="C8" s="208">
        <v>748</v>
      </c>
      <c r="G8" s="113"/>
      <c r="H8" s="175" t="s">
        <v>589</v>
      </c>
      <c r="I8" s="208">
        <v>545</v>
      </c>
      <c r="J8" s="208">
        <v>540</v>
      </c>
    </row>
    <row r="9" spans="1:13" ht="15" customHeight="1" x14ac:dyDescent="0.25">
      <c r="A9" s="175" t="s">
        <v>590</v>
      </c>
      <c r="B9" s="208">
        <v>715</v>
      </c>
      <c r="C9" s="208">
        <v>1155</v>
      </c>
      <c r="G9" s="113"/>
      <c r="H9" s="175" t="s">
        <v>590</v>
      </c>
      <c r="I9" s="208">
        <v>737</v>
      </c>
      <c r="J9" s="208">
        <v>1209</v>
      </c>
    </row>
    <row r="10" spans="1:13" ht="15" customHeight="1" x14ac:dyDescent="0.25">
      <c r="A10" s="175" t="s">
        <v>591</v>
      </c>
      <c r="B10" s="208">
        <v>28</v>
      </c>
      <c r="C10" s="208">
        <v>79</v>
      </c>
      <c r="G10" s="113"/>
      <c r="H10" s="175" t="s">
        <v>591</v>
      </c>
      <c r="I10" s="208">
        <v>48</v>
      </c>
      <c r="J10" s="208">
        <v>61</v>
      </c>
    </row>
    <row r="11" spans="1:13" ht="15" customHeight="1" x14ac:dyDescent="0.25">
      <c r="A11" s="176" t="s">
        <v>592</v>
      </c>
      <c r="B11" s="209">
        <v>44</v>
      </c>
      <c r="C11" s="209">
        <v>74</v>
      </c>
      <c r="G11" s="113"/>
      <c r="H11" s="176" t="s">
        <v>592</v>
      </c>
      <c r="I11" s="209">
        <v>122</v>
      </c>
      <c r="J11" s="209">
        <v>158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7</v>
      </c>
      <c r="C17" s="178">
        <f>IF(ISBLANK(C5),"0",C5)</f>
        <v>6</v>
      </c>
      <c r="G17" s="113"/>
      <c r="H17" s="174" t="s">
        <v>586</v>
      </c>
      <c r="I17" s="177">
        <f>IF(ISBLANK(I5),"0",I5)</f>
        <v>3</v>
      </c>
      <c r="J17" s="178">
        <f>IF(ISBLANK(J5),"0",J5)</f>
        <v>3</v>
      </c>
    </row>
    <row r="18" spans="1:13" ht="15" customHeight="1" x14ac:dyDescent="0.25">
      <c r="A18" s="175" t="s">
        <v>587</v>
      </c>
      <c r="B18" s="179">
        <f t="shared" ref="B18:C18" si="0">IF(ISBLANK(B6),"0",B6)</f>
        <v>273</v>
      </c>
      <c r="C18" s="180">
        <f t="shared" si="0"/>
        <v>58</v>
      </c>
      <c r="G18" s="113"/>
      <c r="H18" s="175" t="s">
        <v>587</v>
      </c>
      <c r="I18" s="179">
        <f t="shared" ref="I18:J18" si="1">IF(ISBLANK(I6),"0",I6)</f>
        <v>39</v>
      </c>
      <c r="J18" s="180">
        <f t="shared" si="1"/>
        <v>16</v>
      </c>
    </row>
    <row r="19" spans="1:13" ht="15" customHeight="1" x14ac:dyDescent="0.25">
      <c r="A19" s="175" t="s">
        <v>588</v>
      </c>
      <c r="B19" s="179">
        <f t="shared" ref="B19:C19" si="2">IF(ISBLANK(B7),"0",B7)</f>
        <v>296</v>
      </c>
      <c r="C19" s="180">
        <f t="shared" si="2"/>
        <v>243</v>
      </c>
      <c r="G19" s="113"/>
      <c r="H19" s="175" t="s">
        <v>588</v>
      </c>
      <c r="I19" s="179">
        <f t="shared" ref="I19:J19" si="3">IF(ISBLANK(I7),"0",I7)</f>
        <v>160</v>
      </c>
      <c r="J19" s="180">
        <f t="shared" si="3"/>
        <v>100</v>
      </c>
    </row>
    <row r="20" spans="1:13" ht="15" customHeight="1" x14ac:dyDescent="0.25">
      <c r="A20" s="175" t="s">
        <v>589</v>
      </c>
      <c r="B20" s="179">
        <f t="shared" ref="B20:C20" si="4">IF(ISBLANK(B8),"0",B8)</f>
        <v>683</v>
      </c>
      <c r="C20" s="180">
        <f t="shared" si="4"/>
        <v>748</v>
      </c>
      <c r="G20" s="113"/>
      <c r="H20" s="175" t="s">
        <v>589</v>
      </c>
      <c r="I20" s="179">
        <f t="shared" ref="I20:J20" si="5">IF(ISBLANK(I8),"0",I8)</f>
        <v>545</v>
      </c>
      <c r="J20" s="180">
        <f t="shared" si="5"/>
        <v>540</v>
      </c>
    </row>
    <row r="21" spans="1:13" ht="15" customHeight="1" x14ac:dyDescent="0.25">
      <c r="A21" s="175" t="s">
        <v>590</v>
      </c>
      <c r="B21" s="179">
        <f t="shared" ref="B21:C21" si="6">IF(ISBLANK(B9),"0",B9)</f>
        <v>715</v>
      </c>
      <c r="C21" s="180">
        <f t="shared" si="6"/>
        <v>1155</v>
      </c>
      <c r="G21" s="113"/>
      <c r="H21" s="175" t="s">
        <v>590</v>
      </c>
      <c r="I21" s="179">
        <f t="shared" ref="I21:J21" si="7">IF(ISBLANK(I9),"0",I9)</f>
        <v>737</v>
      </c>
      <c r="J21" s="180">
        <f t="shared" si="7"/>
        <v>1209</v>
      </c>
    </row>
    <row r="22" spans="1:13" ht="15" customHeight="1" x14ac:dyDescent="0.25">
      <c r="A22" s="175" t="s">
        <v>591</v>
      </c>
      <c r="B22" s="179">
        <f t="shared" ref="B22:C22" si="8">IF(ISBLANK(B10),"0",B10)</f>
        <v>28</v>
      </c>
      <c r="C22" s="180">
        <f t="shared" si="8"/>
        <v>79</v>
      </c>
      <c r="G22" s="113"/>
      <c r="H22" s="175" t="s">
        <v>591</v>
      </c>
      <c r="I22" s="179">
        <f t="shared" ref="I22:J22" si="9">IF(ISBLANK(I10),"0",I10)</f>
        <v>48</v>
      </c>
      <c r="J22" s="180">
        <f t="shared" si="9"/>
        <v>61</v>
      </c>
    </row>
    <row r="23" spans="1:13" ht="15" customHeight="1" x14ac:dyDescent="0.25">
      <c r="A23" s="176" t="s">
        <v>592</v>
      </c>
      <c r="B23" s="181">
        <f t="shared" ref="B23:C23" si="10">IF(ISBLANK(B11),"0",B11)</f>
        <v>44</v>
      </c>
      <c r="C23" s="182">
        <f t="shared" si="10"/>
        <v>74</v>
      </c>
      <c r="G23" s="113"/>
      <c r="H23" s="176" t="s">
        <v>592</v>
      </c>
      <c r="I23" s="181">
        <f t="shared" ref="I23:J23" si="11">IF(ISBLANK(I11),"0",I11)</f>
        <v>122</v>
      </c>
      <c r="J23" s="182">
        <f t="shared" si="11"/>
        <v>158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0.34213098729227759</v>
      </c>
      <c r="C29" s="184">
        <f>C17/SUM(C17:C23)*100</f>
        <v>0.25391451544646637</v>
      </c>
      <c r="D29" s="253"/>
      <c r="E29" s="253"/>
      <c r="G29" s="113"/>
      <c r="H29" s="174" t="s">
        <v>593</v>
      </c>
      <c r="I29" s="184">
        <f>I17/SUM(I17:I23)*100</f>
        <v>0.18137847642079807</v>
      </c>
      <c r="J29" s="184">
        <f>J17/SUM(J17:J23)*100</f>
        <v>0.14374700527072351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13.343108504398826</v>
      </c>
      <c r="C30" s="185">
        <f>C18/SUM(C17:C23)*100</f>
        <v>2.4545069826491748</v>
      </c>
      <c r="D30" s="253"/>
      <c r="E30" s="253"/>
      <c r="G30" s="113"/>
      <c r="H30" s="175" t="s">
        <v>594</v>
      </c>
      <c r="I30" s="185">
        <f>I18/SUM(I17:I23)*100</f>
        <v>2.3579201934703748</v>
      </c>
      <c r="J30" s="185">
        <f>J18/SUM(J17:J23)*100</f>
        <v>0.76665069477719217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14.467253176930598</v>
      </c>
      <c r="C31" s="185">
        <f>C19/SUM(C17:C23)*100</f>
        <v>10.283537875581887</v>
      </c>
      <c r="D31" s="253"/>
      <c r="E31" s="253"/>
      <c r="G31" s="113"/>
      <c r="H31" s="175" t="s">
        <v>595</v>
      </c>
      <c r="I31" s="185">
        <f>I19/SUM(I17:I23)*100</f>
        <v>9.6735187424425639</v>
      </c>
      <c r="J31" s="185">
        <f>J19/SUM(J17:J23)*100</f>
        <v>4.7915668423574509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33.382209188660802</v>
      </c>
      <c r="C32" s="185">
        <f>C20/SUM(C17:C23)*100</f>
        <v>31.654676258992804</v>
      </c>
      <c r="D32" s="253"/>
      <c r="E32" s="253"/>
      <c r="G32" s="113"/>
      <c r="H32" s="175" t="s">
        <v>596</v>
      </c>
      <c r="I32" s="185">
        <f>I20/SUM(I17:I23)*100</f>
        <v>32.950423216444982</v>
      </c>
      <c r="J32" s="185">
        <f>J20/SUM(J17:J23)*100</f>
        <v>25.874460948730231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34.946236559139784</v>
      </c>
      <c r="C33" s="185">
        <f>C21/SUM(C17:C23)*100</f>
        <v>48.878544223444777</v>
      </c>
      <c r="D33" s="253"/>
      <c r="E33" s="253"/>
      <c r="G33" s="113"/>
      <c r="H33" s="175" t="s">
        <v>597</v>
      </c>
      <c r="I33" s="185">
        <f>I21/SUM(I17:I23)*100</f>
        <v>44.558645707376058</v>
      </c>
      <c r="J33" s="185">
        <f>J21/SUM(J17:J23)*100</f>
        <v>57.93004312410158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1.3685239491691104</v>
      </c>
      <c r="C34" s="185">
        <f>C22/SUM(C17:C23)*100</f>
        <v>3.3432077867118069</v>
      </c>
      <c r="D34" s="253"/>
      <c r="E34" s="253"/>
      <c r="G34" s="113"/>
      <c r="H34" s="175" t="s">
        <v>598</v>
      </c>
      <c r="I34" s="185">
        <f>I22/SUM(I17:I23)*100</f>
        <v>2.9020556227327692</v>
      </c>
      <c r="J34" s="185">
        <f>J22/SUM(J17:J23)*100</f>
        <v>2.922855773838045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2.1505376344086025</v>
      </c>
      <c r="C35" s="186">
        <f>C23/SUM(C17:C23)*100</f>
        <v>3.1316123571730849</v>
      </c>
      <c r="D35" s="253"/>
      <c r="E35" s="253"/>
      <c r="G35" s="113"/>
      <c r="H35" s="176" t="s">
        <v>599</v>
      </c>
      <c r="I35" s="186">
        <f>I23/SUM(I17:I23)*100</f>
        <v>7.3760580411124543</v>
      </c>
      <c r="J35" s="186">
        <f>J23/SUM(J17:J23)*100</f>
        <v>7.5706756109247726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0.34213098729227759</v>
      </c>
      <c r="C41" s="184">
        <f t="shared" si="12"/>
        <v>0.25391451544646637</v>
      </c>
      <c r="G41" s="113"/>
      <c r="H41" s="174" t="s">
        <v>601</v>
      </c>
      <c r="I41" s="184">
        <f t="shared" ref="I41:J41" si="13">I29</f>
        <v>0.18137847642079807</v>
      </c>
      <c r="J41" s="184">
        <f t="shared" si="13"/>
        <v>0.14374700527072351</v>
      </c>
    </row>
    <row r="42" spans="1:12" x14ac:dyDescent="0.25">
      <c r="A42" s="175" t="s">
        <v>602</v>
      </c>
      <c r="B42" s="185">
        <f t="shared" si="12"/>
        <v>13.343108504398826</v>
      </c>
      <c r="C42" s="185">
        <f t="shared" si="12"/>
        <v>2.4545069826491748</v>
      </c>
      <c r="G42" s="113"/>
      <c r="H42" s="175" t="s">
        <v>602</v>
      </c>
      <c r="I42" s="185">
        <f t="shared" ref="I42:J42" si="14">I30</f>
        <v>2.3579201934703748</v>
      </c>
      <c r="J42" s="185">
        <f t="shared" si="14"/>
        <v>0.76665069477719217</v>
      </c>
    </row>
    <row r="43" spans="1:12" x14ac:dyDescent="0.25">
      <c r="A43" s="175" t="s">
        <v>603</v>
      </c>
      <c r="B43" s="185">
        <f t="shared" si="12"/>
        <v>14.467253176930598</v>
      </c>
      <c r="C43" s="185">
        <f t="shared" si="12"/>
        <v>10.283537875581887</v>
      </c>
      <c r="G43" s="113"/>
      <c r="H43" s="175" t="s">
        <v>603</v>
      </c>
      <c r="I43" s="185">
        <f t="shared" ref="I43:J43" si="15">I31</f>
        <v>9.6735187424425639</v>
      </c>
      <c r="J43" s="185">
        <f t="shared" si="15"/>
        <v>4.7915668423574509</v>
      </c>
    </row>
    <row r="44" spans="1:12" x14ac:dyDescent="0.25">
      <c r="A44" s="175" t="s">
        <v>604</v>
      </c>
      <c r="B44" s="185">
        <f t="shared" si="12"/>
        <v>33.382209188660802</v>
      </c>
      <c r="C44" s="185">
        <f t="shared" si="12"/>
        <v>31.654676258992804</v>
      </c>
      <c r="G44" s="113"/>
      <c r="H44" s="175" t="s">
        <v>604</v>
      </c>
      <c r="I44" s="185">
        <f t="shared" ref="I44:J44" si="16">I32</f>
        <v>32.950423216444982</v>
      </c>
      <c r="J44" s="185">
        <f t="shared" si="16"/>
        <v>25.874460948730231</v>
      </c>
    </row>
    <row r="45" spans="1:12" x14ac:dyDescent="0.25">
      <c r="A45" s="175" t="s">
        <v>605</v>
      </c>
      <c r="B45" s="185">
        <f t="shared" si="12"/>
        <v>34.946236559139784</v>
      </c>
      <c r="C45" s="185">
        <f t="shared" si="12"/>
        <v>48.878544223444777</v>
      </c>
      <c r="G45" s="113"/>
      <c r="H45" s="175" t="s">
        <v>605</v>
      </c>
      <c r="I45" s="185">
        <f t="shared" ref="I45:J45" si="17">I33</f>
        <v>44.558645707376058</v>
      </c>
      <c r="J45" s="185">
        <f t="shared" si="17"/>
        <v>57.93004312410158</v>
      </c>
    </row>
    <row r="46" spans="1:12" x14ac:dyDescent="0.25">
      <c r="A46" s="175" t="s">
        <v>606</v>
      </c>
      <c r="B46" s="185">
        <f t="shared" si="12"/>
        <v>1.3685239491691104</v>
      </c>
      <c r="C46" s="185">
        <f t="shared" si="12"/>
        <v>3.3432077867118069</v>
      </c>
      <c r="G46" s="113"/>
      <c r="H46" s="175" t="s">
        <v>606</v>
      </c>
      <c r="I46" s="185">
        <f t="shared" ref="I46:J46" si="18">I34</f>
        <v>2.9020556227327692</v>
      </c>
      <c r="J46" s="185">
        <f t="shared" si="18"/>
        <v>2.922855773838045</v>
      </c>
    </row>
    <row r="47" spans="1:12" x14ac:dyDescent="0.25">
      <c r="A47" s="176" t="s">
        <v>607</v>
      </c>
      <c r="B47" s="186">
        <f t="shared" si="12"/>
        <v>2.1505376344086025</v>
      </c>
      <c r="C47" s="186">
        <f t="shared" si="12"/>
        <v>3.1316123571730849</v>
      </c>
      <c r="G47" s="113"/>
      <c r="H47" s="176" t="s">
        <v>607</v>
      </c>
      <c r="I47" s="186">
        <f t="shared" ref="I47:J47" si="19">I35</f>
        <v>7.3760580411124543</v>
      </c>
      <c r="J47" s="186">
        <f t="shared" si="19"/>
        <v>7.5706756109247726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1536</v>
      </c>
      <c r="C5" s="207">
        <v>1635</v>
      </c>
      <c r="D5" s="253"/>
      <c r="E5" s="253"/>
      <c r="F5" s="1003"/>
      <c r="H5" s="174" t="s">
        <v>624</v>
      </c>
      <c r="I5" s="207">
        <v>790</v>
      </c>
      <c r="J5" s="207">
        <v>861</v>
      </c>
    </row>
    <row r="6" spans="1:10" ht="15" customHeight="1" x14ac:dyDescent="0.25">
      <c r="A6" s="175" t="s">
        <v>625</v>
      </c>
      <c r="B6" s="208">
        <v>236</v>
      </c>
      <c r="C6" s="208">
        <v>354</v>
      </c>
      <c r="D6" s="253"/>
      <c r="E6" s="253"/>
      <c r="F6" s="1003"/>
      <c r="H6" s="175" t="s">
        <v>625</v>
      </c>
      <c r="I6" s="208">
        <v>334</v>
      </c>
      <c r="J6" s="208">
        <v>514</v>
      </c>
    </row>
    <row r="7" spans="1:10" ht="15" customHeight="1" x14ac:dyDescent="0.25">
      <c r="A7" s="176" t="s">
        <v>626</v>
      </c>
      <c r="B7" s="209">
        <v>274</v>
      </c>
      <c r="C7" s="209">
        <v>374</v>
      </c>
      <c r="D7" s="253"/>
      <c r="E7" s="253"/>
      <c r="F7" s="1003"/>
      <c r="H7" s="175" t="s">
        <v>626</v>
      </c>
      <c r="I7" s="208">
        <v>527</v>
      </c>
      <c r="J7" s="208">
        <v>708</v>
      </c>
    </row>
    <row r="8" spans="1:10" x14ac:dyDescent="0.25">
      <c r="D8" s="253"/>
      <c r="E8" s="253"/>
      <c r="F8" s="1003"/>
      <c r="H8" s="176" t="s">
        <v>2351</v>
      </c>
      <c r="I8" s="209">
        <v>3</v>
      </c>
      <c r="J8" s="209">
        <v>4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1536</v>
      </c>
      <c r="C13" s="178">
        <f>IF(ISBLANK(C5),"0",C5)</f>
        <v>1635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236</v>
      </c>
      <c r="C14" s="180">
        <f t="shared" si="0"/>
        <v>354</v>
      </c>
      <c r="D14" s="253"/>
      <c r="E14" s="253"/>
      <c r="F14" s="1003"/>
      <c r="H14" s="174" t="s">
        <v>624</v>
      </c>
      <c r="I14" s="177">
        <f>IF(ISBLANK(I5),"0",I5)</f>
        <v>790</v>
      </c>
      <c r="J14" s="178">
        <f>IF(ISBLANK(J5),"0",J5)</f>
        <v>861</v>
      </c>
    </row>
    <row r="15" spans="1:10" ht="15" customHeight="1" x14ac:dyDescent="0.25">
      <c r="A15" s="176" t="s">
        <v>626</v>
      </c>
      <c r="B15" s="181">
        <f t="shared" si="0"/>
        <v>274</v>
      </c>
      <c r="C15" s="182">
        <f t="shared" si="0"/>
        <v>374</v>
      </c>
      <c r="D15" s="253"/>
      <c r="E15" s="253"/>
      <c r="F15" s="1003"/>
      <c r="H15" s="175" t="s">
        <v>625</v>
      </c>
      <c r="I15" s="179">
        <f t="shared" ref="I15:J15" si="1">IF(ISBLANK(I6),"0",I6)</f>
        <v>334</v>
      </c>
      <c r="J15" s="180">
        <f t="shared" si="1"/>
        <v>514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527</v>
      </c>
      <c r="J16" s="180">
        <f t="shared" si="2"/>
        <v>708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3</v>
      </c>
      <c r="J17" s="182">
        <f t="shared" si="3"/>
        <v>4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75.073313782991207</v>
      </c>
      <c r="C21" s="184">
        <f>C13/SUM(C13:C15)*100</f>
        <v>69.19170545916208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11.534701857282501</v>
      </c>
      <c r="C22" s="185">
        <f>C14/SUM(C13:C15)*100</f>
        <v>14.980956411341515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13.391984359726294</v>
      </c>
      <c r="C23" s="186">
        <f>C15/SUM(C13:C15)*100</f>
        <v>15.827338129496402</v>
      </c>
      <c r="D23" s="253"/>
      <c r="E23" s="253"/>
      <c r="F23" s="1003"/>
      <c r="H23" s="174" t="s">
        <v>629</v>
      </c>
      <c r="I23" s="184">
        <f>I14/SUM(I14:I17)*100</f>
        <v>47.762998790810158</v>
      </c>
      <c r="J23" s="184">
        <f>J14/SUM(J14:J17)*100</f>
        <v>41.255390512697652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20.19347037484885</v>
      </c>
      <c r="J24" s="185">
        <f>J15/SUM(J14:J17)*100</f>
        <v>24.628653569717297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31.862152357920191</v>
      </c>
      <c r="J25" s="185">
        <f>J16/SUM(J14:J17)*100</f>
        <v>33.924293243890752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0.18137847642079807</v>
      </c>
      <c r="J26" s="186">
        <f>J17/SUM(J14:J17)*100</f>
        <v>0.19166267369429804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75.073313782991207</v>
      </c>
      <c r="C29" s="189">
        <f t="shared" si="4"/>
        <v>69.19170545916208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11.534701857282501</v>
      </c>
      <c r="C30" s="192">
        <f t="shared" si="4"/>
        <v>14.980956411341515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13.391984359726294</v>
      </c>
      <c r="C31" s="195">
        <f t="shared" si="4"/>
        <v>15.827338129496402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47.762998790810158</v>
      </c>
      <c r="J32" s="189">
        <f>J23</f>
        <v>41.255390512697652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20.19347037484885</v>
      </c>
      <c r="J33" s="192">
        <f t="shared" si="5"/>
        <v>24.628653569717297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31.862152357920191</v>
      </c>
      <c r="J34" s="192">
        <f t="shared" si="6"/>
        <v>33.924293243890752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0.18137847642079807</v>
      </c>
      <c r="J35" s="195">
        <f t="shared" si="7"/>
        <v>0.19166267369429804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370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35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4341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12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12.9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17.7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-4.8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73.319999999999993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43.7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150.4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0</v>
      </c>
      <c r="C5" s="655">
        <v>0</v>
      </c>
      <c r="E5" s="28"/>
      <c r="J5" s="654" t="s">
        <v>542</v>
      </c>
      <c r="K5" s="669">
        <f>IF(ISBLANK(B5),"",B5)</f>
        <v>0</v>
      </c>
      <c r="L5" s="618">
        <f>IF(ISBLANK(C5),"",C5)</f>
        <v>0</v>
      </c>
      <c r="N5" s="28"/>
    </row>
    <row r="6" spans="1:15" x14ac:dyDescent="0.25">
      <c r="A6" s="656" t="s">
        <v>543</v>
      </c>
      <c r="B6" s="657">
        <v>1</v>
      </c>
      <c r="C6" s="657">
        <v>0</v>
      </c>
      <c r="E6" s="44"/>
      <c r="J6" s="656" t="s">
        <v>543</v>
      </c>
      <c r="K6" s="670">
        <f t="shared" ref="K6:K10" si="0">IF(ISBLANK(B6),"",B6)</f>
        <v>1</v>
      </c>
      <c r="L6" s="619">
        <f t="shared" ref="L6:L10" si="1">IF(ISBLANK(C6),"",C6)</f>
        <v>0</v>
      </c>
      <c r="N6" s="44"/>
    </row>
    <row r="7" spans="1:15" x14ac:dyDescent="0.25">
      <c r="A7" s="656" t="s">
        <v>641</v>
      </c>
      <c r="B7" s="657">
        <v>0</v>
      </c>
      <c r="C7" s="657">
        <v>3</v>
      </c>
      <c r="E7" s="44"/>
      <c r="J7" s="656" t="s">
        <v>641</v>
      </c>
      <c r="K7" s="670">
        <f t="shared" si="0"/>
        <v>0</v>
      </c>
      <c r="L7" s="619">
        <f t="shared" si="1"/>
        <v>3</v>
      </c>
      <c r="N7" s="44"/>
    </row>
    <row r="8" spans="1:15" x14ac:dyDescent="0.25">
      <c r="A8" s="650" t="s">
        <v>642</v>
      </c>
      <c r="B8" s="651">
        <v>8</v>
      </c>
      <c r="C8" s="651">
        <v>3</v>
      </c>
      <c r="E8" s="21"/>
      <c r="J8" s="650" t="s">
        <v>642</v>
      </c>
      <c r="K8" s="670">
        <f t="shared" si="0"/>
        <v>8</v>
      </c>
      <c r="L8" s="619">
        <f t="shared" si="1"/>
        <v>3</v>
      </c>
      <c r="N8" s="21"/>
    </row>
    <row r="9" spans="1:15" x14ac:dyDescent="0.25">
      <c r="A9" s="650" t="s">
        <v>643</v>
      </c>
      <c r="B9" s="651">
        <v>13</v>
      </c>
      <c r="C9" s="651">
        <v>6</v>
      </c>
      <c r="E9" s="21"/>
      <c r="J9" s="650" t="s">
        <v>643</v>
      </c>
      <c r="K9" s="670">
        <f t="shared" si="0"/>
        <v>13</v>
      </c>
      <c r="L9" s="619">
        <f t="shared" si="1"/>
        <v>6</v>
      </c>
      <c r="N9" s="21"/>
    </row>
    <row r="10" spans="1:15" x14ac:dyDescent="0.25">
      <c r="A10" s="652" t="s">
        <v>365</v>
      </c>
      <c r="B10" s="653">
        <v>222</v>
      </c>
      <c r="C10" s="653">
        <v>28</v>
      </c>
      <c r="J10" s="652" t="s">
        <v>365</v>
      </c>
      <c r="K10" s="671">
        <f t="shared" si="0"/>
        <v>222</v>
      </c>
      <c r="L10" s="620">
        <f t="shared" si="1"/>
        <v>28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11.26</v>
      </c>
      <c r="C15" s="197"/>
      <c r="D15" s="253"/>
      <c r="E15" s="211"/>
      <c r="F15" s="253"/>
      <c r="G15" s="253"/>
      <c r="J15" s="673" t="s">
        <v>488</v>
      </c>
      <c r="K15" s="674">
        <f>B15</f>
        <v>11.26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1.6</v>
      </c>
      <c r="C16" s="197"/>
      <c r="D16" s="253"/>
      <c r="E16" s="254"/>
      <c r="F16" s="253"/>
      <c r="G16" s="253"/>
      <c r="J16" s="675" t="s">
        <v>489</v>
      </c>
      <c r="K16" s="676">
        <f>B16</f>
        <v>1.6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6.08</v>
      </c>
      <c r="C19" s="198"/>
      <c r="D19" s="255"/>
      <c r="E19" s="256"/>
      <c r="F19" s="253"/>
      <c r="G19" s="253"/>
      <c r="J19" s="672" t="s">
        <v>502</v>
      </c>
      <c r="K19" s="676">
        <f>B19</f>
        <v>6.08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6.08</v>
      </c>
      <c r="C21" s="253"/>
      <c r="D21" s="253"/>
      <c r="E21" s="253"/>
      <c r="F21" s="253"/>
      <c r="G21" s="253"/>
      <c r="J21" s="661" t="s">
        <v>498</v>
      </c>
      <c r="K21" s="679">
        <f>B21</f>
        <v>6.08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0</v>
      </c>
      <c r="C33" s="657">
        <v>0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1</v>
      </c>
      <c r="C34" s="657">
        <v>0</v>
      </c>
      <c r="E34" s="44"/>
      <c r="J34" s="656" t="s">
        <v>641</v>
      </c>
      <c r="K34" s="670">
        <f t="shared" si="2"/>
        <v>1</v>
      </c>
      <c r="L34" s="619">
        <f t="shared" si="3"/>
        <v>0</v>
      </c>
      <c r="N34" s="44"/>
    </row>
    <row r="35" spans="1:15" x14ac:dyDescent="0.25">
      <c r="A35" s="650" t="s">
        <v>642</v>
      </c>
      <c r="B35" s="651">
        <v>1</v>
      </c>
      <c r="C35" s="651">
        <v>1</v>
      </c>
      <c r="E35" s="21"/>
      <c r="J35" s="650" t="s">
        <v>642</v>
      </c>
      <c r="K35" s="670">
        <f t="shared" si="2"/>
        <v>1</v>
      </c>
      <c r="L35" s="619">
        <f t="shared" si="3"/>
        <v>1</v>
      </c>
      <c r="N35" s="21"/>
    </row>
    <row r="36" spans="1:15" x14ac:dyDescent="0.25">
      <c r="A36" s="650" t="s">
        <v>643</v>
      </c>
      <c r="B36" s="651">
        <v>4</v>
      </c>
      <c r="C36" s="651">
        <v>1</v>
      </c>
      <c r="E36" s="21"/>
      <c r="J36" s="650" t="s">
        <v>643</v>
      </c>
      <c r="K36" s="670">
        <f t="shared" si="2"/>
        <v>4</v>
      </c>
      <c r="L36" s="619">
        <f t="shared" si="3"/>
        <v>1</v>
      </c>
      <c r="N36" s="21"/>
    </row>
    <row r="37" spans="1:15" x14ac:dyDescent="0.25">
      <c r="A37" s="652" t="s">
        <v>365</v>
      </c>
      <c r="B37" s="653">
        <v>21</v>
      </c>
      <c r="C37" s="653">
        <v>6</v>
      </c>
      <c r="J37" s="652" t="s">
        <v>365</v>
      </c>
      <c r="K37" s="671">
        <f t="shared" si="2"/>
        <v>21</v>
      </c>
      <c r="L37" s="620">
        <f t="shared" si="3"/>
        <v>6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1.55</v>
      </c>
      <c r="C42" s="197"/>
      <c r="D42" s="253"/>
      <c r="E42" s="211"/>
      <c r="F42" s="253"/>
      <c r="G42" s="253"/>
      <c r="J42" s="673" t="s">
        <v>488</v>
      </c>
      <c r="K42" s="674">
        <f>B42</f>
        <v>1.55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0.37</v>
      </c>
      <c r="C43" s="197"/>
      <c r="D43" s="253"/>
      <c r="E43" s="254"/>
      <c r="F43" s="253"/>
      <c r="G43" s="253"/>
      <c r="J43" s="675" t="s">
        <v>489</v>
      </c>
      <c r="K43" s="676">
        <f>B43</f>
        <v>0.37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0.89</v>
      </c>
      <c r="C46" s="198"/>
      <c r="D46" s="255"/>
      <c r="E46" s="256"/>
      <c r="F46" s="253"/>
      <c r="G46" s="253"/>
      <c r="J46" s="672" t="s">
        <v>502</v>
      </c>
      <c r="K46" s="676">
        <f>B46</f>
        <v>0.89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0.89</v>
      </c>
      <c r="C48" s="253"/>
      <c r="D48" s="253"/>
      <c r="E48" s="253"/>
      <c r="F48" s="253"/>
      <c r="G48" s="253"/>
      <c r="J48" s="661" t="s">
        <v>498</v>
      </c>
      <c r="K48" s="679">
        <f>B48</f>
        <v>0.89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9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2.1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1.7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0.6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4.5999999999999996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64.7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1.29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100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94.4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187920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43290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0</v>
      </c>
      <c r="C4" s="600">
        <v>0</v>
      </c>
      <c r="D4" s="600">
        <v>63.2</v>
      </c>
      <c r="E4" s="600">
        <v>1.55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>
        <v>0</v>
      </c>
      <c r="D5" s="751">
        <v>87.5</v>
      </c>
      <c r="E5" s="751">
        <v>1.68</v>
      </c>
      <c r="G5" s="647" t="s">
        <v>446</v>
      </c>
      <c r="H5" s="648">
        <f>IF(ISBLANK(B4),"",B4)</f>
        <v>0</v>
      </c>
      <c r="I5" s="648">
        <f>IF(ISBLANK(B5),"",B5)</f>
        <v>0</v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>
        <v>64.7</v>
      </c>
      <c r="E6" s="959">
        <v>1.29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0</v>
      </c>
      <c r="I9" s="648">
        <f>IF(ISBLANK(C5),"",C5)</f>
        <v>0</v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6</v>
      </c>
      <c r="C4" s="643">
        <v>1.3</v>
      </c>
      <c r="D4" s="643">
        <v>2.4</v>
      </c>
      <c r="E4" s="643">
        <v>0.56000000000000005</v>
      </c>
      <c r="F4" s="643">
        <v>1.1000000000000001</v>
      </c>
      <c r="G4" s="643">
        <v>4.5</v>
      </c>
      <c r="H4" s="1066"/>
      <c r="I4" s="253"/>
      <c r="J4" s="253"/>
      <c r="K4" s="253"/>
    </row>
    <row r="5" spans="1:11" x14ac:dyDescent="0.25">
      <c r="A5" s="480">
        <v>2021</v>
      </c>
      <c r="B5" s="602">
        <v>9</v>
      </c>
      <c r="C5" s="602">
        <v>2</v>
      </c>
      <c r="D5" s="602">
        <v>2.4</v>
      </c>
      <c r="E5" s="602">
        <v>0.56999999999999995</v>
      </c>
      <c r="F5" s="602">
        <v>1.4</v>
      </c>
      <c r="G5" s="602">
        <v>4.5</v>
      </c>
      <c r="H5" s="1066"/>
      <c r="I5" s="253"/>
      <c r="J5" s="253"/>
      <c r="K5" s="253"/>
    </row>
    <row r="6" spans="1:11" x14ac:dyDescent="0.25">
      <c r="A6" s="360">
        <v>2022</v>
      </c>
      <c r="B6" s="602">
        <v>9</v>
      </c>
      <c r="C6" s="602">
        <v>2.1</v>
      </c>
      <c r="D6" s="602">
        <v>0</v>
      </c>
      <c r="E6" s="602">
        <v>0.6</v>
      </c>
      <c r="F6" s="602">
        <v>1.7</v>
      </c>
      <c r="G6" s="602">
        <v>4.5999999999999996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97.1</v>
      </c>
      <c r="C5" s="602">
        <v>88.9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100</v>
      </c>
      <c r="C6" s="602">
        <v>96.8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100</v>
      </c>
      <c r="C7" s="1067">
        <v>94.4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1159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26.7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386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1438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17270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3978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1121</v>
      </c>
      <c r="C5" s="1034">
        <v>597</v>
      </c>
      <c r="D5" s="600">
        <v>524</v>
      </c>
      <c r="G5" s="871" t="s">
        <v>126</v>
      </c>
      <c r="H5" s="637">
        <f>IF(ISBLANK(D7),"",D7)</f>
        <v>551</v>
      </c>
    </row>
    <row r="6" spans="1:17" x14ac:dyDescent="0.25">
      <c r="A6" s="641">
        <v>2021</v>
      </c>
      <c r="B6" s="1034">
        <v>1215</v>
      </c>
      <c r="C6" s="1034">
        <v>639</v>
      </c>
      <c r="D6" s="602">
        <v>576</v>
      </c>
      <c r="G6" s="635" t="s">
        <v>127</v>
      </c>
      <c r="H6" s="623">
        <f>IF(ISBLANK(C7),"",C7)</f>
        <v>608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1159</v>
      </c>
      <c r="C7" s="1034">
        <v>608</v>
      </c>
      <c r="D7" s="617">
        <v>551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551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608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6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10.1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1.4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8.6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0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5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309</v>
      </c>
      <c r="C6" s="55">
        <v>160</v>
      </c>
      <c r="D6" s="55">
        <v>149</v>
      </c>
      <c r="E6" s="70">
        <v>287</v>
      </c>
      <c r="F6" s="55">
        <v>151</v>
      </c>
      <c r="G6" s="110">
        <v>136</v>
      </c>
      <c r="H6" s="55">
        <v>188</v>
      </c>
      <c r="I6" s="55">
        <v>98</v>
      </c>
      <c r="J6" s="55">
        <v>90</v>
      </c>
      <c r="K6" s="70">
        <v>737</v>
      </c>
      <c r="L6" s="55">
        <v>389</v>
      </c>
      <c r="M6" s="110">
        <v>348</v>
      </c>
      <c r="N6" s="70">
        <v>811</v>
      </c>
      <c r="O6" s="55">
        <v>449</v>
      </c>
      <c r="P6" s="110">
        <v>362</v>
      </c>
      <c r="Q6" s="70">
        <v>3056</v>
      </c>
      <c r="R6" s="55">
        <v>1719</v>
      </c>
      <c r="S6" s="110">
        <v>1337</v>
      </c>
      <c r="T6" s="70">
        <v>4479</v>
      </c>
      <c r="U6" s="55">
        <v>2424</v>
      </c>
      <c r="V6" s="160">
        <v>2055</v>
      </c>
    </row>
    <row r="7" spans="1:22" x14ac:dyDescent="0.25">
      <c r="A7" s="286">
        <v>2021</v>
      </c>
      <c r="B7" s="167">
        <v>314</v>
      </c>
      <c r="C7" s="94">
        <v>165</v>
      </c>
      <c r="D7" s="94">
        <v>149</v>
      </c>
      <c r="E7" s="167">
        <v>286</v>
      </c>
      <c r="F7" s="94">
        <v>149</v>
      </c>
      <c r="G7" s="169">
        <v>137</v>
      </c>
      <c r="H7" s="94">
        <v>177</v>
      </c>
      <c r="I7" s="94">
        <v>98</v>
      </c>
      <c r="J7" s="94">
        <v>79</v>
      </c>
      <c r="K7" s="167">
        <v>731</v>
      </c>
      <c r="L7" s="94">
        <v>392</v>
      </c>
      <c r="M7" s="169">
        <v>339</v>
      </c>
      <c r="N7" s="167">
        <v>767</v>
      </c>
      <c r="O7" s="94">
        <v>422</v>
      </c>
      <c r="P7" s="169">
        <v>345</v>
      </c>
      <c r="Q7" s="167">
        <v>2981</v>
      </c>
      <c r="R7" s="94">
        <v>1678</v>
      </c>
      <c r="S7" s="169">
        <v>1303</v>
      </c>
      <c r="T7" s="212">
        <v>4415</v>
      </c>
      <c r="U7" s="58">
        <v>2386</v>
      </c>
      <c r="V7" s="160">
        <v>2029</v>
      </c>
    </row>
    <row r="8" spans="1:22" x14ac:dyDescent="0.25">
      <c r="A8" s="219">
        <v>2022</v>
      </c>
      <c r="B8" s="72">
        <v>292</v>
      </c>
      <c r="C8" s="61">
        <v>164</v>
      </c>
      <c r="D8" s="61">
        <v>128</v>
      </c>
      <c r="E8" s="72">
        <v>286</v>
      </c>
      <c r="F8" s="61">
        <v>148</v>
      </c>
      <c r="G8" s="111">
        <v>138</v>
      </c>
      <c r="H8" s="61">
        <v>167</v>
      </c>
      <c r="I8" s="61">
        <v>95</v>
      </c>
      <c r="J8" s="61">
        <v>72</v>
      </c>
      <c r="K8" s="72">
        <v>696</v>
      </c>
      <c r="L8" s="61">
        <v>377</v>
      </c>
      <c r="M8" s="111">
        <v>319</v>
      </c>
      <c r="N8" s="72">
        <v>698</v>
      </c>
      <c r="O8" s="61">
        <v>381</v>
      </c>
      <c r="P8" s="111">
        <v>317</v>
      </c>
      <c r="Q8" s="72">
        <v>2953</v>
      </c>
      <c r="R8" s="61">
        <v>1707</v>
      </c>
      <c r="S8" s="111">
        <v>1246</v>
      </c>
      <c r="T8" s="72">
        <v>4341</v>
      </c>
      <c r="U8" s="61">
        <v>2409</v>
      </c>
      <c r="V8" s="111">
        <v>1932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292</v>
      </c>
      <c r="C15" s="172">
        <f>E8</f>
        <v>286</v>
      </c>
      <c r="D15" s="172">
        <f>H8</f>
        <v>167</v>
      </c>
      <c r="E15" s="172">
        <f>K8</f>
        <v>696</v>
      </c>
      <c r="F15" s="172">
        <f>N8</f>
        <v>698</v>
      </c>
      <c r="G15" s="172">
        <f>Q8</f>
        <v>2953</v>
      </c>
      <c r="H15" s="334">
        <f>T8</f>
        <v>4341</v>
      </c>
      <c r="M15" s="172">
        <f>K8</f>
        <v>696</v>
      </c>
      <c r="N15" s="172">
        <f>H15-E15-O15</f>
        <v>2835</v>
      </c>
      <c r="O15" s="172">
        <f>H15-(B15+C15+G15)</f>
        <v>810</v>
      </c>
      <c r="P15" s="29"/>
      <c r="Q15" s="100">
        <f>M15/H15*100</f>
        <v>16.033172080165862</v>
      </c>
      <c r="R15" s="100">
        <f>N15/H15*100</f>
        <v>65.307532826537667</v>
      </c>
      <c r="S15" s="100">
        <f>O15/H15*100</f>
        <v>18.659295093296478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16.033172080165862</v>
      </c>
      <c r="R18" s="100">
        <f>N15/H15*100</f>
        <v>65.307532826537667</v>
      </c>
      <c r="S18" s="100">
        <f>O15/H15*100</f>
        <v>18.659295093296478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0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19.2</v>
      </c>
      <c r="C24" s="361"/>
      <c r="D24" s="361"/>
      <c r="E24" s="167">
        <v>19.2</v>
      </c>
      <c r="F24" s="361"/>
      <c r="G24" s="362"/>
      <c r="H24" s="167">
        <v>19.23</v>
      </c>
      <c r="I24" s="94">
        <v>32.26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32.26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32.26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6</v>
      </c>
      <c r="C4" s="600">
        <v>0</v>
      </c>
      <c r="D4" s="600">
        <v>1</v>
      </c>
      <c r="E4" s="599">
        <v>1</v>
      </c>
      <c r="F4" s="600">
        <v>9.6</v>
      </c>
      <c r="G4" s="600">
        <v>1.4</v>
      </c>
    </row>
    <row r="5" spans="1:10" x14ac:dyDescent="0.25">
      <c r="A5" s="286">
        <v>2022</v>
      </c>
      <c r="B5" s="751">
        <v>6</v>
      </c>
      <c r="C5" s="751">
        <v>0</v>
      </c>
      <c r="D5" s="751">
        <v>1</v>
      </c>
      <c r="E5" s="753">
        <v>1</v>
      </c>
      <c r="F5" s="751">
        <v>10.1</v>
      </c>
      <c r="G5" s="751">
        <v>1.4</v>
      </c>
    </row>
    <row r="6" spans="1:10" x14ac:dyDescent="0.25">
      <c r="A6" s="218">
        <v>2023</v>
      </c>
      <c r="B6" s="752">
        <v>5</v>
      </c>
      <c r="C6" s="752">
        <v>0</v>
      </c>
      <c r="D6" s="752">
        <v>1</v>
      </c>
      <c r="E6" s="754">
        <v>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6</v>
      </c>
      <c r="C11" s="80">
        <f>IF(ISBLANK(D4),"",D4)</f>
        <v>1</v>
      </c>
      <c r="E11" s="103">
        <f>A4</f>
        <v>2021</v>
      </c>
      <c r="F11" s="80">
        <f>IF(ISBLANK(B4),"",B4)</f>
        <v>6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6</v>
      </c>
      <c r="C12" s="80">
        <f>IF(ISBLANK(D5),"",D5)</f>
        <v>1</v>
      </c>
      <c r="E12" s="103">
        <f t="shared" ref="E12:E13" si="1">A5</f>
        <v>2022</v>
      </c>
      <c r="F12" s="80">
        <f t="shared" ref="F12:F13" si="2">IF(ISBLANK(B5),"",B5)</f>
        <v>6</v>
      </c>
      <c r="G12" s="80">
        <f t="shared" ref="G12:G13" si="3">IF(ISBLANK(D5),"",D5)</f>
        <v>1</v>
      </c>
    </row>
    <row r="13" spans="1:10" x14ac:dyDescent="0.25">
      <c r="A13" s="155">
        <f t="shared" si="0"/>
        <v>2023</v>
      </c>
      <c r="B13" s="83">
        <f>IF(ISBLANK(B6),"",B6)</f>
        <v>5</v>
      </c>
      <c r="C13" s="83">
        <f>IF(ISBLANK(D6),"",D6)</f>
        <v>1</v>
      </c>
      <c r="D13" s="253"/>
      <c r="E13" s="155">
        <f t="shared" si="1"/>
        <v>2023</v>
      </c>
      <c r="F13" s="83">
        <f t="shared" si="2"/>
        <v>5</v>
      </c>
      <c r="G13" s="83">
        <f t="shared" si="3"/>
        <v>1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1</v>
      </c>
      <c r="E18" s="603">
        <f>A4</f>
        <v>2021</v>
      </c>
      <c r="F18" s="100">
        <f>IF(ISBLANK(C4),"",C4)</f>
        <v>0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1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1</v>
      </c>
      <c r="E20" s="155">
        <f t="shared" si="5"/>
        <v>2023</v>
      </c>
      <c r="F20" s="83">
        <f>IF(ISBLANK(C6),"",C6)</f>
        <v>0</v>
      </c>
      <c r="G20" s="83">
        <f t="shared" si="6"/>
        <v>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133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2.4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197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26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19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2.9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23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0.7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196</v>
      </c>
    </row>
    <row r="17" spans="2:3" x14ac:dyDescent="0.25">
      <c r="B17" s="253">
        <v>2022</v>
      </c>
      <c r="C17" s="1100">
        <v>181</v>
      </c>
    </row>
    <row r="18" spans="2:3" x14ac:dyDescent="0.25">
      <c r="B18" s="253">
        <v>2023</v>
      </c>
      <c r="C18" s="1100">
        <v>197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196</v>
      </c>
    </row>
    <row r="22" spans="2:3" x14ac:dyDescent="0.25">
      <c r="B22" s="636">
        <f>B17</f>
        <v>2022</v>
      </c>
      <c r="C22" s="636">
        <f t="shared" ref="C22:C23" si="0">IF(ISBLANK(C17),"",C17)</f>
        <v>181</v>
      </c>
    </row>
    <row r="23" spans="2:3" x14ac:dyDescent="0.25">
      <c r="B23" s="636">
        <f>B18</f>
        <v>2023</v>
      </c>
      <c r="C23" s="636">
        <f t="shared" si="0"/>
        <v>197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4</v>
      </c>
      <c r="C5" s="55">
        <v>4</v>
      </c>
      <c r="D5" s="55">
        <v>2</v>
      </c>
      <c r="E5" s="269">
        <f>SUM(B5:D5)</f>
        <v>10</v>
      </c>
      <c r="F5" s="71">
        <v>106</v>
      </c>
      <c r="G5" s="70">
        <v>0.6</v>
      </c>
      <c r="H5" s="55">
        <v>0.1</v>
      </c>
      <c r="I5" s="110">
        <v>0.2</v>
      </c>
      <c r="J5" s="71">
        <v>2.4</v>
      </c>
    </row>
    <row r="6" spans="1:10" x14ac:dyDescent="0.25">
      <c r="A6" s="286">
        <v>2022</v>
      </c>
      <c r="B6" s="757">
        <v>3</v>
      </c>
      <c r="C6" s="758">
        <v>3</v>
      </c>
      <c r="D6" s="758">
        <v>3</v>
      </c>
      <c r="E6" s="270">
        <f>SUM(B6:D6)</f>
        <v>9</v>
      </c>
      <c r="F6" s="214">
        <v>103</v>
      </c>
      <c r="G6" s="457">
        <v>0.4</v>
      </c>
      <c r="H6" s="458">
        <v>0.1</v>
      </c>
      <c r="I6" s="763">
        <v>0.4</v>
      </c>
      <c r="J6" s="214">
        <v>2.4</v>
      </c>
    </row>
    <row r="7" spans="1:10" x14ac:dyDescent="0.25">
      <c r="A7" s="218">
        <v>2023</v>
      </c>
      <c r="B7" s="167">
        <v>4</v>
      </c>
      <c r="C7" s="94">
        <v>3</v>
      </c>
      <c r="D7" s="94">
        <v>2</v>
      </c>
      <c r="E7" s="447">
        <f>SUM(B7:D7)</f>
        <v>9</v>
      </c>
      <c r="F7" s="168">
        <v>133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106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103</v>
      </c>
      <c r="C14" s="28"/>
      <c r="D14" s="28"/>
      <c r="F14" s="625" t="s">
        <v>1526</v>
      </c>
      <c r="G14" s="621">
        <f>IF(ISBLANK(B7),"",B7)</f>
        <v>4</v>
      </c>
      <c r="I14" s="625" t="s">
        <v>1529</v>
      </c>
      <c r="J14" s="621">
        <f>IF(ISBLANK(B7),"",B7)</f>
        <v>4</v>
      </c>
    </row>
    <row r="15" spans="1:10" x14ac:dyDescent="0.25">
      <c r="A15" s="624">
        <f t="shared" ref="A15" si="1">A7</f>
        <v>2023</v>
      </c>
      <c r="B15" s="623">
        <f t="shared" si="0"/>
        <v>133</v>
      </c>
      <c r="C15" s="28"/>
      <c r="D15" s="28"/>
      <c r="F15" s="626" t="s">
        <v>1527</v>
      </c>
      <c r="G15" s="622">
        <f>IF(ISBLANK(C7),"",C7)</f>
        <v>3</v>
      </c>
      <c r="I15" s="626" t="s">
        <v>1538</v>
      </c>
      <c r="J15" s="622">
        <f>IF(ISBLANK(C7),"",C7)</f>
        <v>3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</v>
      </c>
      <c r="I16" s="627" t="s">
        <v>1539</v>
      </c>
      <c r="J16" s="623">
        <f>IF(ISBLANK(D7),"",D7)</f>
        <v>2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0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9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2.2000000000000002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3</v>
      </c>
      <c r="C6" s="759"/>
      <c r="D6" s="759"/>
      <c r="E6" s="457">
        <v>6.4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2</v>
      </c>
      <c r="C7" s="759"/>
      <c r="D7" s="759"/>
      <c r="E7" s="457">
        <v>4.4000000000000004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</v>
      </c>
      <c r="C8" s="760"/>
      <c r="D8" s="760"/>
      <c r="E8" s="601">
        <v>2.2000000000000002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3</v>
      </c>
      <c r="C16" s="755"/>
      <c r="I16" s="700">
        <f>A6</f>
        <v>2020</v>
      </c>
      <c r="J16" s="674">
        <f>IF(ISBLANK(E6),"",E6)</f>
        <v>6.4</v>
      </c>
      <c r="K16" s="756"/>
    </row>
    <row r="17" spans="1:10" x14ac:dyDescent="0.25">
      <c r="A17" s="701">
        <f>A7</f>
        <v>2021</v>
      </c>
      <c r="B17" s="853">
        <f>IF(ISBLANK(B7),"",B7)</f>
        <v>2</v>
      </c>
      <c r="C17" s="755"/>
      <c r="I17" s="701">
        <f>A7</f>
        <v>2021</v>
      </c>
      <c r="J17" s="853">
        <f>IF(ISBLANK(E7),"",E7)</f>
        <v>4.4000000000000004</v>
      </c>
    </row>
    <row r="18" spans="1:10" x14ac:dyDescent="0.25">
      <c r="A18" s="702">
        <f>A8</f>
        <v>2022</v>
      </c>
      <c r="B18" s="676">
        <f>IF(ISBLANK(B8),"",B8)</f>
        <v>1</v>
      </c>
      <c r="C18" s="755"/>
      <c r="I18" s="702">
        <f>A8</f>
        <v>2022</v>
      </c>
      <c r="J18" s="676">
        <f>IF(ISBLANK(E8),"",E8)</f>
        <v>2.2000000000000002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</v>
      </c>
      <c r="D5" s="449">
        <f>IF(ISBLANK(B5),"",A5)</f>
        <v>2021</v>
      </c>
      <c r="E5" s="618">
        <f>IF(ISBLANK(B5),"",B5)</f>
        <v>1</v>
      </c>
      <c r="K5" s="217">
        <v>2020</v>
      </c>
      <c r="L5" s="655">
        <v>4.0999999999999996</v>
      </c>
    </row>
    <row r="6" spans="1:12" x14ac:dyDescent="0.25">
      <c r="A6" s="229">
        <v>2022</v>
      </c>
      <c r="B6" s="602">
        <v>1</v>
      </c>
      <c r="D6" s="450">
        <f>IF(ISBLANK(B6),"",A6)</f>
        <v>2022</v>
      </c>
      <c r="E6" s="619">
        <f>IF(ISBLANK(B6),"",B6)</f>
        <v>1</v>
      </c>
      <c r="K6" s="286">
        <v>2021</v>
      </c>
      <c r="L6" s="657">
        <v>8.3000000000000007</v>
      </c>
    </row>
    <row r="7" spans="1:12" x14ac:dyDescent="0.25">
      <c r="A7" s="123">
        <v>2023</v>
      </c>
      <c r="B7" s="617">
        <v>1</v>
      </c>
      <c r="D7" s="379">
        <f>IF(ISBLANK(B7),"",A7)</f>
        <v>2023</v>
      </c>
      <c r="E7" s="620">
        <f>IF(ISBLANK(B7),"",B7)</f>
        <v>1</v>
      </c>
      <c r="K7" s="219">
        <v>2022</v>
      </c>
      <c r="L7" s="617">
        <v>8.6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0</v>
      </c>
      <c r="C4" s="643">
        <v>5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0</v>
      </c>
      <c r="C5" s="602">
        <v>9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0</v>
      </c>
      <c r="C6" s="602">
        <v>9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4</v>
      </c>
      <c r="C5" s="643">
        <v>1114</v>
      </c>
      <c r="D5" s="643">
        <v>280</v>
      </c>
      <c r="E5" s="869">
        <v>25</v>
      </c>
      <c r="F5" s="1039">
        <v>24.6</v>
      </c>
      <c r="G5" s="1039">
        <v>25.5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4</v>
      </c>
      <c r="C6" s="657">
        <v>1093</v>
      </c>
      <c r="D6" s="657">
        <v>304</v>
      </c>
      <c r="E6" s="657">
        <v>27.5</v>
      </c>
      <c r="F6" s="657">
        <v>26.8</v>
      </c>
      <c r="G6" s="657">
        <v>28.4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</v>
      </c>
      <c r="C7" s="617">
        <v>1438</v>
      </c>
      <c r="D7" s="617">
        <v>386</v>
      </c>
      <c r="E7" s="617">
        <v>26.7</v>
      </c>
      <c r="F7" s="617">
        <v>25.2</v>
      </c>
      <c r="G7" s="617">
        <v>28.5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27</v>
      </c>
      <c r="C4" s="655">
        <v>24</v>
      </c>
      <c r="D4" s="655">
        <v>3.3</v>
      </c>
      <c r="E4" s="655">
        <v>26</v>
      </c>
      <c r="F4" s="655">
        <v>0.6</v>
      </c>
      <c r="G4" s="655">
        <v>7</v>
      </c>
      <c r="H4" s="655">
        <v>1</v>
      </c>
      <c r="I4" s="655">
        <v>2</v>
      </c>
      <c r="J4" s="655">
        <v>0.2</v>
      </c>
      <c r="K4" s="253"/>
      <c r="L4" s="253"/>
      <c r="M4" s="253"/>
    </row>
    <row r="5" spans="1:13" x14ac:dyDescent="0.25">
      <c r="A5" s="486">
        <v>2022</v>
      </c>
      <c r="B5" s="602">
        <v>26</v>
      </c>
      <c r="C5" s="602">
        <v>20</v>
      </c>
      <c r="D5" s="602">
        <v>2.9</v>
      </c>
      <c r="E5" s="602">
        <v>29</v>
      </c>
      <c r="F5" s="602">
        <v>0.7</v>
      </c>
      <c r="G5" s="602">
        <v>7</v>
      </c>
      <c r="H5" s="602">
        <v>1</v>
      </c>
      <c r="I5" s="602">
        <v>2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19</v>
      </c>
      <c r="D6" s="617"/>
      <c r="E6" s="617">
        <v>23</v>
      </c>
      <c r="F6" s="617"/>
      <c r="G6" s="617">
        <v>6</v>
      </c>
      <c r="H6" s="617">
        <v>1</v>
      </c>
      <c r="I6" s="617">
        <v>0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6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0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41</v>
      </c>
      <c r="C4" s="1006">
        <v>21</v>
      </c>
      <c r="D4" s="1006">
        <v>20</v>
      </c>
      <c r="E4" s="1005">
        <v>81</v>
      </c>
      <c r="F4" s="1006">
        <v>46</v>
      </c>
      <c r="G4" s="1006">
        <v>35</v>
      </c>
      <c r="H4" s="1007">
        <v>9.1999999999999993</v>
      </c>
      <c r="I4" s="1007">
        <v>18.100000000000001</v>
      </c>
      <c r="J4" s="1007">
        <v>-8.9</v>
      </c>
      <c r="K4" s="70">
        <v>69</v>
      </c>
      <c r="L4" s="55">
        <v>26</v>
      </c>
      <c r="M4" s="110">
        <v>43</v>
      </c>
      <c r="N4" s="55">
        <v>74</v>
      </c>
      <c r="O4" s="55">
        <v>34</v>
      </c>
      <c r="P4" s="110">
        <v>40</v>
      </c>
    </row>
    <row r="5" spans="1:17" x14ac:dyDescent="0.25">
      <c r="A5" s="286">
        <v>2021</v>
      </c>
      <c r="B5" s="1008">
        <v>52</v>
      </c>
      <c r="C5" s="1009">
        <v>31</v>
      </c>
      <c r="D5" s="1009">
        <v>21</v>
      </c>
      <c r="E5" s="1008">
        <v>71</v>
      </c>
      <c r="F5" s="1009">
        <v>42</v>
      </c>
      <c r="G5" s="1009">
        <v>29</v>
      </c>
      <c r="H5" s="1010">
        <v>11.8</v>
      </c>
      <c r="I5" s="1010">
        <v>16.100000000000001</v>
      </c>
      <c r="J5" s="1010">
        <v>-4.3</v>
      </c>
      <c r="K5" s="212">
        <v>46</v>
      </c>
      <c r="L5" s="58">
        <v>20</v>
      </c>
      <c r="M5" s="160">
        <v>26</v>
      </c>
      <c r="N5" s="58">
        <v>111</v>
      </c>
      <c r="O5" s="58">
        <v>54</v>
      </c>
      <c r="P5" s="160">
        <v>57</v>
      </c>
    </row>
    <row r="6" spans="1:17" x14ac:dyDescent="0.25">
      <c r="A6" s="219">
        <v>2022</v>
      </c>
      <c r="B6" s="1011">
        <v>56</v>
      </c>
      <c r="C6" s="1012">
        <v>31</v>
      </c>
      <c r="D6" s="1012">
        <v>25</v>
      </c>
      <c r="E6" s="1011">
        <v>77</v>
      </c>
      <c r="F6" s="1012">
        <v>39</v>
      </c>
      <c r="G6" s="1012">
        <v>38</v>
      </c>
      <c r="H6" s="1013">
        <v>12.9</v>
      </c>
      <c r="I6" s="1013">
        <v>17.7</v>
      </c>
      <c r="J6" s="1013">
        <v>-4.8</v>
      </c>
      <c r="K6" s="1014">
        <v>89</v>
      </c>
      <c r="L6" s="1015">
        <v>36</v>
      </c>
      <c r="M6" s="1016">
        <v>53</v>
      </c>
      <c r="N6" s="1015">
        <v>119</v>
      </c>
      <c r="O6" s="1015">
        <v>53</v>
      </c>
      <c r="P6" s="1016">
        <v>66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20</v>
      </c>
      <c r="C13" s="319">
        <f>IF(ISBLANK(C4),"",C4)</f>
        <v>21</v>
      </c>
      <c r="D13" s="364"/>
      <c r="E13" s="322">
        <f>A4</f>
        <v>2020</v>
      </c>
      <c r="F13" s="319">
        <f>IF(ISBLANK(G4),"",G4)</f>
        <v>35</v>
      </c>
      <c r="G13" s="319">
        <f>IF(ISBLANK(F4),"",F4)</f>
        <v>46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21</v>
      </c>
      <c r="C14" s="320">
        <f t="shared" ref="C14:C15" si="2">IF(ISBLANK(C5),"",C5)</f>
        <v>31</v>
      </c>
      <c r="D14" s="364"/>
      <c r="E14" s="323">
        <f t="shared" ref="E14:E15" si="3">A5</f>
        <v>2021</v>
      </c>
      <c r="F14" s="320">
        <f t="shared" ref="F14:F15" si="4">IF(ISBLANK(G5),"",G5)</f>
        <v>29</v>
      </c>
      <c r="G14" s="320">
        <f t="shared" ref="G14:G15" si="5">IF(ISBLANK(F5),"",F5)</f>
        <v>42</v>
      </c>
      <c r="H14" s="389"/>
      <c r="I14" s="389"/>
      <c r="J14" s="48"/>
      <c r="K14" s="325" t="s">
        <v>536</v>
      </c>
      <c r="L14" s="328">
        <f>IF(ISBLANK(K4),"",K4)</f>
        <v>69</v>
      </c>
      <c r="M14" s="328">
        <f>IF(ISBLANK(K5),"",K5)</f>
        <v>46</v>
      </c>
      <c r="N14" s="328">
        <f>IF(ISBLANK(K6),"",K6)</f>
        <v>89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25</v>
      </c>
      <c r="C15" s="321">
        <f t="shared" si="2"/>
        <v>31</v>
      </c>
      <c r="E15" s="324">
        <f t="shared" si="3"/>
        <v>2022</v>
      </c>
      <c r="F15" s="321">
        <f t="shared" si="4"/>
        <v>38</v>
      </c>
      <c r="G15" s="321">
        <f t="shared" si="5"/>
        <v>39</v>
      </c>
      <c r="H15" s="211"/>
      <c r="I15" s="211"/>
      <c r="J15" s="28"/>
      <c r="K15" s="326" t="s">
        <v>535</v>
      </c>
      <c r="L15" s="329">
        <f>IF(ISBLANK(N4),"",N4)</f>
        <v>74</v>
      </c>
      <c r="M15" s="329">
        <f>IF(ISBLANK(N5),"",N5)</f>
        <v>111</v>
      </c>
      <c r="N15" s="329">
        <f>IF(ISBLANK(N6),"",N6)</f>
        <v>119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69</v>
      </c>
      <c r="M19" s="328">
        <f>IF(ISBLANK(K5),"",K5)</f>
        <v>46</v>
      </c>
      <c r="N19" s="328">
        <f>IF(ISBLANK(K6),"",K6)</f>
        <v>89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74</v>
      </c>
      <c r="M20" s="329">
        <f>IF(ISBLANK(N5),"",N5)</f>
        <v>111</v>
      </c>
      <c r="N20" s="329">
        <f>IF(ISBLANK(N6),"",N6)</f>
        <v>119</v>
      </c>
      <c r="O20" s="364"/>
    </row>
    <row r="21" spans="1:15" x14ac:dyDescent="0.25">
      <c r="A21" s="322">
        <f>A4</f>
        <v>2020</v>
      </c>
      <c r="B21" s="319">
        <f>IF(ISBLANK(D4),"",D4)</f>
        <v>20</v>
      </c>
      <c r="C21" s="319">
        <f>IF(ISBLANK(C4),"",C4)</f>
        <v>21</v>
      </c>
      <c r="E21" s="322">
        <f>A4</f>
        <v>2020</v>
      </c>
      <c r="F21" s="319">
        <f>IF(ISBLANK(G4),"",G4)</f>
        <v>35</v>
      </c>
      <c r="G21" s="319">
        <f>IF(ISBLANK(F4),"",F4)</f>
        <v>46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21</v>
      </c>
      <c r="C22" s="320">
        <f t="shared" ref="C22:C23" si="8">IF(ISBLANK(C5),"",C5)</f>
        <v>31</v>
      </c>
      <c r="E22" s="323">
        <f t="shared" ref="E22:E23" si="9">A5</f>
        <v>2021</v>
      </c>
      <c r="F22" s="320">
        <f t="shared" ref="F22:F23" si="10">IF(ISBLANK(G5),"",G5)</f>
        <v>29</v>
      </c>
      <c r="G22" s="320">
        <f t="shared" ref="G22:G23" si="11">IF(ISBLANK(F5),"",F5)</f>
        <v>42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25</v>
      </c>
      <c r="C23" s="321">
        <f t="shared" si="8"/>
        <v>31</v>
      </c>
      <c r="E23" s="324">
        <f t="shared" si="9"/>
        <v>2022</v>
      </c>
      <c r="F23" s="321">
        <f t="shared" si="10"/>
        <v>38</v>
      </c>
      <c r="G23" s="321">
        <f t="shared" si="11"/>
        <v>39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0</v>
      </c>
      <c r="C5" s="611"/>
      <c r="D5" s="611"/>
      <c r="E5" s="599">
        <v>1</v>
      </c>
      <c r="F5" s="616"/>
      <c r="G5" s="945"/>
      <c r="H5" s="599">
        <v>17</v>
      </c>
      <c r="I5" s="616">
        <v>3</v>
      </c>
      <c r="J5" s="616">
        <v>14</v>
      </c>
      <c r="K5" s="616"/>
      <c r="L5" s="945"/>
    </row>
    <row r="6" spans="1:12" x14ac:dyDescent="0.25">
      <c r="A6" s="286">
        <v>2021</v>
      </c>
      <c r="B6" s="601">
        <v>0</v>
      </c>
      <c r="C6" s="612"/>
      <c r="D6" s="612"/>
      <c r="E6" s="1034">
        <v>1</v>
      </c>
      <c r="F6" s="1028"/>
      <c r="G6" s="980"/>
      <c r="H6" s="1034">
        <v>19</v>
      </c>
      <c r="I6" s="1028">
        <v>3</v>
      </c>
      <c r="J6" s="1028">
        <v>16</v>
      </c>
      <c r="K6" s="1028"/>
      <c r="L6" s="980"/>
    </row>
    <row r="7" spans="1:12" x14ac:dyDescent="0.25">
      <c r="A7" s="218">
        <v>2022</v>
      </c>
      <c r="B7" s="601">
        <v>1</v>
      </c>
      <c r="C7" s="612"/>
      <c r="D7" s="612"/>
      <c r="E7" s="1034">
        <v>0</v>
      </c>
      <c r="F7" s="1028"/>
      <c r="G7" s="980"/>
      <c r="H7" s="1034">
        <v>6</v>
      </c>
      <c r="I7" s="1028">
        <v>2</v>
      </c>
      <c r="J7" s="1028">
        <v>4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</v>
      </c>
    </row>
    <row r="15" spans="1:12" ht="30" x14ac:dyDescent="0.25">
      <c r="A15" s="833" t="s">
        <v>1543</v>
      </c>
      <c r="B15" s="623">
        <f>IF(ISBLANK(J7),"",J7)</f>
        <v>4</v>
      </c>
    </row>
    <row r="17" spans="1:2" x14ac:dyDescent="0.25">
      <c r="A17" s="625" t="s">
        <v>1540</v>
      </c>
      <c r="B17" s="621">
        <f>IF(ISBLANK(I7),"",I7)</f>
        <v>2</v>
      </c>
    </row>
    <row r="18" spans="1:2" x14ac:dyDescent="0.25">
      <c r="A18" s="627" t="s">
        <v>1541</v>
      </c>
      <c r="B18" s="623">
        <f>IF(ISBLANK(J7),"",J7)</f>
        <v>4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76.8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52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77.8</v>
      </c>
      <c r="C6" s="614">
        <v>32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81.8</v>
      </c>
      <c r="C10" s="614">
        <v>32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76.8</v>
      </c>
      <c r="C14" s="73">
        <v>52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413.25700000000001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24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861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27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689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17334.03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47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0.5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9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413.25700000000001</v>
      </c>
      <c r="C5" s="611">
        <v>61.557000000000002</v>
      </c>
      <c r="D5" s="751">
        <v>404</v>
      </c>
      <c r="E5" s="751">
        <v>9</v>
      </c>
      <c r="G5" s="358">
        <v>2014</v>
      </c>
      <c r="H5" s="70">
        <v>17339.07</v>
      </c>
      <c r="I5" s="55">
        <v>15150.07</v>
      </c>
      <c r="J5" s="55">
        <v>2189</v>
      </c>
      <c r="K5" s="71">
        <v>47</v>
      </c>
    </row>
    <row r="6" spans="1:12" x14ac:dyDescent="0.25">
      <c r="A6" s="286">
        <v>2021</v>
      </c>
      <c r="B6" s="601">
        <v>413.25700000000001</v>
      </c>
      <c r="C6" s="612">
        <v>61.557000000000002</v>
      </c>
      <c r="D6" s="959">
        <v>395</v>
      </c>
      <c r="E6" s="959">
        <v>9</v>
      </c>
      <c r="G6" s="480">
        <v>2017</v>
      </c>
      <c r="H6" s="212">
        <v>17339.04</v>
      </c>
      <c r="I6" s="58">
        <v>15150.01</v>
      </c>
      <c r="J6" s="58">
        <v>2189.0300000000002</v>
      </c>
      <c r="K6" s="214">
        <v>47</v>
      </c>
    </row>
    <row r="7" spans="1:12" x14ac:dyDescent="0.25">
      <c r="A7" s="218">
        <v>2022</v>
      </c>
      <c r="B7" s="601">
        <v>413.25700000000001</v>
      </c>
      <c r="C7" s="612">
        <v>61.557000000000002</v>
      </c>
      <c r="D7" s="959">
        <v>399</v>
      </c>
      <c r="E7" s="959">
        <v>9</v>
      </c>
      <c r="G7" s="482">
        <v>2020</v>
      </c>
      <c r="H7" s="72">
        <v>17334.03</v>
      </c>
      <c r="I7" s="61">
        <v>15150.01</v>
      </c>
      <c r="J7" s="61">
        <v>2184.02</v>
      </c>
      <c r="K7" s="73">
        <v>47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61.557000000000002</v>
      </c>
      <c r="D14" s="631">
        <f>A5</f>
        <v>2020</v>
      </c>
      <c r="E14" s="625">
        <f>IF(ISBLANK(D5),"",D5)</f>
        <v>404</v>
      </c>
      <c r="F14" s="211"/>
      <c r="G14" s="634" t="s">
        <v>925</v>
      </c>
      <c r="H14" s="621">
        <f>IF(ISBLANK(J7),"",J7)</f>
        <v>2184.02</v>
      </c>
      <c r="I14" s="211"/>
      <c r="J14" s="211"/>
    </row>
    <row r="15" spans="1:12" x14ac:dyDescent="0.25">
      <c r="A15" s="870" t="s">
        <v>16</v>
      </c>
      <c r="B15" s="630">
        <f>IF(ISBLANK(B7),"",B7)</f>
        <v>413.25700000000001</v>
      </c>
      <c r="D15" s="632">
        <f t="shared" ref="D15:D16" si="0">A6</f>
        <v>2021</v>
      </c>
      <c r="E15" s="626">
        <f>IF(ISBLANK(D6),"",D6)</f>
        <v>395</v>
      </c>
      <c r="F15" s="211"/>
      <c r="G15" s="635" t="s">
        <v>926</v>
      </c>
      <c r="H15" s="623">
        <f>IF(ISBLANK(I7),"",I7)</f>
        <v>15150.01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399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61.557000000000002</v>
      </c>
      <c r="F19" s="253"/>
      <c r="G19" s="634" t="s">
        <v>529</v>
      </c>
      <c r="H19" s="621">
        <f>IF(ISBLANK(J7),"",J7)</f>
        <v>2184.02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413.25700000000001</v>
      </c>
      <c r="F20" s="253"/>
      <c r="G20" s="635" t="s">
        <v>528</v>
      </c>
      <c r="H20" s="623">
        <f>IF(ISBLANK(I7),"",I7)</f>
        <v>15150.01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0.4</v>
      </c>
      <c r="C5" s="1092">
        <v>689</v>
      </c>
      <c r="D5" s="1093">
        <v>24</v>
      </c>
      <c r="E5" s="1092">
        <v>689</v>
      </c>
      <c r="F5" s="1093">
        <v>27</v>
      </c>
    </row>
    <row r="6" spans="1:9" x14ac:dyDescent="0.25">
      <c r="A6" s="218">
        <v>2021</v>
      </c>
      <c r="B6" s="1092">
        <v>0</v>
      </c>
      <c r="C6" s="1092">
        <v>856</v>
      </c>
      <c r="D6" s="1093">
        <v>24</v>
      </c>
      <c r="E6" s="1092">
        <v>689</v>
      </c>
      <c r="F6" s="1093">
        <v>27</v>
      </c>
    </row>
    <row r="7" spans="1:9" x14ac:dyDescent="0.25">
      <c r="A7" s="219">
        <v>2022</v>
      </c>
      <c r="B7" s="73">
        <v>0.5</v>
      </c>
      <c r="C7" s="73">
        <v>861</v>
      </c>
      <c r="D7" s="73">
        <v>24</v>
      </c>
      <c r="E7" s="73">
        <v>689</v>
      </c>
      <c r="F7" s="73">
        <v>27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51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37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14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134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112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22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1.6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0</v>
      </c>
      <c r="C5" s="458">
        <v>0</v>
      </c>
      <c r="D5" s="458">
        <v>0</v>
      </c>
      <c r="E5" s="457">
        <v>0</v>
      </c>
      <c r="F5" s="458">
        <v>0</v>
      </c>
      <c r="G5" s="458">
        <v>0</v>
      </c>
      <c r="H5" s="457">
        <v>0</v>
      </c>
      <c r="I5" s="763">
        <v>0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0</v>
      </c>
      <c r="C6" s="458">
        <v>0</v>
      </c>
      <c r="D6" s="458">
        <v>0</v>
      </c>
      <c r="E6" s="457">
        <v>0</v>
      </c>
      <c r="F6" s="458">
        <v>0</v>
      </c>
      <c r="G6" s="458">
        <v>0</v>
      </c>
      <c r="H6" s="457">
        <v>0</v>
      </c>
      <c r="I6" s="763">
        <v>0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51</v>
      </c>
      <c r="C7" s="612">
        <v>37</v>
      </c>
      <c r="D7" s="612">
        <v>14</v>
      </c>
      <c r="E7" s="601">
        <v>134</v>
      </c>
      <c r="F7" s="612">
        <v>112</v>
      </c>
      <c r="G7" s="612">
        <v>22</v>
      </c>
      <c r="H7" s="947">
        <v>3</v>
      </c>
      <c r="I7" s="948">
        <v>1.6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0</v>
      </c>
      <c r="C14" s="674">
        <f t="shared" ref="C14:D14" si="0">IF(ISBLANK(C5),"",C5)</f>
        <v>0</v>
      </c>
      <c r="D14" s="669">
        <f t="shared" si="0"/>
        <v>0</v>
      </c>
      <c r="F14" s="884">
        <f>A5</f>
        <v>2020</v>
      </c>
      <c r="G14" s="674">
        <f>IF(ISBLANK(E5),"",E5)</f>
        <v>0</v>
      </c>
      <c r="H14" s="674">
        <f t="shared" ref="H14:I16" si="1">IF(ISBLANK(F5),"",F5)</f>
        <v>0</v>
      </c>
      <c r="I14" s="669">
        <f t="shared" si="1"/>
        <v>0</v>
      </c>
      <c r="J14" s="756"/>
      <c r="K14" s="884">
        <f>A5</f>
        <v>2020</v>
      </c>
      <c r="L14" s="674">
        <f>IF(ISBLANK(H5),"",H5)</f>
        <v>0</v>
      </c>
      <c r="M14" s="669">
        <f>IF(ISBLANK(I5),"",I5)</f>
        <v>0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0</v>
      </c>
      <c r="C15" s="879">
        <f t="shared" si="3"/>
        <v>0</v>
      </c>
      <c r="D15" s="886">
        <f t="shared" si="3"/>
        <v>0</v>
      </c>
      <c r="F15" s="890">
        <f t="shared" ref="F15:F16" si="4">A6</f>
        <v>2021</v>
      </c>
      <c r="G15" s="853">
        <f t="shared" ref="G15:G16" si="5">IF(ISBLANK(E6),"",E6)</f>
        <v>0</v>
      </c>
      <c r="H15" s="853">
        <f t="shared" si="1"/>
        <v>0</v>
      </c>
      <c r="I15" s="670">
        <f t="shared" si="1"/>
        <v>0</v>
      </c>
      <c r="J15" s="211"/>
      <c r="K15" s="890">
        <f t="shared" ref="K15:K16" si="6">A6</f>
        <v>2021</v>
      </c>
      <c r="L15" s="853">
        <f t="shared" ref="L15:M16" si="7">IF(ISBLANK(H6),"",H6)</f>
        <v>0</v>
      </c>
      <c r="M15" s="670">
        <f t="shared" si="7"/>
        <v>0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51</v>
      </c>
      <c r="C16" s="888">
        <f t="shared" si="3"/>
        <v>37</v>
      </c>
      <c r="D16" s="889">
        <f t="shared" si="3"/>
        <v>14</v>
      </c>
      <c r="F16" s="891">
        <f t="shared" si="4"/>
        <v>2022</v>
      </c>
      <c r="G16" s="676">
        <f t="shared" si="5"/>
        <v>134</v>
      </c>
      <c r="H16" s="676">
        <f t="shared" si="1"/>
        <v>112</v>
      </c>
      <c r="I16" s="671">
        <f t="shared" si="1"/>
        <v>22</v>
      </c>
      <c r="J16" s="211"/>
      <c r="K16" s="891">
        <f t="shared" si="6"/>
        <v>2022</v>
      </c>
      <c r="L16" s="676">
        <f t="shared" si="7"/>
        <v>3</v>
      </c>
      <c r="M16" s="671">
        <f t="shared" si="7"/>
        <v>1.6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0</v>
      </c>
      <c r="C22" s="674">
        <f t="shared" ref="C22:D22" si="8">IF(ISBLANK(C5),"",C5)</f>
        <v>0</v>
      </c>
      <c r="D22" s="669">
        <f t="shared" si="8"/>
        <v>0</v>
      </c>
      <c r="F22" s="884">
        <f>A5</f>
        <v>2020</v>
      </c>
      <c r="G22" s="674">
        <f>IF(ISBLANK(E5),"",E5)</f>
        <v>0</v>
      </c>
      <c r="H22" s="674">
        <f t="shared" ref="H22:I24" si="9">IF(ISBLANK(F5),"",F5)</f>
        <v>0</v>
      </c>
      <c r="I22" s="669">
        <f t="shared" si="9"/>
        <v>0</v>
      </c>
      <c r="J22" s="756"/>
      <c r="K22" s="884">
        <f>A5</f>
        <v>2020</v>
      </c>
      <c r="L22" s="674">
        <f>IF(ISBLANK(H5),"",H5)</f>
        <v>0</v>
      </c>
      <c r="M22" s="669">
        <f>IF(ISBLANK(I5),"",I5)</f>
        <v>0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0</v>
      </c>
      <c r="C23" s="853">
        <f t="shared" si="11"/>
        <v>0</v>
      </c>
      <c r="D23" s="670">
        <f t="shared" si="11"/>
        <v>0</v>
      </c>
      <c r="F23" s="890">
        <f t="shared" ref="F23:F24" si="12">A6</f>
        <v>2021</v>
      </c>
      <c r="G23" s="853">
        <f t="shared" ref="G23:G24" si="13">IF(ISBLANK(E6),"",E6)</f>
        <v>0</v>
      </c>
      <c r="H23" s="853">
        <f t="shared" si="9"/>
        <v>0</v>
      </c>
      <c r="I23" s="670">
        <f t="shared" si="9"/>
        <v>0</v>
      </c>
      <c r="J23" s="211"/>
      <c r="K23" s="890">
        <f t="shared" ref="K23:K24" si="14">A6</f>
        <v>2021</v>
      </c>
      <c r="L23" s="853">
        <f t="shared" ref="L23:M24" si="15">IF(ISBLANK(H6),"",H6)</f>
        <v>0</v>
      </c>
      <c r="M23" s="670">
        <f t="shared" si="15"/>
        <v>0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51</v>
      </c>
      <c r="C24" s="676">
        <f t="shared" si="11"/>
        <v>37</v>
      </c>
      <c r="D24" s="671">
        <f t="shared" si="11"/>
        <v>14</v>
      </c>
      <c r="F24" s="891">
        <f t="shared" si="12"/>
        <v>2022</v>
      </c>
      <c r="G24" s="676">
        <f t="shared" si="13"/>
        <v>134</v>
      </c>
      <c r="H24" s="676">
        <f t="shared" si="9"/>
        <v>112</v>
      </c>
      <c r="I24" s="671">
        <f t="shared" si="9"/>
        <v>22</v>
      </c>
      <c r="J24" s="211"/>
      <c r="K24" s="891">
        <f t="shared" si="14"/>
        <v>2022</v>
      </c>
      <c r="L24" s="676">
        <f t="shared" si="15"/>
        <v>3</v>
      </c>
      <c r="M24" s="671">
        <f t="shared" si="15"/>
        <v>1.6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12</v>
      </c>
      <c r="C3" s="71">
        <v>1</v>
      </c>
      <c r="D3" s="71">
        <v>1.5</v>
      </c>
      <c r="F3" s="105" t="s">
        <v>537</v>
      </c>
      <c r="G3" s="97">
        <f>IF(ISBLANK(B3),"",B3)</f>
        <v>12</v>
      </c>
      <c r="H3" s="97">
        <f>IF(ISBLANK(B4),"",B4)</f>
        <v>9</v>
      </c>
      <c r="I3" s="97">
        <f>IF(ISBLANK(B5),"",B5)</f>
        <v>34</v>
      </c>
      <c r="J3" s="365"/>
    </row>
    <row r="4" spans="1:12" x14ac:dyDescent="0.25">
      <c r="A4" s="286">
        <v>2021</v>
      </c>
      <c r="B4" s="214">
        <v>9</v>
      </c>
      <c r="C4" s="214">
        <v>6</v>
      </c>
      <c r="D4" s="214">
        <v>17.7</v>
      </c>
      <c r="F4" s="130" t="s">
        <v>538</v>
      </c>
      <c r="G4" s="98">
        <f>IF(ISBLANK(C3),"",C3)</f>
        <v>1</v>
      </c>
      <c r="H4" s="98">
        <f>IF(ISBLANK(C4),"",C4)</f>
        <v>6</v>
      </c>
      <c r="I4" s="98">
        <f>IF(ISBLANK(C5),"",C5)</f>
        <v>4</v>
      </c>
      <c r="J4" s="365"/>
    </row>
    <row r="5" spans="1:12" x14ac:dyDescent="0.25">
      <c r="A5" s="218">
        <v>2022</v>
      </c>
      <c r="B5" s="168">
        <v>34</v>
      </c>
      <c r="C5" s="168">
        <v>4</v>
      </c>
      <c r="D5" s="168">
        <v>23.8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12</v>
      </c>
      <c r="H8" s="97">
        <f>IF(ISBLANK(B4),"",B4)</f>
        <v>9</v>
      </c>
      <c r="I8" s="97">
        <f>IF(ISBLANK(B5),"",B5)</f>
        <v>34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</v>
      </c>
      <c r="H9" s="98">
        <f>IF(ISBLANK(C4),"",C4)</f>
        <v>6</v>
      </c>
      <c r="I9" s="98">
        <f>IF(ISBLANK(C5),"",C5)</f>
        <v>4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1.5</v>
      </c>
      <c r="H13" s="132">
        <f>IF(ISBLANK(D4),"",D4)</f>
        <v>17.7</v>
      </c>
      <c r="I13" s="132">
        <f>IF(ISBLANK(D5),"",D5)</f>
        <v>23.8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90</v>
      </c>
      <c r="C4" s="110">
        <v>117</v>
      </c>
      <c r="E4" s="29" t="s">
        <v>540</v>
      </c>
      <c r="F4" s="163">
        <f>B4/($B$22+$C$22)*100</f>
        <v>2.073255010366275</v>
      </c>
      <c r="G4" s="163">
        <f>C4/($B$22+$C$22)*100</f>
        <v>2.6952315134761573</v>
      </c>
      <c r="J4" s="29" t="s">
        <v>540</v>
      </c>
      <c r="K4" s="163">
        <f>G4</f>
        <v>2.6952315134761573</v>
      </c>
    </row>
    <row r="5" spans="1:11" x14ac:dyDescent="0.25">
      <c r="A5" s="202" t="s">
        <v>541</v>
      </c>
      <c r="B5" s="212">
        <v>92</v>
      </c>
      <c r="C5" s="160">
        <v>108</v>
      </c>
      <c r="E5" s="29" t="s">
        <v>541</v>
      </c>
      <c r="F5" s="163">
        <f t="shared" ref="F5:G21" si="0">B5/($B$22+$C$22)*100</f>
        <v>2.11932734392997</v>
      </c>
      <c r="G5" s="163">
        <f t="shared" si="0"/>
        <v>2.48790601243953</v>
      </c>
      <c r="J5" s="29" t="s">
        <v>541</v>
      </c>
      <c r="K5" s="163">
        <f t="shared" ref="K5:K21" si="1">G5</f>
        <v>2.48790601243953</v>
      </c>
    </row>
    <row r="6" spans="1:11" x14ac:dyDescent="0.25">
      <c r="A6" s="202" t="s">
        <v>542</v>
      </c>
      <c r="B6" s="212">
        <v>84</v>
      </c>
      <c r="C6" s="160">
        <v>87</v>
      </c>
      <c r="E6" s="29" t="s">
        <v>542</v>
      </c>
      <c r="F6" s="163">
        <f t="shared" si="0"/>
        <v>1.9350380096751902</v>
      </c>
      <c r="G6" s="163">
        <f t="shared" si="0"/>
        <v>2.0041465100207327</v>
      </c>
      <c r="J6" s="29" t="s">
        <v>542</v>
      </c>
      <c r="K6" s="163">
        <f t="shared" si="1"/>
        <v>2.0041465100207327</v>
      </c>
    </row>
    <row r="7" spans="1:11" x14ac:dyDescent="0.25">
      <c r="A7" s="202" t="s">
        <v>543</v>
      </c>
      <c r="B7" s="212">
        <v>94</v>
      </c>
      <c r="C7" s="160">
        <v>117</v>
      </c>
      <c r="E7" s="29" t="s">
        <v>543</v>
      </c>
      <c r="F7" s="163">
        <f t="shared" si="0"/>
        <v>2.165399677493665</v>
      </c>
      <c r="G7" s="163">
        <f t="shared" si="0"/>
        <v>2.6952315134761573</v>
      </c>
      <c r="J7" s="29" t="s">
        <v>543</v>
      </c>
      <c r="K7" s="163">
        <f t="shared" si="1"/>
        <v>2.6952315134761573</v>
      </c>
    </row>
    <row r="8" spans="1:11" x14ac:dyDescent="0.25">
      <c r="A8" s="202" t="s">
        <v>544</v>
      </c>
      <c r="B8" s="212">
        <v>94</v>
      </c>
      <c r="C8" s="160">
        <v>118</v>
      </c>
      <c r="E8" s="29" t="s">
        <v>544</v>
      </c>
      <c r="F8" s="163">
        <f t="shared" si="0"/>
        <v>2.165399677493665</v>
      </c>
      <c r="G8" s="163">
        <f t="shared" si="0"/>
        <v>2.718267680258005</v>
      </c>
      <c r="J8" s="29" t="s">
        <v>544</v>
      </c>
      <c r="K8" s="163">
        <f t="shared" si="1"/>
        <v>2.718267680258005</v>
      </c>
    </row>
    <row r="9" spans="1:11" x14ac:dyDescent="0.25">
      <c r="A9" s="202" t="s">
        <v>545</v>
      </c>
      <c r="B9" s="212">
        <v>129</v>
      </c>
      <c r="C9" s="160">
        <v>146</v>
      </c>
      <c r="E9" s="29" t="s">
        <v>545</v>
      </c>
      <c r="F9" s="163">
        <f t="shared" si="0"/>
        <v>2.9716655148583278</v>
      </c>
      <c r="G9" s="163">
        <f t="shared" si="0"/>
        <v>3.3632803501497355</v>
      </c>
      <c r="J9" s="29" t="s">
        <v>545</v>
      </c>
      <c r="K9" s="163">
        <f t="shared" si="1"/>
        <v>3.3632803501497355</v>
      </c>
    </row>
    <row r="10" spans="1:11" x14ac:dyDescent="0.25">
      <c r="A10" s="202" t="s">
        <v>546</v>
      </c>
      <c r="B10" s="212">
        <v>134</v>
      </c>
      <c r="C10" s="160">
        <v>211</v>
      </c>
      <c r="E10" s="29" t="s">
        <v>546</v>
      </c>
      <c r="F10" s="163">
        <f t="shared" si="0"/>
        <v>3.086846348767565</v>
      </c>
      <c r="G10" s="163">
        <f t="shared" si="0"/>
        <v>4.8606311909698228</v>
      </c>
      <c r="J10" s="29" t="s">
        <v>546</v>
      </c>
      <c r="K10" s="163">
        <f t="shared" si="1"/>
        <v>4.8606311909698228</v>
      </c>
    </row>
    <row r="11" spans="1:11" x14ac:dyDescent="0.25">
      <c r="A11" s="202" t="s">
        <v>547</v>
      </c>
      <c r="B11" s="212">
        <v>101</v>
      </c>
      <c r="C11" s="160">
        <v>160</v>
      </c>
      <c r="E11" s="29" t="s">
        <v>547</v>
      </c>
      <c r="F11" s="163">
        <f t="shared" si="0"/>
        <v>2.3266528449665977</v>
      </c>
      <c r="G11" s="163">
        <f t="shared" si="0"/>
        <v>3.6857866850956005</v>
      </c>
      <c r="J11" s="29" t="s">
        <v>547</v>
      </c>
      <c r="K11" s="163">
        <f t="shared" si="1"/>
        <v>3.6857866850956005</v>
      </c>
    </row>
    <row r="12" spans="1:11" x14ac:dyDescent="0.25">
      <c r="A12" s="202" t="s">
        <v>548</v>
      </c>
      <c r="B12" s="212">
        <v>89</v>
      </c>
      <c r="C12" s="160">
        <v>138</v>
      </c>
      <c r="E12" s="29" t="s">
        <v>548</v>
      </c>
      <c r="F12" s="163">
        <f t="shared" si="0"/>
        <v>2.0502188435844273</v>
      </c>
      <c r="G12" s="163">
        <f t="shared" si="0"/>
        <v>3.1789910158949555</v>
      </c>
      <c r="J12" s="29" t="s">
        <v>548</v>
      </c>
      <c r="K12" s="163">
        <f t="shared" si="1"/>
        <v>3.1789910158949555</v>
      </c>
    </row>
    <row r="13" spans="1:11" x14ac:dyDescent="0.25">
      <c r="A13" s="202" t="s">
        <v>549</v>
      </c>
      <c r="B13" s="212">
        <v>117</v>
      </c>
      <c r="C13" s="160">
        <v>165</v>
      </c>
      <c r="E13" s="29" t="s">
        <v>549</v>
      </c>
      <c r="F13" s="163">
        <f t="shared" si="0"/>
        <v>2.6952315134761573</v>
      </c>
      <c r="G13" s="163">
        <f t="shared" si="0"/>
        <v>3.8009675190048373</v>
      </c>
      <c r="J13" s="29" t="s">
        <v>549</v>
      </c>
      <c r="K13" s="163">
        <f t="shared" si="1"/>
        <v>3.8009675190048373</v>
      </c>
    </row>
    <row r="14" spans="1:11" x14ac:dyDescent="0.25">
      <c r="A14" s="202" t="s">
        <v>550</v>
      </c>
      <c r="B14" s="212">
        <v>148</v>
      </c>
      <c r="C14" s="160">
        <v>182</v>
      </c>
      <c r="E14" s="29" t="s">
        <v>550</v>
      </c>
      <c r="F14" s="163">
        <f t="shared" si="0"/>
        <v>3.40935268371343</v>
      </c>
      <c r="G14" s="163">
        <f t="shared" si="0"/>
        <v>4.1925823542962455</v>
      </c>
      <c r="J14" s="29" t="s">
        <v>550</v>
      </c>
      <c r="K14" s="163">
        <f t="shared" si="1"/>
        <v>4.1925823542962455</v>
      </c>
    </row>
    <row r="15" spans="1:11" x14ac:dyDescent="0.25">
      <c r="A15" s="202" t="s">
        <v>551</v>
      </c>
      <c r="B15" s="212">
        <v>175</v>
      </c>
      <c r="C15" s="160">
        <v>258</v>
      </c>
      <c r="E15" s="29" t="s">
        <v>551</v>
      </c>
      <c r="F15" s="163">
        <f t="shared" si="0"/>
        <v>4.0313291868233128</v>
      </c>
      <c r="G15" s="163">
        <f t="shared" si="0"/>
        <v>5.9433310297166555</v>
      </c>
      <c r="J15" s="29" t="s">
        <v>551</v>
      </c>
      <c r="K15" s="163">
        <f t="shared" si="1"/>
        <v>5.9433310297166555</v>
      </c>
    </row>
    <row r="16" spans="1:11" x14ac:dyDescent="0.25">
      <c r="A16" s="202" t="s">
        <v>552</v>
      </c>
      <c r="B16" s="212">
        <v>165</v>
      </c>
      <c r="C16" s="160">
        <v>212</v>
      </c>
      <c r="E16" s="29" t="s">
        <v>552</v>
      </c>
      <c r="F16" s="163">
        <f t="shared" si="0"/>
        <v>3.8009675190048373</v>
      </c>
      <c r="G16" s="163">
        <f t="shared" si="0"/>
        <v>4.88366735775167</v>
      </c>
      <c r="J16" s="29" t="s">
        <v>552</v>
      </c>
      <c r="K16" s="163">
        <f t="shared" si="1"/>
        <v>4.88366735775167</v>
      </c>
    </row>
    <row r="17" spans="1:11" x14ac:dyDescent="0.25">
      <c r="A17" s="202" t="s">
        <v>553</v>
      </c>
      <c r="B17" s="212">
        <v>154</v>
      </c>
      <c r="C17" s="160">
        <v>163</v>
      </c>
      <c r="E17" s="29" t="s">
        <v>553</v>
      </c>
      <c r="F17" s="163">
        <f t="shared" si="0"/>
        <v>3.5475696844045155</v>
      </c>
      <c r="G17" s="163">
        <f t="shared" si="0"/>
        <v>3.7548951854411428</v>
      </c>
      <c r="J17" s="29" t="s">
        <v>553</v>
      </c>
      <c r="K17" s="163">
        <f t="shared" si="1"/>
        <v>3.7548951854411428</v>
      </c>
    </row>
    <row r="18" spans="1:11" x14ac:dyDescent="0.25">
      <c r="A18" s="202" t="s">
        <v>554</v>
      </c>
      <c r="B18" s="212">
        <v>98</v>
      </c>
      <c r="C18" s="160">
        <v>99</v>
      </c>
      <c r="E18" s="29" t="s">
        <v>554</v>
      </c>
      <c r="F18" s="163">
        <f t="shared" si="0"/>
        <v>2.257544344621055</v>
      </c>
      <c r="G18" s="163">
        <f t="shared" si="0"/>
        <v>2.2805805114029023</v>
      </c>
      <c r="J18" s="29" t="s">
        <v>554</v>
      </c>
      <c r="K18" s="163">
        <f t="shared" si="1"/>
        <v>2.2805805114029023</v>
      </c>
    </row>
    <row r="19" spans="1:11" x14ac:dyDescent="0.25">
      <c r="A19" s="202" t="s">
        <v>555</v>
      </c>
      <c r="B19" s="212">
        <v>81</v>
      </c>
      <c r="C19" s="160">
        <v>57</v>
      </c>
      <c r="E19" s="29" t="s">
        <v>555</v>
      </c>
      <c r="F19" s="163">
        <f t="shared" si="0"/>
        <v>1.8659295093296473</v>
      </c>
      <c r="G19" s="163">
        <f t="shared" si="0"/>
        <v>1.3130615065653075</v>
      </c>
      <c r="J19" s="29" t="s">
        <v>555</v>
      </c>
      <c r="K19" s="163">
        <f t="shared" si="1"/>
        <v>1.3130615065653075</v>
      </c>
    </row>
    <row r="20" spans="1:11" x14ac:dyDescent="0.25">
      <c r="A20" s="202" t="s">
        <v>556</v>
      </c>
      <c r="B20" s="212">
        <v>49</v>
      </c>
      <c r="C20" s="160">
        <v>44</v>
      </c>
      <c r="E20" s="29" t="s">
        <v>556</v>
      </c>
      <c r="F20" s="163">
        <f t="shared" si="0"/>
        <v>1.1287721723105275</v>
      </c>
      <c r="G20" s="163">
        <f t="shared" si="0"/>
        <v>1.01359133840129</v>
      </c>
      <c r="J20" s="29" t="s">
        <v>556</v>
      </c>
      <c r="K20" s="163">
        <f t="shared" si="1"/>
        <v>1.01359133840129</v>
      </c>
    </row>
    <row r="21" spans="1:11" x14ac:dyDescent="0.25">
      <c r="A21" s="203" t="s">
        <v>557</v>
      </c>
      <c r="B21" s="72">
        <v>38</v>
      </c>
      <c r="C21" s="111">
        <v>27</v>
      </c>
      <c r="E21" s="31" t="s">
        <v>557</v>
      </c>
      <c r="F21" s="163">
        <f t="shared" si="0"/>
        <v>0.87537433771020501</v>
      </c>
      <c r="G21" s="163">
        <f t="shared" si="0"/>
        <v>0.62197650310988251</v>
      </c>
      <c r="J21" s="31" t="s">
        <v>557</v>
      </c>
      <c r="K21" s="210">
        <f t="shared" si="1"/>
        <v>0.62197650310988251</v>
      </c>
    </row>
    <row r="22" spans="1:11" x14ac:dyDescent="0.25">
      <c r="A22" s="309" t="s">
        <v>16</v>
      </c>
      <c r="B22" s="121">
        <f>SUM(B4:B21)</f>
        <v>1932</v>
      </c>
      <c r="C22" s="124">
        <f>SUM(C4:C21)</f>
        <v>2409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>
        <v>391</v>
      </c>
      <c r="E3" s="297" t="s">
        <v>709</v>
      </c>
      <c r="F3" s="71">
        <v>44.31</v>
      </c>
      <c r="G3" s="71">
        <v>48.18</v>
      </c>
      <c r="K3" s="122" t="s">
        <v>16</v>
      </c>
      <c r="L3" s="71">
        <v>2.88</v>
      </c>
      <c r="M3" s="71">
        <v>2.6</v>
      </c>
    </row>
    <row r="4" spans="1:16" x14ac:dyDescent="0.25">
      <c r="A4" s="202" t="s">
        <v>704</v>
      </c>
      <c r="B4" s="212"/>
      <c r="C4" s="160">
        <v>466</v>
      </c>
      <c r="E4" s="298" t="s">
        <v>710</v>
      </c>
      <c r="F4" s="214">
        <v>40.619999999999997</v>
      </c>
      <c r="G4" s="214">
        <v>38.01</v>
      </c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>
        <v>311</v>
      </c>
      <c r="E5" s="298" t="s">
        <v>711</v>
      </c>
      <c r="F5" s="214">
        <v>11.66</v>
      </c>
      <c r="G5" s="214">
        <v>9.81</v>
      </c>
      <c r="K5" s="123" t="s">
        <v>213</v>
      </c>
      <c r="L5" s="73">
        <v>2.88</v>
      </c>
      <c r="M5" s="73">
        <v>2.6</v>
      </c>
      <c r="N5" s="211"/>
    </row>
    <row r="6" spans="1:16" x14ac:dyDescent="0.25">
      <c r="A6" s="202" t="s">
        <v>706</v>
      </c>
      <c r="B6" s="212"/>
      <c r="C6" s="160">
        <v>332</v>
      </c>
      <c r="E6" s="298" t="s">
        <v>712</v>
      </c>
      <c r="F6" s="214">
        <v>2.2400000000000002</v>
      </c>
      <c r="G6" s="214">
        <v>2.66</v>
      </c>
      <c r="K6" s="226"/>
      <c r="L6" s="164"/>
      <c r="M6" s="211"/>
    </row>
    <row r="7" spans="1:16" x14ac:dyDescent="0.25">
      <c r="A7" s="202" t="s">
        <v>707</v>
      </c>
      <c r="B7" s="212"/>
      <c r="C7" s="160">
        <v>152</v>
      </c>
      <c r="E7" s="299" t="s">
        <v>713</v>
      </c>
      <c r="F7" s="73">
        <v>1.17</v>
      </c>
      <c r="G7" s="73">
        <v>1.33</v>
      </c>
      <c r="K7" s="227"/>
      <c r="L7" s="211"/>
      <c r="M7" s="211"/>
    </row>
    <row r="8" spans="1:16" x14ac:dyDescent="0.25">
      <c r="A8" s="203" t="s">
        <v>708</v>
      </c>
      <c r="B8" s="72"/>
      <c r="C8" s="111">
        <v>115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22.12790039615167</v>
      </c>
      <c r="C13" s="301" t="e">
        <f>B3/SUM(B3:B8)*100</f>
        <v>#DIV/0!</v>
      </c>
      <c r="E13" s="217" t="s">
        <v>836</v>
      </c>
      <c r="F13" s="289">
        <f>IF(ISBLANK(F3),"",F3)</f>
        <v>44.31</v>
      </c>
      <c r="G13" s="289">
        <f>IF(ISBLANK(G3),"",G3)</f>
        <v>48.18</v>
      </c>
    </row>
    <row r="14" spans="1:16" x14ac:dyDescent="0.25">
      <c r="A14" s="220" t="s">
        <v>825</v>
      </c>
      <c r="B14" s="305">
        <f>C4/SUM(C3:C8)*100</f>
        <v>26.37238256932654</v>
      </c>
      <c r="C14" s="302" t="e">
        <f>B4/SUM(B3:B8)*100</f>
        <v>#DIV/0!</v>
      </c>
      <c r="E14" s="286" t="s">
        <v>837</v>
      </c>
      <c r="F14" s="290">
        <f t="shared" ref="F14:G17" si="0">IF(ISBLANK(F4),"",F4)</f>
        <v>40.619999999999997</v>
      </c>
      <c r="G14" s="290">
        <f t="shared" si="0"/>
        <v>38.01</v>
      </c>
    </row>
    <row r="15" spans="1:16" x14ac:dyDescent="0.25">
      <c r="A15" s="220" t="s">
        <v>826</v>
      </c>
      <c r="B15" s="305">
        <f>C5/SUM(C3:C8)*100</f>
        <v>17.600452744765139</v>
      </c>
      <c r="C15" s="302" t="e">
        <f>B5/SUM(B3:B8)*100</f>
        <v>#DIV/0!</v>
      </c>
      <c r="E15" s="286" t="s">
        <v>838</v>
      </c>
      <c r="F15" s="290">
        <f t="shared" si="0"/>
        <v>11.66</v>
      </c>
      <c r="G15" s="290">
        <f t="shared" si="0"/>
        <v>9.81</v>
      </c>
    </row>
    <row r="16" spans="1:16" x14ac:dyDescent="0.25">
      <c r="A16" s="220" t="s">
        <v>827</v>
      </c>
      <c r="B16" s="305">
        <f>C6/SUM(C3:C8)*100</f>
        <v>18.788907753254101</v>
      </c>
      <c r="C16" s="302" t="e">
        <f>B6/SUM(B3:B8)*100</f>
        <v>#DIV/0!</v>
      </c>
      <c r="E16" s="286" t="s">
        <v>839</v>
      </c>
      <c r="F16" s="290">
        <f t="shared" si="0"/>
        <v>2.2400000000000002</v>
      </c>
      <c r="G16" s="290">
        <f t="shared" si="0"/>
        <v>2.66</v>
      </c>
    </row>
    <row r="17" spans="1:18" x14ac:dyDescent="0.25">
      <c r="A17" s="220" t="s">
        <v>828</v>
      </c>
      <c r="B17" s="305">
        <f>C7/SUM(C3:C8)*100</f>
        <v>8.6021505376344098</v>
      </c>
      <c r="C17" s="302" t="e">
        <f>B7/SUM(B3:B8)*100</f>
        <v>#DIV/0!</v>
      </c>
      <c r="E17" s="219" t="s">
        <v>840</v>
      </c>
      <c r="F17" s="291">
        <f t="shared" si="0"/>
        <v>1.17</v>
      </c>
      <c r="G17" s="291">
        <f t="shared" si="0"/>
        <v>1.33</v>
      </c>
    </row>
    <row r="18" spans="1:18" x14ac:dyDescent="0.25">
      <c r="A18" s="221" t="s">
        <v>829</v>
      </c>
      <c r="B18" s="306">
        <f>C8/SUM(C3:C8)*100</f>
        <v>6.5082059988681387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22.12790039615167</v>
      </c>
      <c r="C22" s="301" t="e">
        <f>C13</f>
        <v>#DIV/0!</v>
      </c>
    </row>
    <row r="23" spans="1:18" x14ac:dyDescent="0.25">
      <c r="A23" s="220" t="s">
        <v>831</v>
      </c>
      <c r="B23" s="305">
        <f t="shared" ref="B23:C27" si="1">B14</f>
        <v>26.37238256932654</v>
      </c>
      <c r="C23" s="302" t="e">
        <f t="shared" si="1"/>
        <v>#DIV/0!</v>
      </c>
    </row>
    <row r="24" spans="1:18" x14ac:dyDescent="0.25">
      <c r="A24" s="307" t="s">
        <v>832</v>
      </c>
      <c r="B24" s="305">
        <f t="shared" si="1"/>
        <v>17.600452744765139</v>
      </c>
      <c r="C24" s="302" t="e">
        <f t="shared" si="1"/>
        <v>#DIV/0!</v>
      </c>
    </row>
    <row r="25" spans="1:18" x14ac:dyDescent="0.25">
      <c r="A25" s="220" t="s">
        <v>833</v>
      </c>
      <c r="B25" s="305">
        <f t="shared" si="1"/>
        <v>18.788907753254101</v>
      </c>
      <c r="C25" s="302" t="e">
        <f t="shared" si="1"/>
        <v>#DIV/0!</v>
      </c>
    </row>
    <row r="26" spans="1:18" x14ac:dyDescent="0.25">
      <c r="A26" s="220" t="s">
        <v>834</v>
      </c>
      <c r="B26" s="305">
        <f t="shared" si="1"/>
        <v>8.6021505376344098</v>
      </c>
      <c r="C26" s="302" t="e">
        <f t="shared" si="1"/>
        <v>#DIV/0!</v>
      </c>
    </row>
    <row r="27" spans="1:18" x14ac:dyDescent="0.25">
      <c r="A27" s="308" t="s">
        <v>835</v>
      </c>
      <c r="B27" s="306">
        <f t="shared" si="1"/>
        <v>6.5082059988681387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>
        <v>457</v>
      </c>
      <c r="E34" s="297" t="s">
        <v>709</v>
      </c>
      <c r="F34" s="71">
        <v>48.18</v>
      </c>
      <c r="G34" s="211"/>
      <c r="K34" s="122" t="s">
        <v>16</v>
      </c>
      <c r="L34" s="71">
        <v>2.6</v>
      </c>
      <c r="M34" s="211"/>
    </row>
    <row r="35" spans="1:16" x14ac:dyDescent="0.25">
      <c r="A35" s="202" t="s">
        <v>704</v>
      </c>
      <c r="B35" s="212"/>
      <c r="C35" s="160">
        <v>475</v>
      </c>
      <c r="E35" s="298" t="s">
        <v>710</v>
      </c>
      <c r="F35" s="214">
        <v>38.01</v>
      </c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>
        <v>304</v>
      </c>
      <c r="E36" s="298" t="s">
        <v>711</v>
      </c>
      <c r="F36" s="214">
        <v>9.81</v>
      </c>
      <c r="G36" s="211"/>
      <c r="K36" s="123" t="s">
        <v>213</v>
      </c>
      <c r="L36" s="73">
        <v>2.6</v>
      </c>
      <c r="M36" s="211"/>
      <c r="N36" s="288">
        <v>2022</v>
      </c>
    </row>
    <row r="37" spans="1:16" x14ac:dyDescent="0.25">
      <c r="A37" s="202" t="s">
        <v>706</v>
      </c>
      <c r="B37" s="212"/>
      <c r="C37" s="160">
        <v>238</v>
      </c>
      <c r="E37" s="298" t="s">
        <v>712</v>
      </c>
      <c r="F37" s="214">
        <v>2.66</v>
      </c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>
        <v>113</v>
      </c>
      <c r="E38" s="299" t="s">
        <v>713</v>
      </c>
      <c r="F38" s="73">
        <v>1.33</v>
      </c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>
        <v>72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27.546714888487038</v>
      </c>
      <c r="C44" s="301" t="e">
        <f>B34/SUM(B34:B39)*100</f>
        <v>#DIV/0!</v>
      </c>
      <c r="E44" s="217" t="s">
        <v>836</v>
      </c>
      <c r="F44" s="289">
        <f>IF(ISBLANK(F34),"",F34)</f>
        <v>48.18</v>
      </c>
    </row>
    <row r="45" spans="1:16" x14ac:dyDescent="0.25">
      <c r="A45" s="220" t="s">
        <v>825</v>
      </c>
      <c r="B45" s="305">
        <f>C35/SUM(C34:C39)*100</f>
        <v>28.631705846895724</v>
      </c>
      <c r="C45" s="302" t="e">
        <f>B35/SUM(B34:B39)*100</f>
        <v>#DIV/0!</v>
      </c>
      <c r="E45" s="286" t="s">
        <v>837</v>
      </c>
      <c r="F45" s="290">
        <f t="shared" ref="F45:F48" si="2">IF(ISBLANK(F35),"",F35)</f>
        <v>38.01</v>
      </c>
    </row>
    <row r="46" spans="1:16" x14ac:dyDescent="0.25">
      <c r="A46" s="220" t="s">
        <v>826</v>
      </c>
      <c r="B46" s="305">
        <f>C36/SUM(C34:C39)*100</f>
        <v>18.324291742013258</v>
      </c>
      <c r="C46" s="302" t="e">
        <f>B36/SUM(B34:B39)*100</f>
        <v>#DIV/0!</v>
      </c>
      <c r="E46" s="286" t="s">
        <v>838</v>
      </c>
      <c r="F46" s="290">
        <f t="shared" si="2"/>
        <v>9.81</v>
      </c>
    </row>
    <row r="47" spans="1:16" x14ac:dyDescent="0.25">
      <c r="A47" s="220" t="s">
        <v>827</v>
      </c>
      <c r="B47" s="305">
        <f>C37/SUM(C34:C39)*100</f>
        <v>14.345991561181433</v>
      </c>
      <c r="C47" s="302" t="e">
        <f>B37/SUM(B34:B39)*100</f>
        <v>#DIV/0!</v>
      </c>
      <c r="E47" s="286" t="s">
        <v>839</v>
      </c>
      <c r="F47" s="290">
        <f t="shared" si="2"/>
        <v>2.66</v>
      </c>
    </row>
    <row r="48" spans="1:16" x14ac:dyDescent="0.25">
      <c r="A48" s="220" t="s">
        <v>828</v>
      </c>
      <c r="B48" s="305">
        <f>C38/SUM(C34:C39)*100</f>
        <v>6.811332127787824</v>
      </c>
      <c r="C48" s="302" t="e">
        <f>B38/SUM(B34:B39)*100</f>
        <v>#DIV/0!</v>
      </c>
      <c r="E48" s="219" t="s">
        <v>840</v>
      </c>
      <c r="F48" s="291">
        <f t="shared" si="2"/>
        <v>1.33</v>
      </c>
    </row>
    <row r="49" spans="1:3" x14ac:dyDescent="0.25">
      <c r="A49" s="221" t="s">
        <v>829</v>
      </c>
      <c r="B49" s="306">
        <f>C39/SUM(C34:C39)*100</f>
        <v>4.3399638336347195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27.546714888487038</v>
      </c>
      <c r="C53" s="301" t="e">
        <f>C44</f>
        <v>#DIV/0!</v>
      </c>
    </row>
    <row r="54" spans="1:3" x14ac:dyDescent="0.25">
      <c r="A54" s="220" t="s">
        <v>831</v>
      </c>
      <c r="B54" s="305">
        <f t="shared" ref="B54:C54" si="3">B45</f>
        <v>28.631705846895724</v>
      </c>
      <c r="C54" s="302" t="e">
        <f t="shared" si="3"/>
        <v>#DIV/0!</v>
      </c>
    </row>
    <row r="55" spans="1:3" x14ac:dyDescent="0.25">
      <c r="A55" s="307" t="s">
        <v>832</v>
      </c>
      <c r="B55" s="305">
        <f t="shared" ref="B55:C55" si="4">B46</f>
        <v>18.324291742013258</v>
      </c>
      <c r="C55" s="302" t="e">
        <f t="shared" si="4"/>
        <v>#DIV/0!</v>
      </c>
    </row>
    <row r="56" spans="1:3" x14ac:dyDescent="0.25">
      <c r="A56" s="220" t="s">
        <v>833</v>
      </c>
      <c r="B56" s="305">
        <f t="shared" ref="B56:C56" si="5">B47</f>
        <v>14.345991561181433</v>
      </c>
      <c r="C56" s="302" t="e">
        <f t="shared" si="5"/>
        <v>#DIV/0!</v>
      </c>
    </row>
    <row r="57" spans="1:3" x14ac:dyDescent="0.25">
      <c r="A57" s="220" t="s">
        <v>834</v>
      </c>
      <c r="B57" s="305">
        <f t="shared" ref="B57:C57" si="6">B48</f>
        <v>6.811332127787824</v>
      </c>
      <c r="C57" s="302" t="e">
        <f t="shared" si="6"/>
        <v>#DIV/0!</v>
      </c>
    </row>
    <row r="58" spans="1:3" x14ac:dyDescent="0.25">
      <c r="A58" s="308" t="s">
        <v>835</v>
      </c>
      <c r="B58" s="306">
        <f t="shared" ref="B58:C58" si="7">B49</f>
        <v>4.3399638336347195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2024-04-26T07:42:05Z</dcterms:modified>
</cp:coreProperties>
</file>