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<sst xmlns="http://schemas.openxmlformats.org/spreadsheetml/2006/main" count="6316" uniqueCount="2914">
  <si>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</si>
  <si>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</si>
  <si>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</si>
  <si>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</si>
  <si>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</si>
  <si>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</si>
  <si>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</si>
  <si>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</si>
  <si>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</si>
  <si>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</si>
  <si>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</si>
  <si>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</si>
  <si>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</si>
  <si>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</si>
  <si>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</si>
  <si>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</si>
  <si>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</si>
  <si>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</si>
  <si>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</si>
  <si>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</si>
  <si>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</si>
  <si>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</si>
  <si>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</si>
  <si>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</si>
  <si>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</si>
  <si>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</si>
  <si>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</si>
  <si>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</si>
  <si>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</si>
  <si>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</si>
  <si>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</si>
  <si>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</si>
  <si>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</si>
  <si>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</si>
  <si>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</si>
  <si>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</si>
  <si>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</si>
  <si>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</si>
  <si>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</si>
  <si>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</si>
  <si>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</si>
  <si>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</si>
  <si>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</si>
  <si>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</si>
  <si>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</si>
  <si>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</si>
  <si>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</si>
  <si>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</si>
  <si>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</si>
  <si>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</si>
  <si>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</si>
  <si>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</si>
  <si>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</si>
  <si>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</si>
  <si>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</si>
  <si>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</si>
  <si>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</si>
  <si>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</si>
  <si>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</si>
  <si>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</si>
  <si>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</si>
  <si>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</si>
  <si>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</si>
  <si>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</si>
  <si>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</si>
  <si>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</si>
  <si>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</si>
  <si>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</si>
  <si>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</si>
  <si>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</si>
  <si>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</si>
  <si>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</si>
  <si>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</si>
  <si>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</si>
  <si>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</si>
  <si>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</si>
  <si>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</si>
  <si>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</si>
  <si>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</si>
  <si>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</si>
  <si>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</si>
  <si>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</si>
  <si>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</si>
  <si>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</si>
  <si>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</si>
  <si>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</si>
  <si>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</si>
  <si>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</si>
  <si>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</si>
  <si>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</si>
  <si>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</si>
  <si>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</si>
  <si>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</si>
  <si>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</si>
  <si>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</si>
  <si>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</si>
  <si>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</si>
  <si>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</si>
  <si>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</si>
  <si>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</si>
  <si>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</si>
  <si>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</si>
  <si>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</si>
  <si>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</si>
  <si>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</si>
  <si>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</si>
  <si>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</si>
  <si>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</si>
  <si>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</si>
  <si>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</si>
  <si>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</si>
  <si>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</si>
  <si>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</si>
  <si>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</si>
  <si>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</si>
  <si>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</si>
  <si>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</si>
  <si>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</si>
  <si>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</si>
  <si>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</si>
  <si>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</si>
  <si>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</si>
  <si>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</si>
  <si>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</si>
  <si>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</si>
  <si>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</si>
  <si>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</si>
  <si>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</si>
  <si>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</si>
  <si>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</si>
  <si>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</si>
  <si>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</si>
  <si>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</si>
  <si>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</si>
  <si>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</si>
  <si>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</si>
  <si>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</si>
  <si>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</si>
  <si>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</si>
  <si>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</si>
  <si>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</si>
  <si>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</si>
  <si>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</si>
  <si>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</si>
  <si>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</si>
  <si>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</si>
  <si>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</si>
  <si>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</si>
  <si>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</si>
  <si>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</si>
  <si>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</si>
  <si>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</si>
  <si>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</si>
  <si>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</si>
  <si>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</si>
  <si>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</si>
  <si>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</si>
  <si>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</si>
  <si>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</si>
  <si>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</si>
  <si>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</si>
  <si>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</si>
  <si>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</si>
  <si>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</si>
  <si>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</si>
  <si>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</si>
  <si>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</si>
  <si>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</si>
  <si>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</si>
  <si>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</si>
  <si>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</si>
  <si>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</si>
  <si>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</si>
  <si>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</si>
  <si>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</si>
  <si>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</si>
  <si>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</si>
  <si>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</si>
  <si>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</si>
  <si>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</si>
  <si>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</si>
  <si>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</si>
  <si>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</si>
  <si>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</si>
  <si>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</si>
  <si>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</si>
  <si>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</si>
  <si>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</si>
  <si>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</si>
  <si>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</si>
  <si>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</si>
  <si>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</si>
  <si>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</si>
  <si>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</si>
  <si>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</si>
  <si>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</si>
  <si>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</si>
  <si>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</si>
  <si>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</si>
  <si>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</si>
  <si>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</si>
  <si>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</si>
  <si>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</si>
  <si>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</si>
  <si>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</si>
  <si>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</si>
  <si>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</si>
  <si>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</si>
  <si>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</si>
  <si>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</si>
  <si>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</si>
  <si>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</si>
  <si>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</si>
  <si>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</si>
  <si>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</si>
  <si>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</si>
  <si>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</si>
  <si>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</si>
  <si>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</si>
  <si>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</si>
  <si>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</si>
  <si>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</si>
  <si>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</si>
  <si>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</si>
  <si>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</si>
  <si>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</si>
  <si>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</si>
  <si>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</si>
  <si>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</si>
  <si>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</si>
  <si>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</si>
  <si>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</si>
  <si>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</si>
  <si>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</si>
  <si>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</si>
  <si>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</si>
  <si>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</si>
  <si>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</si>
  <si>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</si>
  <si>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</si>
  <si>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</si>
  <si>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</si>
  <si>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</si>
  <si>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</si>
  <si>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</si>
  <si>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</si>
  <si>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</si>
  <si>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</si>
  <si>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</si>
  <si>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</si>
  <si>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</si>
  <si>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</si>
  <si>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</si>
  <si>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</si>
  <si>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</si>
  <si>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</si>
  <si>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</si>
  <si>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</si>
  <si>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</si>
  <si>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</si>
  <si>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</si>
  <si>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</si>
  <si>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</si>
  <si>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</si>
  <si>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</si>
  <si>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</si>
  <si>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</si>
  <si>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</si>
  <si>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</si>
  <si>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</si>
  <si>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</si>
  <si>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</si>
  <si>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</si>
  <si>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</si>
  <si>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</si>
  <si>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</si>
  <si>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</si>
  <si>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</si>
  <si>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</si>
  <si>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</si>
  <si>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</si>
  <si>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</si>
  <si>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</si>
  <si>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</si>
  <si>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</si>
  <si>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</si>
  <si>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</si>
  <si>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</si>
  <si>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</si>
  <si>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</si>
  <si>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</si>
  <si>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</si>
  <si>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</si>
  <si>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</si>
  <si>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</si>
  <si>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</si>
  <si>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</si>
  <si>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</si>
  <si>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</si>
  <si>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</si>
  <si>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</si>
  <si>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</si>
  <si>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</si>
  <si>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</si>
  <si>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</si>
  <si>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</si>
  <si>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</si>
  <si>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</si>
  <si>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</si>
  <si>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</si>
  <si>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</si>
  <si>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</si>
  <si>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</si>
  <si>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</si>
  <si>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</si>
  <si>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</si>
  <si>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</si>
  <si>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</si>
  <si>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</si>
  <si>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</si>
  <si>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</si>
  <si>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</si>
  <si>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</si>
  <si>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</si>
  <si>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</si>
  <si>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</si>
  <si>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</si>
  <si>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</si>
  <si>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</si>
  <si>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</si>
  <si>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</si>
  <si>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</si>
  <si>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</si>
  <si>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</si>
  <si>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</si>
  <si>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</si>
  <si>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</si>
  <si>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</si>
  <si>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</si>
  <si>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</si>
  <si>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</si>
  <si>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</si>
  <si>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</si>
  <si>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</si>
  <si>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</si>
  <si>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</si>
  <si>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</si>
  <si>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</si>
  <si>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</si>
  <si>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</si>
  <si>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</si>
  <si>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</si>
  <si>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</si>
  <si>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</si>
  <si>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</si>
  <si>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</si>
  <si>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</si>
  <si>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</si>
  <si>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</si>
  <si>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</si>
  <si>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</si>
  <si>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</si>
  <si>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</si>
  <si>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</si>
  <si>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</si>
  <si>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</si>
  <si>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</si>
  <si>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</si>
  <si>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</si>
  <si>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</si>
  <si>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</si>
  <si>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</si>
  <si>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</si>
  <si>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</si>
  <si>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</si>
  <si>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</si>
  <si>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</si>
  <si>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</si>
  <si>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</si>
  <si>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</si>
  <si>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</si>
  <si>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</si>
  <si>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</si>
  <si>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</si>
  <si>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</si>
  <si>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</si>
  <si>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</si>
  <si>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</si>
  <si>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</si>
  <si>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</si>
  <si>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</si>
  <si>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</si>
  <si>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</si>
  <si>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</si>
  <si>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</si>
  <si>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</si>
  <si>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</si>
  <si>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</si>
  <si>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</si>
  <si>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</si>
  <si>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</si>
  <si>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</si>
  <si>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</si>
  <si>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</si>
  <si>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</si>
  <si>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</si>
  <si>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</si>
  <si>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</si>
  <si>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</si>
  <si>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</si>
  <si>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</si>
  <si>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</si>
  <si>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</si>
  <si>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</si>
  <si>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</si>
  <si>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</si>
  <si>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</si>
  <si>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</si>
  <si>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</si>
  <si>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</si>
  <si>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</si>
  <si>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</si>
  <si>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</si>
  <si>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</si>
  <si>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</si>
  <si>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</si>
  <si>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</si>
  <si>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</si>
  <si>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</si>
  <si>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</si>
  <si>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</si>
  <si>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</si>
  <si>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</si>
  <si>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</si>
  <si>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</si>
  <si>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</si>
  <si>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</si>
  <si>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</si>
  <si>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</si>
  <si>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</si>
  <si>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</si>
  <si>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</si>
  <si>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</si>
  <si>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</si>
  <si>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</si>
  <si>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</si>
  <si>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</si>
  <si>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</si>
  <si>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</si>
  <si>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</si>
  <si>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</si>
  <si>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</si>
  <si>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</si>
  <si>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</si>
  <si>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</si>
  <si>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</si>
  <si>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</si>
  <si>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</si>
  <si>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</si>
  <si>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</si>
  <si>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</si>
  <si>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</si>
  <si>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</si>
  <si>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</si>
  <si>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</si>
  <si>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</si>
  <si>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</si>
  <si>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</si>
  <si>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</si>
  <si>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</si>
  <si>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</si>
  <si>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</si>
  <si>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</si>
  <si>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</si>
  <si>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</si>
  <si>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</si>
  <si>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</si>
  <si>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</si>
  <si>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</si>
  <si>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</si>
  <si>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</si>
  <si>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</si>
  <si>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</si>
  <si>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</si>
  <si>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</si>
  <si>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</si>
  <si>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</si>
  <si>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</si>
  <si>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</si>
  <si>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</si>
  <si>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</si>
  <si>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</si>
  <si>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</si>
  <si>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</si>
  <si>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</si>
  <si>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</si>
  <si>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</si>
  <si>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</si>
  <si>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</si>
  <si>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</si>
  <si>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</si>
  <si>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</si>
  <si>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</si>
  <si>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</si>
  <si>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</si>
  <si>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</si>
  <si>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</si>
  <si>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</si>
  <si>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</si>
  <si>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</si>
  <si>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</si>
  <si>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</si>
  <si>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</si>
  <si>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</si>
  <si>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</si>
  <si>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</si>
  <si>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</si>
  <si>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</si>
  <si>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</si>
  <si>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</si>
  <si>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</si>
  <si>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</si>
  <si>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</si>
  <si>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</si>
  <si>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</si>
  <si>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</si>
  <si>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</si>
  <si>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</si>
  <si>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</si>
  <si>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</si>
  <si>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</si>
  <si>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</si>
  <si>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</si>
  <si>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</si>
  <si>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</si>
  <si>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</si>
  <si>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</si>
  <si>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</si>
  <si>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</si>
  <si>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</si>
  <si>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</si>
  <si>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</si>
  <si>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</si>
  <si>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</si>
  <si>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</si>
  <si>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</si>
  <si>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</si>
  <si>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</si>
  <si>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</si>
  <si>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</si>
  <si>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</si>
  <si>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</si>
  <si>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</si>
  <si>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</si>
  <si>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</si>
  <si>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</si>
  <si>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</si>
  <si>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</si>
  <si>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</si>
  <si>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</si>
  <si>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</si>
  <si>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</si>
  <si>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</si>
  <si>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</si>
  <si>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</si>
  <si>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</si>
  <si>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</si>
  <si>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</si>
  <si>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</si>
  <si>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</si>
  <si>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</si>
  <si>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</si>
  <si>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</si>
  <si>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</si>
  <si>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</si>
  <si>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</si>
  <si>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</si>
  <si>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</si>
  <si>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</si>
  <si>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</si>
  <si>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</si>
  <si>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</si>
  <si>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</si>
  <si>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</si>
  <si>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</si>
  <si>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</si>
  <si>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</si>
  <si>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</si>
  <si>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</si>
  <si>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</si>
  <si>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</si>
  <si>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</si>
  <si>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</si>
  <si>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</si>
  <si>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</si>
  <si>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</si>
  <si>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</si>
  <si>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</si>
  <si>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</si>
  <si>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</si>
  <si>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</si>
  <si>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</si>
  <si>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</si>
  <si>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</si>
  <si>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</si>
  <si>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</si>
  <si>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</si>
  <si>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</si>
  <si>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</si>
  <si>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</si>
  <si>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</si>
  <si>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</si>
  <si>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</si>
  <si>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</si>
  <si>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</si>
  <si>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</si>
  <si>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</si>
  <si>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</si>
  <si>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</si>
  <si>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</si>
  <si>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</si>
  <si>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</si>
  <si>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</si>
  <si>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</si>
  <si>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</si>
  <si>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</si>
  <si>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</si>
  <si>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</si>
  <si>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</si>
  <si>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</si>
  <si>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</si>
  <si>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</si>
  <si>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</si>
  <si>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</si>
  <si>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</si>
  <si>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</si>
  <si>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</si>
  <si>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</si>
  <si>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</si>
  <si>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</si>
  <si>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</si>
  <si>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</si>
  <si>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</si>
  <si>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</si>
  <si>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</si>
  <si>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</si>
  <si>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</si>
  <si>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</si>
  <si>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</si>
  <si>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</si>
  <si>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</si>
  <si>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</si>
  <si>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</si>
  <si>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</si>
  <si>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</si>
  <si>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</si>
  <si>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</si>
  <si>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</si>
  <si>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</si>
  <si>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</si>
  <si>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</si>
  <si>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</si>
  <si>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</si>
  <si>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</si>
  <si>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</si>
  <si>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</si>
  <si>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</si>
  <si>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</si>
  <si>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</si>
  <si>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</si>
  <si>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</si>
  <si>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</si>
  <si>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</si>
  <si>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</si>
  <si>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</si>
  <si>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</si>
  <si>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</si>
  <si>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</si>
  <si>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</si>
  <si>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</si>
  <si>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</si>
  <si>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</si>
  <si>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</si>
  <si>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</si>
  <si>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</si>
  <si>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</si>
  <si>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</si>
  <si>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</si>
  <si>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</si>
  <si>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</si>
  <si>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</si>
  <si>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</si>
  <si>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</si>
  <si>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</si>
  <si>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</si>
  <si>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</si>
  <si>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</si>
  <si>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</si>
  <si>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</si>
  <si>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</si>
  <si>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</si>
  <si>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</si>
  <si>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</si>
  <si>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</si>
  <si>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</si>
  <si>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</si>
  <si>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</si>
  <si>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</si>
  <si>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</si>
  <si>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</si>
  <si>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</si>
  <si>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</si>
  <si>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</si>
  <si>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</si>
  <si>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</si>
  <si>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</si>
  <si>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</si>
  <si>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</si>
  <si>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</si>
  <si>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</si>
  <si>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</si>
  <si>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</si>
  <si>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</si>
  <si>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</si>
  <si>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</si>
  <si>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</si>
  <si>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</si>
  <si>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</si>
  <si>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</si>
  <si>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</si>
  <si>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</si>
  <si>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</si>
  <si>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</si>
  <si>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</si>
  <si>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</si>
  <si>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</si>
  <si>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</si>
  <si>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</si>
  <si>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</si>
  <si>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</si>
  <si>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</si>
  <si>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</si>
  <si>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</si>
  <si>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</si>
  <si>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</si>
  <si>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</si>
  <si>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</si>
  <si>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</si>
  <si>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</si>
  <si>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</si>
  <si>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</si>
  <si>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</si>
  <si>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</si>
  <si>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</si>
  <si>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</si>
  <si>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</si>
  <si>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</si>
  <si>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</si>
  <si>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</si>
  <si>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</si>
  <si>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</si>
  <si>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</si>
  <si>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</si>
  <si>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</si>
  <si>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</si>
  <si>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</si>
  <si>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</si>
  <si>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</si>
  <si>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</si>
  <si>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</si>
  <si>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</si>
  <si>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</si>
  <si>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</si>
  <si>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</si>
  <si>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</si>
  <si>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</si>
  <si>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</si>
  <si>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</si>
  <si>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</si>
  <si>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</si>
  <si>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</si>
  <si>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</si>
  <si>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</si>
  <si>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</si>
  <si>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</si>
  <si>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</si>
  <si>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</si>
  <si>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</si>
  <si>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</si>
  <si>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</si>
  <si>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</si>
  <si>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</si>
  <si>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</si>
  <si>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</si>
  <si>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</si>
  <si>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</si>
  <si>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</si>
  <si>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</si>
  <si>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</si>
  <si>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</si>
  <si>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</si>
  <si>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</si>
  <si>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</si>
  <si>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</si>
  <si>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</si>
  <si>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</si>
  <si>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</si>
  <si>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</si>
  <si>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</si>
  <si>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</si>
  <si>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</si>
  <si>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</si>
  <si>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</si>
  <si>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</si>
  <si>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</si>
  <si>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</si>
  <si>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</si>
  <si>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</si>
  <si>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</si>
  <si>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</si>
  <si>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</si>
  <si>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</si>
  <si>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</si>
  <si>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</si>
  <si>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</si>
  <si>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</si>
  <si>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</si>
  <si>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</si>
  <si>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</si>
  <si>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</si>
  <si>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</si>
  <si>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</si>
  <si>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</si>
  <si>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</si>
  <si>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</si>
  <si>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</si>
  <si>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</si>
  <si>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</si>
  <si>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</si>
  <si>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</si>
  <si>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</si>
  <si>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</si>
  <si>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</si>
  <si>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</si>
  <si>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</si>
  <si>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</si>
  <si>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</si>
  <si>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</si>
  <si>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</si>
  <si>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</si>
  <si>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</si>
  <si>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</si>
  <si>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</si>
  <si>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</si>
  <si>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</si>
  <si>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</si>
  <si>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</si>
  <si>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</si>
  <si>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</si>
  <si>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</si>
  <si>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</si>
  <si>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</si>
  <si>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</si>
  <si>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</si>
  <si>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</si>
  <si>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</si>
  <si>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</si>
  <si>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</si>
  <si>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</si>
  <si>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</si>
  <si>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</si>
  <si>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</si>
  <si>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</si>
  <si>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</si>
  <si>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</si>
  <si>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</si>
  <si>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</si>
  <si>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</si>
  <si>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</si>
  <si>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</si>
  <si>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</si>
  <si>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</si>
  <si>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</si>
  <si>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</si>
  <si>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</si>
  <si>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</si>
  <si>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</si>
  <si>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</si>
  <si>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</si>
  <si>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</si>
  <si>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</si>
  <si>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</si>
  <si>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</si>
  <si>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</si>
  <si>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</si>
  <si>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</si>
  <si>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</si>
  <si>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</si>
  <si>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</si>
  <si>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</si>
  <si>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</si>
  <si>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</si>
  <si>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</si>
  <si>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</si>
  <si>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</si>
  <si>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</si>
  <si>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</si>
  <si>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</si>
  <si>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</si>
  <si>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</si>
  <si>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</si>
  <si>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</si>
  <si>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</si>
  <si>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</si>
  <si>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</si>
  <si>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</si>
  <si>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</si>
  <si>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</si>
  <si>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</si>
  <si>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</si>
  <si>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</si>
  <si>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</si>
  <si>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</si>
  <si>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</si>
  <si>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</si>
  <si>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</si>
  <si>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</si>
  <si>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</si>
  <si>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</si>
  <si>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</si>
  <si>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</si>
  <si>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</si>
  <si>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</si>
  <si>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</si>
  <si>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</si>
  <si>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</si>
  <si>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</si>
  <si>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</si>
  <si>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</si>
  <si>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</si>
  <si>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</si>
  <si>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</si>
  <si>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</si>
  <si>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</si>
  <si>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</si>
  <si>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</si>
  <si>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</si>
  <si>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</si>
  <si>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</si>
  <si>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</si>
  <si>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</si>
  <si>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</si>
  <si>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</si>
  <si>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</si>
  <si>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</si>
  <si>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</si>
  <si>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</si>
  <si>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</si>
  <si>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</si>
  <si>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</si>
  <si>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</si>
  <si>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</si>
  <si>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</si>
  <si>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</si>
  <si>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</si>
  <si>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</si>
  <si>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</si>
  <si>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</si>
  <si>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</si>
  <si>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</si>
  <si>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</si>
  <si>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</si>
  <si>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</si>
  <si>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</si>
  <si>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</si>
  <si>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</si>
  <si>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</si>
  <si>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</si>
  <si>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</si>
  <si>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</si>
  <si>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</si>
  <si>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</si>
  <si>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</si>
  <si>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</si>
  <si>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</si>
  <si>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</si>
  <si>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</si>
  <si>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</si>
  <si>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</si>
  <si>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</si>
  <si>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</si>
  <si>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</si>
  <si>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</si>
  <si>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</si>
  <si>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</si>
  <si>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</si>
  <si>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</si>
  <si>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</si>
  <si>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</si>
  <si>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</si>
  <si>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</si>
  <si>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</si>
  <si>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</si>
  <si>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</si>
  <si>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</si>
  <si>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</si>
  <si>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</si>
  <si>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</si>
  <si>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</si>
  <si>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</si>
  <si>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</si>
  <si>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</si>
  <si>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</si>
  <si>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</si>
  <si>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</si>
  <si>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</si>
  <si>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</si>
  <si>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</si>
  <si>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</si>
  <si>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</si>
  <si>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</si>
  <si>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</si>
  <si>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</si>
  <si>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</si>
  <si>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</si>
  <si>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</si>
  <si>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</si>
  <si>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</si>
  <si>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</si>
  <si>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</si>
  <si>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</si>
  <si>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</si>
  <si>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</si>
  <si>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</si>
  <si>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</si>
  <si>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</si>
  <si>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</si>
  <si>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</si>
  <si>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</si>
  <si>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</si>
  <si>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</si>
  <si>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</si>
  <si>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</si>
  <si>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</si>
  <si>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</si>
  <si>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</si>
  <si>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</si>
  <si>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</si>
  <si>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</si>
  <si>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</si>
  <si>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</si>
  <si>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</si>
  <si>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</si>
  <si>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</si>
  <si>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</si>
  <si>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</si>
  <si>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</si>
  <si>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</si>
  <si>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</si>
  <si>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</si>
  <si>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</si>
  <si>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</si>
  <si>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</si>
  <si>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</si>
  <si>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</si>
  <si>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</si>
  <si>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</si>
  <si>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</si>
  <si>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</si>
  <si>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</si>
  <si>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</si>
  <si>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</si>
  <si>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</si>
  <si>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</si>
  <si>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</si>
  <si>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</si>
  <si>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</si>
  <si>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</si>
  <si>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</si>
  <si>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</si>
  <si>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</si>
  <si>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</si>
  <si>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</si>
  <si>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</si>
  <si>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</si>
  <si>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</si>
  <si>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</si>
  <si>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</si>
  <si>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</si>
  <si>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</si>
  <si>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</si>
  <si>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</si>
  <si>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</si>
  <si>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</si>
  <si>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</si>
  <si>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</si>
  <si>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</si>
  <si>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</si>
  <si>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</si>
  <si>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</si>
  <si>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</si>
  <si>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</si>
  <si>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</si>
  <si>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</si>
  <si>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</si>
  <si>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</si>
  <si>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</si>
  <si>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</si>
  <si>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</si>
  <si>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</si>
  <si>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</si>
  <si>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</si>
  <si>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</si>
  <si>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</si>
  <si>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</si>
  <si>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</si>
  <si>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</si>
  <si>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</si>
  <si>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</si>
  <si>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</si>
  <si>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</si>
  <si>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</si>
  <si>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</si>
  <si>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</si>
  <si>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</si>
  <si>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</si>
  <si>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</si>
  <si>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</si>
  <si>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</si>
  <si>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</si>
  <si>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</si>
  <si>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</si>
  <si>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</si>
  <si>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</si>
  <si>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</si>
  <si>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</si>
  <si>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</si>
  <si>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</si>
  <si>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</si>
  <si>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</si>
  <si>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</si>
  <si>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</si>
  <si>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</si>
  <si>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</si>
  <si>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</si>
  <si>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</si>
  <si>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</si>
  <si>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</si>
  <si>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</si>
  <si>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</si>
  <si>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</si>
  <si>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</si>
  <si>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</si>
  <si>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</si>
  <si>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</si>
  <si>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</si>
  <si>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</si>
  <si>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</si>
  <si>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</si>
  <si>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</si>
  <si>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</si>
  <si>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</si>
  <si>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</si>
  <si>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</si>
  <si>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</si>
  <si>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</si>
  <si>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</si>
  <si>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</si>
  <si>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</si>
  <si>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</si>
  <si>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</si>
  <si>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</si>
  <si>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</si>
  <si>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</si>
  <si>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</si>
  <si>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</si>
  <si>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</si>
  <si>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</si>
  <si>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</si>
  <si>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</si>
  <si>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</si>
  <si>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</si>
  <si>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</si>
  <si>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</si>
  <si>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</si>
  <si>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</si>
  <si>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</si>
  <si>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</si>
  <si>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</si>
  <si>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</si>
  <si>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</si>
  <si>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</si>
  <si>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</si>
  <si>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</si>
  <si>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</si>
  <si>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</si>
  <si>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</si>
  <si>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</si>
  <si>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</si>
  <si>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</si>
  <si>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</si>
  <si>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</si>
  <si>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</si>
  <si>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</si>
  <si>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</si>
  <si>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</si>
  <si>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</si>
  <si>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</si>
  <si>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</si>
  <si>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</si>
  <si>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</si>
  <si>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</si>
  <si>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</si>
  <si>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</si>
  <si>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</si>
  <si>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</si>
  <si>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</si>
  <si>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</si>
  <si>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</si>
  <si>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</si>
  <si>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</si>
  <si>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</si>
  <si>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</si>
  <si>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</si>
  <si>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</si>
  <si>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</si>
  <si>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</si>
  <si>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</si>
  <si>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</si>
  <si>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</si>
  <si>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</si>
  <si>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</si>
  <si>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</si>
  <si>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</si>
  <si>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</si>
  <si>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</si>
  <si>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</si>
  <si>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</si>
  <si>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</si>
  <si>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</si>
  <si>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</si>
  <si>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</si>
  <si>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</si>
  <si>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</si>
  <si>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</si>
  <si>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</si>
  <si>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</si>
  <si>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</si>
  <si>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</si>
  <si>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</si>
  <si>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</si>
  <si>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</si>
  <si>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</si>
  <si>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</si>
  <si>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</si>
  <si>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</si>
  <si>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</si>
  <si>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</si>
  <si>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</si>
  <si>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</si>
  <si>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</si>
  <si>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</si>
  <si>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</si>
  <si>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</si>
  <si>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</si>
  <si>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</si>
  <si>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</si>
  <si>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</si>
  <si>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</si>
  <si>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</si>
  <si>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</si>
  <si>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</si>
  <si>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</si>
  <si>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</si>
  <si>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</si>
  <si>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</si>
  <si>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</si>
  <si>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</si>
  <si>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</si>
  <si>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</si>
  <si>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</si>
  <si>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</si>
  <si>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</si>
  <si>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</si>
  <si>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</si>
  <si>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</si>
  <si>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</si>
  <si>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</si>
  <si>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</si>
  <si>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</si>
  <si>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</si>
  <si>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</si>
  <si>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</si>
  <si>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</si>
  <si>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</si>
  <si>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</si>
  <si>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</si>
  <si>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</si>
  <si>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</si>
  <si>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</si>
  <si>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</si>
  <si>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</si>
  <si>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</si>
  <si>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</si>
  <si>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</si>
  <si>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</si>
  <si>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</si>
  <si>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</si>
  <si>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</si>
  <si>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</si>
  <si>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</si>
  <si>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</si>
  <si>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</si>
  <si>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</si>
  <si>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</si>
  <si>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</si>
  <si>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</si>
  <si>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</si>
  <si>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</si>
  <si>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</si>
  <si>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</si>
  <si>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</si>
  <si>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</si>
  <si>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</si>
  <si>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</si>
  <si>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</si>
  <si>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</si>
  <si>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</si>
  <si>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</si>
  <si>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</si>
  <si>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</si>
  <si>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</si>
  <si>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</si>
  <si>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</si>
  <si>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</si>
  <si>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</si>
  <si>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</si>
  <si>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</si>
  <si>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</si>
  <si>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</si>
  <si>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</si>
  <si>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</si>
  <si>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</si>
  <si>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</si>
  <si>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</si>
  <si>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</si>
  <si>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</si>
  <si>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</si>
  <si>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</si>
  <si>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</si>
  <si>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</si>
  <si>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</si>
  <si>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</si>
  <si>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</si>
  <si>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</si>
  <si>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</si>
  <si>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</si>
  <si>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</si>
  <si>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</si>
  <si>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</si>
  <si>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</si>
  <si>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</si>
  <si>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</si>
  <si>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</si>
  <si>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</si>
  <si>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</si>
  <si>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</si>
  <si>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</si>
  <si>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</si>
  <si>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</si>
  <si>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</si>
  <si>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</si>
  <si>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</si>
  <si>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</si>
  <si>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</si>
  <si>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</si>
  <si>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</si>
  <si>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</si>
  <si>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</si>
  <si>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</si>
  <si>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</si>
  <si>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</si>
  <si>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</si>
  <si>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</si>
  <si>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</si>
  <si>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</si>
  <si>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</si>
  <si>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</si>
  <si>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</si>
  <si>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</si>
  <si>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</si>
  <si>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</si>
  <si>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</si>
  <si>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</si>
  <si>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</si>
  <si>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</si>
  <si>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</si>
  <si>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</si>
  <si>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</si>
  <si>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</si>
  <si>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</si>
  <si>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</si>
  <si>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</si>
  <si>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</si>
  <si>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</si>
  <si>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</si>
  <si>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</si>
  <si>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</si>
  <si>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</si>
  <si>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</si>
  <si>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</si>
  <si>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</si>
  <si>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</si>
  <si>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</si>
  <si>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</si>
  <si>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</si>
  <si>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</si>
  <si>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</si>
  <si>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</si>
  <si>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</si>
  <si>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</si>
  <si>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</si>
  <si>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</si>
  <si>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</si>
  <si>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</si>
  <si>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</si>
  <si>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</si>
  <si>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</si>
  <si>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</si>
  <si>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</si>
  <si>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</si>
  <si>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</si>
  <si>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</si>
  <si>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</si>
  <si>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</si>
  <si>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</si>
  <si>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</si>
  <si>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</si>
  <si>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</si>
  <si>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</si>
  <si>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</si>
  <si>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</si>
  <si>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</si>
  <si>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</si>
  <si>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</si>
  <si>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</si>
  <si>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</si>
  <si>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</si>
  <si>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</si>
  <si>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</si>
  <si>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</si>
  <si>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</si>
  <si>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</si>
  <si>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</si>
  <si>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</si>
  <si>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</si>
  <si>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</si>
  <si>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</si>
  <si>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</si>
  <si>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</si>
  <si>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</si>
  <si>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</si>
  <si>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</si>
  <si>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</si>
  <si>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</si>
  <si>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</si>
  <si>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</si>
  <si>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</si>
  <si>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</si>
  <si>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</si>
  <si>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</si>
  <si>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</si>
  <si>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</si>
  <si>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</si>
  <si>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</si>
  <si>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</si>
  <si>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</si>
  <si>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</si>
  <si>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</si>
  <si>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</si>
  <si>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</si>
  <si>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</si>
  <si>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</si>
  <si>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</si>
  <si>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</si>
  <si>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</si>
  <si>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</si>
  <si>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</si>
  <si>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</si>
  <si>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</si>
  <si>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</si>
  <si>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</si>
  <si>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</si>
  <si>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</si>
  <si>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</si>
  <si>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</si>
  <si>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</si>
  <si>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</si>
  <si>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</si>
  <si>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</si>
  <si>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</si>
  <si>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</si>
  <si>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</si>
  <si>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</si>
  <si>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</si>
  <si>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</si>
  <si>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</si>
  <si>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</si>
  <si>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</si>
  <si>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</si>
  <si>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</si>
  <si>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</si>
  <si>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</si>
  <si>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</si>
  <si>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</si>
  <si>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</si>
  <si>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</si>
  <si>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</si>
  <si>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</si>
  <si>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</si>
  <si>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</si>
  <si>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</si>
  <si>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</si>
  <si>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</si>
  <si>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</si>
  <si>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</si>
  <si>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</si>
  <si>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</si>
  <si>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</si>
  <si>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</si>
  <si>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</si>
  <si>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</si>
  <si>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</si>
  <si>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</si>
  <si>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</si>
  <si>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</si>
  <si>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</si>
  <si>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</si>
  <si>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</si>
  <si>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</si>
  <si>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</si>
  <si>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</si>
  <si>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</si>
  <si>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</si>
  <si>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</si>
  <si>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</si>
  <si>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</si>
  <si>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</si>
  <si>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</si>
  <si>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</si>
  <si>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</si>
  <si>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</si>
  <si>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</si>
  <si>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</si>
  <si>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</si>
  <si>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</si>
  <si>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</si>
  <si>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</si>
  <si>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</si>
  <si>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</si>
  <si>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</si>
  <si>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</si>
  <si>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</si>
  <si>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</si>
  <si>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</si>
  <si>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</si>
  <si>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</si>
  <si>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</si>
  <si>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</si>
  <si>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</si>
  <si>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</si>
  <si>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</si>
  <si>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</si>
  <si>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</si>
  <si>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</si>
  <si>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</si>
  <si>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</si>
  <si>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</si>
  <si>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</si>
  <si>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</si>
  <si>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</si>
  <si>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</si>
  <si>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</si>
  <si>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</si>
  <si>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</si>
  <si>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</si>
  <si>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</si>
  <si>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</si>
  <si>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</si>
  <si>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</si>
  <si>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</si>
  <si>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</si>
  <si>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</si>
  <si>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</si>
  <si>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</si>
  <si>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</si>
  <si>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</si>
  <si>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</si>
  <si>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</si>
  <si>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</si>
  <si>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</si>
  <si>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</si>
  <si>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</si>
  <si>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</si>
  <si>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</si>
  <si>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</si>
  <si>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</si>
  <si>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</si>
  <si>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</si>
  <si>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</si>
  <si>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</si>
  <si>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</si>
  <si>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</si>
  <si>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</si>
  <si>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</si>
  <si>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</si>
  <si>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</si>
  <si>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</si>
  <si>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</si>
  <si>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</si>
  <si>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</si>
  <si>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</si>
  <si>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</si>
  <si>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</si>
  <si>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</si>
  <si>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</si>
  <si>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</si>
  <si>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</si>
  <si>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</si>
  <si>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</si>
  <si>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</si>
  <si>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</si>
  <si>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</si>
  <si>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</si>
  <si>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</si>
  <si>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</si>
  <si>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</si>
  <si>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</si>
  <si>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</si>
  <si>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</si>
  <si>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</si>
  <si>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</si>
  <si>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</si>
  <si>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</si>
  <si>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</si>
  <si>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</si>
  <si>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</si>
  <si>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</si>
  <si>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</si>
  <si>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</si>
  <si>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</si>
  <si>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</si>
  <si>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</si>
  <si>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</si>
  <si>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</si>
  <si>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</si>
  <si>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</si>
  <si>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</si>
  <si>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</si>
  <si>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</si>
  <si>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</si>
  <si>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</si>
  <si>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</si>
  <si>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</si>
  <si>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</si>
  <si>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</si>
  <si>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</si>
  <si>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</si>
  <si>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</si>
  <si>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</si>
  <si>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</si>
  <si>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</si>
  <si>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</si>
  <si>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</si>
  <si>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</si>
  <si>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</si>
  <si>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</si>
  <si>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</si>
  <si>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</si>
  <si>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</si>
  <si>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</si>
  <si>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</si>
  <si>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</si>
  <si>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</si>
  <si>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</si>
  <si>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</si>
  <si>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</si>
  <si>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</si>
  <si>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</si>
  <si>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</si>
  <si>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</si>
  <si>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</si>
  <si>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</si>
  <si>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</si>
  <si>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</si>
  <si>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</si>
  <si>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</si>
  <si>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</si>
  <si>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</si>
  <si>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</si>
  <si>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</si>
  <si>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</si>
  <si>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</si>
  <si>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</si>
  <si>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</si>
  <si>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</si>
  <si>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</si>
  <si>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</si>
  <si>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</si>
  <si>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</si>
  <si>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</si>
  <si>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</si>
  <si>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</si>
  <si>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</si>
  <si>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</si>
  <si>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</si>
  <si>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</si>
  <si>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</si>
  <si>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</si>
  <si>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</si>
  <si>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</si>
  <si>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</si>
  <si>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</si>
  <si>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</si>
  <si>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</si>
  <si>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</si>
  <si>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</si>
  <si>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</si>
  <si>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</si>
  <si>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</si>
  <si>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</si>
  <si>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</si>
  <si>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</si>
  <si>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</si>
  <si>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</si>
  <si>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</si>
  <si>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</si>
  <si>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</si>
  <si>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</si>
  <si>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</si>
  <si>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</si>
  <si>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</si>
  <si>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</si>
  <si>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</si>
  <si>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</si>
  <si>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</si>
  <si>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</si>
  <si>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</si>
  <si>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</si>
  <si>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</si>
  <si>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</si>
  <si>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</si>
  <si>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</si>
  <si>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</si>
  <si>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</si>
  <si>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</si>
  <si>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</si>
  <si>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</si>
  <si>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</si>
  <si>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</si>
  <si>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</si>
  <si>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</si>
  <si>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</si>
  <si>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</si>
  <si>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</si>
  <si>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</si>
  <si>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</si>
  <si>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</si>
  <si>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</si>
  <si>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</si>
  <si>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</si>
  <si>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</si>
  <si>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</si>
  <si>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</si>
  <si>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</si>
  <si>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</si>
  <si>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</si>
  <si>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</si>
  <si>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</si>
  <si>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</si>
  <si>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</si>
  <si>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</si>
  <si>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</si>
  <si>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</si>
  <si>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</si>
  <si>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</si>
  <si>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</si>
  <si>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</si>
  <si>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</si>
  <si>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</si>
  <si>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</si>
  <si>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</si>
  <si>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</si>
  <si>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</si>
  <si>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</si>
  <si>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</si>
  <si>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</si>
  <si>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</si>
  <si>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</si>
  <si>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</si>
  <si>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</si>
  <si>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</si>
  <si>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</si>
  <si>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</si>
  <si>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</si>
  <si>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</si>
  <si>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</si>
  <si>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</si>
  <si>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</si>
  <si>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</si>
  <si>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</si>
  <si>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</si>
  <si>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</si>
  <si>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</si>
  <si>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</si>
  <si>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</si>
  <si>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</si>
  <si>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</si>
  <si>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</si>
  <si>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</si>
  <si>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</si>
  <si>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</si>
  <si>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</si>
  <si>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</si>
  <si>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</si>
  <si>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</si>
  <si>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</si>
  <si>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</si>
  <si>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</si>
  <si>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</si>
  <si>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</si>
  <si>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</si>
  <si>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</si>
  <si>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</si>
  <si>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</si>
  <si>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</si>
  <si>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</si>
  <si>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</si>
  <si>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</si>
  <si>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</si>
  <si>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</si>
  <si>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</si>
  <si>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</si>
  <si>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</si>
  <si>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</si>
  <si>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</si>
  <si>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</si>
  <si>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</si>
  <si>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</si>
  <si>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</si>
  <si>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</si>
  <si>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</si>
  <si>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</si>
  <si>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</si>
  <si>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</si>
  <si>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</si>
  <si>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</si>
  <si>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</si>
  <si>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</si>
  <si>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</si>
  <si>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</si>
  <si>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</si>
  <si>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</si>
  <si>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</si>
  <si>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</si>
  <si>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</si>
  <si>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</si>
  <si>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</si>
  <si>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</si>
  <si>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</si>
  <si>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</si>
  <si>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</si>
  <si>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</si>
  <si>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</si>
  <si>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</si>
  <si>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</si>
  <si>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</si>
  <si>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</si>
  <si>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</si>
  <si>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</si>
  <si>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</si>
  <si>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</si>
  <si>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</si>
  <si>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</si>
  <si>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</si>
  <si>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</si>
  <si>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</si>
  <si>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</si>
  <si>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</si>
  <si>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</si>
  <si>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</si>
  <si>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</si>
  <si>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</si>
  <si>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</si>
  <si>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</si>
  <si>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</si>
  <si>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</si>
  <si>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</si>
  <si>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</si>
  <si>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</si>
  <si>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</si>
  <si>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</si>
  <si>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</si>
  <si>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</si>
  <si>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</si>
  <si>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</si>
  <si>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</si>
  <si>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</si>
  <si>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</si>
  <si>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</si>
  <si>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</si>
  <si>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</si>
  <si>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</si>
  <si>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</si>
  <si>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</si>
  <si>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</si>
  <si>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</si>
  <si>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</si>
  <si>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</si>
  <si>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</si>
  <si>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</si>
  <si>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</si>
  <si>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</si>
  <si>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</si>
  <si>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</si>
  <si>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</si>
  <si>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</si>
  <si>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</si>
  <si>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</si>
  <si>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</si>
  <si>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</si>
  <si>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</si>
  <si>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</si>
  <si>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</si>
  <si>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</si>
  <si>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</si>
  <si>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</si>
  <si>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</si>
  <si>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</si>
  <si>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</si>
  <si>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</si>
  <si>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</si>
  <si>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</si>
  <si>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</si>
  <si>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</si>
  <si>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</si>
  <si>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</si>
  <si>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</si>
  <si>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</si>
  <si>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</si>
  <si>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</si>
  <si>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</si>
  <si>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</si>
  <si>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</si>
  <si>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</si>
  <si>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</si>
  <si>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</si>
  <si>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</si>
  <si>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</si>
  <si>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</si>
  <si>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</si>
  <si>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</si>
  <si>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</si>
  <si>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</si>
  <si>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</si>
  <si>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</si>
  <si>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</si>
  <si>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</si>
  <si>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</si>
  <si>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</si>
  <si>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</si>
  <si>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</si>
  <si>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</si>
  <si>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</si>
  <si>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</si>
  <si>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</si>
  <si>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</si>
  <si>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</si>
  <si>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</si>
  <si>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</si>
  <si>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</si>
  <si>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</si>
  <si>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</si>
  <si>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</si>
  <si>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</si>
  <si>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</si>
  <si>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</si>
  <si>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</si>
  <si>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</si>
  <si>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</si>
  <si>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</si>
  <si>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</si>
  <si>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</si>
  <si>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</si>
  <si>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</si>
  <si>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</si>
  <si>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</si>
  <si>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</si>
  <si>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</si>
  <si>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</si>
  <si>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</si>
  <si>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</si>
  <si>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</si>
  <si>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</si>
  <si>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</si>
  <si>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</si>
  <si>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</si>
  <si>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</si>
  <si>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</si>
  <si>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</si>
  <si>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</si>
  <si>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</si>
  <si>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</si>
  <si>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</si>
  <si>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</si>
  <si>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</si>
  <si>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</si>
  <si>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</si>
  <si>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</si>
  <si>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</si>
  <si>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</si>
  <si>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</si>
  <si>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</si>
  <si>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</si>
  <si>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</si>
  <si>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</si>
  <si>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</si>
  <si>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</si>
  <si>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</si>
  <si>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</si>
  <si>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</si>
  <si>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</si>
  <si>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</si>
  <si>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</si>
  <si>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</si>
  <si>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</si>
  <si>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</si>
  <si>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</si>
  <si>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</si>
  <si>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</si>
  <si>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</si>
  <si>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</si>
  <si>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</si>
  <si>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</si>
  <si>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</si>
  <si>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</si>
  <si>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</si>
  <si>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</si>
  <si>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</si>
  <si>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</si>
  <si>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</si>
  <si>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</si>
  <si>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</si>
  <si>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</si>
  <si>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</si>
  <si>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</si>
  <si>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</si>
  <si>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</si>
  <si>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</si>
  <si>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</si>
  <si>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</si>
  <si>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</si>
  <si>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</si>
  <si>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</si>
  <si>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</si>
  <si>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</si>
  <si>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</si>
  <si>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</si>
  <si>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</si>
  <si>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</si>
  <si>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</si>
  <si>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</si>
  <si>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</si>
  <si>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</si>
  <si>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</si>
  <si>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</si>
  <si>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</si>
  <si>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</si>
  <si>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</si>
  <si>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</si>
  <si>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</si>
  <si>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</si>
  <si>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</si>
  <si>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</si>
  <si>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</si>
  <si>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</si>
  <si>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</si>
  <si>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</si>
  <si>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</si>
  <si>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</si>
  <si>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</si>
  <si>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</si>
  <si>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</si>
  <si>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</si>
  <si>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</si>
  <si>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</si>
  <si>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</si>
  <si>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</si>
  <si>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</si>
  <si>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</si>
  <si>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</si>
  <si>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</si>
  <si>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</si>
  <si>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</si>
  <si>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</si>
  <si>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</si>
  <si>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</si>
  <si>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</si>
  <si>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</si>
  <si>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</si>
  <si>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</si>
  <si>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</si>
  <si>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</si>
  <si>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</si>
  <si>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</si>
  <si>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</si>
  <si>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</si>
  <si>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</si>
  <si>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</si>
  <si>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</si>
  <si>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</si>
  <si>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</si>
  <si>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</si>
  <si>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</si>
  <si>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</si>
  <si>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</si>
  <si>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</si>
  <si>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</si>
  <si>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</si>
  <si>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</si>
  <si>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</si>
  <si>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</si>
  <si>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</si>
  <si>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</si>
  <si>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</si>
  <si>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</si>
  <si>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</si>
  <si>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</si>
  <si>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</si>
  <si>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</si>
  <si>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</si>
  <si>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</si>
  <si>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</si>
  <si>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</si>
  <si>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</si>
  <si>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</si>
  <si>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</si>
  <si>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</si>
  <si>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</si>
  <si>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</si>
  <si>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</si>
  <si>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</si>
  <si>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</si>
  <si>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</si>
  <si>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</si>
  <si>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</si>
  <si>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</si>
  <si>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</si>
  <si>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</si>
  <si>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</si>
  <si>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</si>
  <si>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</si>
  <si>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</si>
  <si>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</si>
  <si>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</si>
  <si>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</si>
  <si>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</si>
  <si>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</si>
  <si>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</si>
  <si>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</si>
  <si>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</si>
  <si>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</si>
  <si>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</si>
  <si>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</si>
  <si>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</si>
  <si>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</si>
  <si>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</si>
  <si>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</si>
  <si>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</si>
  <si>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</si>
  <si>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</si>
  <si>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</si>
  <si>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</si>
  <si>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</si>
  <si>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</si>
  <si>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</si>
  <si>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</si>
  <si>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</si>
  <si>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</si>
  <si>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</si>
  <si>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</si>
  <si>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</si>
  <si>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</si>
  <si>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</si>
  <si>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</si>
  <si>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</si>
  <si>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</si>
  <si>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</si>
  <si>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</si>
  <si>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</si>
  <si>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</si>
  <si>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</si>
  <si>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</si>
  <si>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</si>
  <si>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</si>
  <si>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</si>
  <si>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</si>
  <si>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</si>
  <si>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</si>
  <si>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</si>
  <si>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</si>
  <si>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</si>
  <si>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</si>
  <si>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</si>
  <si>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</si>
  <si>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</si>
  <si>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</si>
  <si>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</si>
  <si>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</si>
  <si>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</si>
  <si>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</si>
  <si>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</si>
  <si>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</si>
  <si>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</si>
  <si>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</si>
  <si>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</si>
  <si>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</si>
  <si>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</si>
  <si>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</si>
  <si>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</si>
  <si>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</si>
  <si>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</si>
  <si>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</si>
  <si>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</si>
  <si>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</si>
  <si>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</si>
  <si>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</si>
  <si>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</si>
  <si>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</si>
  <si>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</si>
  <si>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</si>
  <si>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</si>
  <si>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</si>
  <si>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</si>
  <si>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</si>
  <si>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</si>
  <si>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</si>
  <si>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</si>
  <si>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</si>
  <si>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</si>
  <si>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</si>
  <si>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</si>
  <si>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</si>
  <si>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</si>
  <si>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</si>
  <si>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</si>
  <si>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</si>
  <si>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</si>
  <si>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</si>
  <si>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</si>
  <si>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</si>
  <si>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</si>
  <si>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</si>
  <si>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</si>
  <si>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</si>
  <si>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</si>
  <si>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</si>
  <si>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</si>
  <si>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</si>
  <si>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</si>
  <si>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</si>
  <si>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</si>
  <si>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</si>
  <si>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</si>
  <si>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</si>
  <si>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</si>
  <si>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</si>
  <si>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</si>
  <si>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</si>
  <si>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</si>
  <si>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</si>
  <si>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</si>
  <si>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</si>
  <si>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</si>
  <si>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</si>
  <si>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</si>
  <si>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</si>
  <si>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</si>
  <si>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</si>
  <si>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</si>
  <si>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</si>
  <si>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</si>
  <si>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</si>
  <si>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</si>
  <si>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</si>
  <si>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</si>
  <si>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</si>
  <si>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</si>
  <si>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</si>
  <si>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</si>
  <si>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</si>
  <si>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</si>
  <si>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</si>
  <si>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</si>
  <si>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</si>
  <si>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</si>
  <si>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</si>
  <si>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</si>
  <si>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</si>
  <si>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</si>
  <si>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</si>
  <si>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</si>
  <si>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</si>
  <si>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</si>
  <si>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</si>
  <si>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</si>
  <si>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</si>
  <si>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</si>
  <si>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</si>
  <si>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</si>
  <si>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</si>
  <si>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</si>
  <si>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</si>
  <si>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</si>
  <si>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</si>
  <si>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</si>
  <si>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</si>
  <si>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</si>
  <si>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</si>
  <si>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</si>
  <si>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</si>
  <si>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</si>
  <si>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</si>
  <si>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</si>
  <si>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</si>
  <si>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</si>
  <si>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</si>
  <si>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</si>
  <si>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</si>
  <si>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</si>
  <si>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</si>
  <si>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</si>
  <si>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</si>
  <si>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</si>
  <si>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</si>
  <si>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</si>
  <si>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</si>
  <si>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</si>
  <si>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</si>
  <si>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</si>
  <si>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</si>
  <si>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</si>
  <si>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</si>
  <si>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</si>
  <si>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</si>
  <si>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</si>
  <si>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</si>
  <si>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</si>
  <si>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</si>
  <si>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</si>
  <si>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</si>
  <si>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</si>
  <si>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</si>
  <si>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</si>
  <si>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</si>
  <si>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</si>
  <si>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</si>
  <si>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</si>
  <si>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</si>
  <si>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</si>
  <si>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</si>
  <si>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</si>
  <si>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</si>
  <si>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</si>
  <si>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</si>
  <si>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</si>
  <si>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</si>
  <si>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</si>
  <si>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</si>
  <si>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</si>
  <si>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</si>
  <si>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</si>
  <si>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</si>
  <si>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</si>
  <si>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</si>
  <si>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</si>
  <si>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</si>
  <si>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</si>
  <si>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</si>
  <si>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</si>
  <si>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</si>
  <si>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</si>
  <si>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</si>
  <si>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</si>
  <si>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</si>
  <si>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</si>
  <si>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</si>
  <si>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</si>
  <si>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</si>
  <si>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</si>
  <si>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</si>
  <si>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</si>
  <si>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</si>
  <si>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</si>
  <si>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</si>
  <si>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</si>
  <si>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</si>
  <si>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</si>
  <si>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</si>
  <si>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</si>
  <si>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</si>
  <si>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</si>
  <si>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</si>
  <si>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</si>
  <si>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</si>
  <si>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</si>
  <si>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</si>
  <si>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</si>
  <si>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</si>
  <si>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</si>
  <si>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</si>
  <si>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</si>
  <si>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</si>
  <si>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</si>
  <si>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</si>
  <si>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</si>
  <si>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</si>
  <si>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</si>
  <si>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</si>
  <si>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</si>
  <si>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</si>
  <si>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</si>
  <si>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</si>
  <si>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</si>
  <si>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</si>
  <si>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</si>
  <si>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</si>
  <si>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</si>
  <si>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</si>
  <si>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</si>
  <si>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</si>
  <si>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</si>
  <si>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</si>
  <si>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</si>
  <si>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</si>
  <si>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</si>
  <si>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</si>
  <si>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</si>
  <si>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</si>
  <si>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</si>
  <si>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</si>
  <si>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</si>
  <si>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</si>
  <si>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</si>
  <si>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</si>
  <si>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</si>
  <si>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</si>
  <si>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</si>
  <si>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</si>
  <si>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</si>
  <si>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</si>
  <si>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</si>
  <si>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</si>
  <si>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</si>
  <si>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</si>
  <si>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</si>
  <si>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</si>
  <si>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</si>
  <si>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</si>
  <si>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</si>
  <si>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</si>
  <si>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</si>
  <si>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</si>
  <si>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</si>
  <si>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</si>
  <si>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</si>
  <si>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</si>
  <si>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</si>
  <si>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</si>
  <si>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</si>
  <si>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</si>
  <si>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</si>
  <si>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</si>
  <si>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</si>
  <si>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</si>
  <si>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</si>
  <si>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</si>
  <si>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</si>
  <si>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</si>
  <si>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</si>
  <si>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</si>
  <si>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</si>
  <si>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</si>
  <si>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</si>
  <si>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</si>
  <si>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</si>
  <si>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</si>
  <si>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</si>
  <si>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</si>
  <si>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</si>
  <si>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</si>
  <si>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</si>
  <si>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</si>
  <si>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</si>
  <si>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</si>
  <si>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</si>
  <si>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</si>
  <si>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</si>
  <si>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</si>
  <si>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</si>
  <si>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</si>
  <si>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</si>
  <si>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</si>
  <si>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</si>
  <si>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</si>
  <si>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</si>
  <si>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</si>
  <si>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</si>
  <si>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</si>
  <si>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</si>
  <si>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</si>
  <si>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</si>
  <si>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</si>
  <si>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</si>
  <si>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</si>
  <si>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</si>
  <si>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</si>
  <si>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</si>
  <si>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</si>
  <si>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</si>
  <si>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</si>
  <si>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</si>
  <si>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</si>
  <si>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</si>
  <si>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</si>
  <si>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</si>
  <si>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</si>
  <si>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</si>
  <si>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</si>
  <si>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</si>
  <si>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</si>
  <si>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</si>
  <si>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</si>
  <si>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</si>
  <si>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</si>
  <si>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</si>
  <si>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</si>
  <si>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</si>
  <si>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</si>
  <si>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</si>
  <si>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</si>
  <si>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</si>
  <si>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</si>
  <si>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</si>
  <si>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</si>
  <si>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</si>
  <si>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</si>
  <si>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</si>
  <si>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</si>
  <si>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</si>
  <si>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</si>
  <si>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</si>
  <si>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</si>
  <si>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</si>
  <si>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</si>
  <si>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</si>
  <si>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</si>
  <si>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</si>
  <si>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</si>
  <si>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</si>
  <si>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</si>
  <si>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</si>
  <si>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</si>
  <si>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</si>
  <si>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</si>
  <si>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</si>
  <si>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</si>
  <si>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</si>
  <si>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</si>
  <si>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</si>
  <si>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</si>
  <si>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</si>
  <si>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</si>
  <si>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</si>
  <si>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</si>
  <si>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</si>
  <si>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</si>
  <si>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</si>
  <si>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</si>
  <si>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</si>
  <si>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</si>
  <si>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</si>
  <si>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</si>
  <si>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</si>
  <si>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</si>
  <si>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</si>
  <si>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</si>
  <si>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</si>
  <si>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</si>
  <si>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</si>
  <si>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</si>
  <si>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</si>
  <si>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</si>
  <si>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</si>
  <si>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</si>
  <si>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</si>
  <si>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</si>
  <si>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</si>
  <si>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</si>
  <si>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</si>
  <si>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</si>
  <si>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</si>
  <si>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</si>
  <si>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</si>
  <si>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</si>
  <si>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</si>
  <si>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</si>
  <si>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</si>
  <si>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</si>
  <si>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</si>
  <si>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</si>
  <si>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</si>
  <si>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</si>
  <si>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</si>
  <si>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</si>
  <si>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</si>
  <si>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</si>
  <si>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</si>
  <si>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</si>
  <si>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</si>
  <si>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</si>
  <si>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</si>
  <si>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</si>
  <si>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</si>
  <si>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</si>
  <si>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</si>
  <si>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</si>
  <si>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</si>
  <si>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</si>
  <si>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</si>
  <si>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</si>
  <si>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</si>
  <si>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</si>
  <si>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</si>
  <si>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</si>
  <si>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</si>
  <si>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</si>
  <si>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</si>
  <si>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</si>
  <si>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</si>
  <si>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</si>
  <si>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</si>
  <si>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</si>
  <si>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</si>
  <si>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</si>
  <si>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</si>
  <si>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</si>
  <si>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</si>
  <si>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</si>
  <si>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</si>
  <si>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</si>
  <si>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</si>
  <si>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</si>
  <si>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</si>
  <si>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</si>
  <si>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</si>
  <si>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</si>
  <si>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</si>
  <si>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</si>
  <si>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</si>
  <si>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</si>
  <si>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</si>
  <si>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</si>
  <si>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</si>
  <si>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</si>
  <si>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</si>
  <si>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</si>
  <si>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</si>
  <si>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</si>
  <si>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</si>
  <si>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</si>
  <si>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</si>
  <si>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</si>
  <si>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</si>
  <si>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</si>
  <si>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</si>
  <si>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</si>
  <si>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</si>
  <si>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</si>
  <si>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</si>
  <si>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</si>
  <si>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</si>
  <si>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</si>
  <si>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</si>
  <si>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</si>
  <si>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</si>
  <si>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</si>
  <si>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</si>
  <si>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</si>
  <si>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</si>
  <si>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</si>
  <si>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</si>
  <si>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</si>
  <si>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</si>
  <si>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</si>
  <si>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</si>
  <si>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</si>
  <si>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</si>
  <si>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</si>
  <si>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</si>
  <si>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</si>
  <si>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</si>
  <si>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</si>
  <si>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</si>
  <si>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</si>
  <si>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</si>
  <si>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</si>
  <si>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</si>
  <si>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</si>
  <si>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</si>
  <si>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</si>
  <si>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</si>
  <si>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</si>
  <si>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</si>
  <si>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</si>
  <si>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</si>
  <si>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</si>
  <si>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</si>
  <si>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</si>
  <si>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</si>
  <si>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</si>
  <si>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</si>
  <si>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</si>
  <si>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</si>
  <si>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</si>
  <si>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</si>
  <si>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</si>
  <si>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</si>
  <si>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</si>
  <si>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</si>
  <si>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</si>
  <si>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</si>
  <si>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</si>
  <si>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</si>
  <si>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</si>
  <si>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</si>
  <si>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</si>
  <si>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</si>
  <si>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</si>
  <si>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</si>
  <si>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</si>
  <si>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</si>
  <si>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</si>
  <si>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</si>
  <si>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</si>
  <si>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</si>
  <si>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</si>
  <si>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</si>
  <si>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</si>
  <si>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</si>
  <si>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</si>
  <si>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</si>
  <si>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</si>
  <si>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</si>
  <si>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</si>
  <si>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</si>
  <si>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</si>
  <si>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</si>
  <si>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</si>
  <si>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</si>
  <si>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</si>
  <si>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</si>
  <si>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</si>
  <si>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</si>
  <si>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</si>
  <si>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</si>
  <si>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</si>
  <si>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</si>
  <si>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</si>
  <si>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</si>
  <si>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</si>
  <si>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</si>
  <si>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</si>
  <si>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</si>
  <si>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</si>
  <si>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</si>
  <si>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</si>
  <si>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</si>
  <si>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</si>
  <si>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</si>
  <si>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</si>
  <si>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</si>
  <si>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</si>
  <si>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</si>
  <si>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</si>
  <si>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</si>
  <si>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</si>
  <si>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</si>
  <si>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</si>
  <si>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</si>
  <si>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</si>
  <si>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</si>
  <si>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</si>
  <si>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</si>
  <si>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</si>
  <si>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</si>
  <si>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</si>
  <si>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</si>
  <si>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</si>
  <si>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</si>
  <si>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</si>
  <si>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</si>
  <si>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</si>
  <si>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</si>
  <si>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</si>
  <si>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</si>
  <si>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</si>
  <si>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</si>
  <si>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</si>
  <si>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</si>
  <si>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</si>
  <si>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</si>
  <si>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</si>
  <si>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</si>
  <si>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</si>
  <si>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</si>
  <si>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</si>
  <si>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</si>
  <si>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</si>
  <si>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</si>
  <si>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</si>
  <si>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</si>
  <si>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</si>
  <si>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</si>
  <si>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</si>
  <si>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</si>
  <si>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</si>
  <si>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</si>
  <si>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</si>
  <si>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</si>
  <si>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</si>
  <si>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</si>
  <si>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</si>
  <si>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</si>
  <si>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</si>
  <si>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</si>
  <si>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</si>
  <si>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</si>
  <si>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</si>
  <si>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</si>
  <si>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</si>
  <si>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</si>
  <si>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</si>
  <si>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</si>
  <si>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</si>
  <si>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</si>
  <si>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</si>
  <si>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</si>
  <si>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</si>
  <si>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</si>
  <si>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</si>
  <si>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</si>
  <si>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</si>
  <si>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</si>
  <si>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</si>
  <si>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</si>
  <si>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</si>
  <si>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</si>
  <si>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</si>
  <si>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</si>
  <si>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</si>
  <si>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</si>
  <si>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</si>
  <si>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</si>
  <si>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</si>
  <si>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</si>
  <si>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</si>
  <si>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</si>
  <si>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</si>
  <si>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</si>
  <si>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</si>
  <si>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</si>
  <si>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</si>
  <si>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</si>
  <si>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</si>
  <si>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</si>
  <si>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</si>
  <si>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</si>
  <si>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</si>
  <si>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</si>
  <si>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</si>
  <si>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</si>
  <si>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</si>
  <si>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</si>
  <si>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</si>
  <si>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</si>
  <si>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</si>
  <si>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</si>
  <si>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</si>
  <si>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</si>
  <si>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</si>
  <si>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</si>
  <si>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</si>
  <si>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</si>
  <si>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</si>
  <si>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</si>
  <si>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</si>
  <si>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</si>
  <si>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</si>
  <si>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</si>
  <si>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</si>
  <si>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</si>
  <si>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</si>
  <si>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Topola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</si>
</sst>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237</c:v>
                </c:pt>
                <c:pt idx="1">
                  <c:v>267</c:v>
                </c:pt>
                <c:pt idx="2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227</c:v>
                </c:pt>
                <c:pt idx="1">
                  <c:v>271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0896"/>
        <c:axId val="191682816"/>
      </c:barChart>
      <c:catAx>
        <c:axId val="1916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auto val="1"/>
        <c:lblAlgn val="ctr"/>
        <c:lblOffset val="100"/>
        <c:noMultiLvlLbl val="0"/>
      </c:catAx>
      <c:valAx>
        <c:axId val="19168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345</c:v>
                </c:pt>
                <c:pt idx="1">
                  <c:v>273</c:v>
                </c:pt>
                <c:pt idx="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384"/>
        <c:axId val="200712192"/>
      </c:barChart>
      <c:catAx>
        <c:axId val="2006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auto val="1"/>
        <c:lblAlgn val="ctr"/>
        <c:lblOffset val="100"/>
        <c:noMultiLvlLbl val="0"/>
      </c:catAx>
      <c:valAx>
        <c:axId val="2007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19</c:v>
                </c:pt>
                <c:pt idx="1">
                  <c:v>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440"/>
        <c:axId val="200734976"/>
      </c:barChart>
      <c:catAx>
        <c:axId val="200733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auto val="1"/>
        <c:lblAlgn val="ctr"/>
        <c:lblOffset val="100"/>
        <c:noMultiLvlLbl val="0"/>
      </c:catAx>
      <c:valAx>
        <c:axId val="200734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12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656"/>
        <c:axId val="201089792"/>
      </c:barChart>
      <c:catAx>
        <c:axId val="20103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auto val="1"/>
        <c:lblAlgn val="ctr"/>
        <c:lblOffset val="100"/>
        <c:noMultiLvlLbl val="0"/>
      </c:catAx>
      <c:valAx>
        <c:axId val="2010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5854</c:v>
                </c:pt>
                <c:pt idx="1">
                  <c:v>5570</c:v>
                </c:pt>
                <c:pt idx="2">
                  <c:v>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344"/>
        <c:axId val="201243264"/>
      </c:barChart>
      <c:catAx>
        <c:axId val="2012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auto val="1"/>
        <c:lblAlgn val="ctr"/>
        <c:lblOffset val="100"/>
        <c:noMultiLvlLbl val="0"/>
      </c:catAx>
      <c:valAx>
        <c:axId val="2012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15.293011595111249</c:v>
                </c:pt>
                <c:pt idx="1">
                  <c:v>58.659772276193458</c:v>
                </c:pt>
                <c:pt idx="2">
                  <c:v>26.04721612869529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19</c:v>
                </c:pt>
                <c:pt idx="1">
                  <c:v>14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032"/>
        <c:axId val="202365952"/>
      </c:barChart>
      <c:catAx>
        <c:axId val="2023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auto val="1"/>
        <c:lblAlgn val="ctr"/>
        <c:lblOffset val="100"/>
        <c:noMultiLvlLbl val="0"/>
      </c:catAx>
      <c:valAx>
        <c:axId val="20236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03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408"/>
        <c:axId val="285372800"/>
      </c:barChart>
      <c:catAx>
        <c:axId val="20260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2800"/>
        <c:crosses val="autoZero"/>
        <c:auto val="1"/>
        <c:lblAlgn val="ctr"/>
        <c:lblOffset val="100"/>
        <c:noMultiLvlLbl val="0"/>
      </c:catAx>
      <c:valAx>
        <c:axId val="2853728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125</c:v>
                </c:pt>
                <c:pt idx="1">
                  <c:v>132.80000000000001</c:v>
                </c:pt>
                <c:pt idx="2">
                  <c:v>131.69999999999999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128.30000000000001</c:v>
                </c:pt>
                <c:pt idx="1">
                  <c:v>162</c:v>
                </c:pt>
                <c:pt idx="2">
                  <c:v>112.2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5984128"/>
        <c:axId val="446210432"/>
      </c:barChart>
      <c:catAx>
        <c:axId val="44598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210432"/>
        <c:crosses val="autoZero"/>
        <c:auto val="1"/>
        <c:lblAlgn val="ctr"/>
        <c:lblOffset val="100"/>
        <c:noMultiLvlLbl val="0"/>
      </c:catAx>
      <c:valAx>
        <c:axId val="446210432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98412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210</c:v>
                </c:pt>
                <c:pt idx="1">
                  <c:v>188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6739584"/>
        <c:axId val="446741120"/>
      </c:barChart>
      <c:catAx>
        <c:axId val="44673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741120"/>
        <c:crosses val="autoZero"/>
        <c:auto val="1"/>
        <c:lblAlgn val="ctr"/>
        <c:lblOffset val="100"/>
        <c:noMultiLvlLbl val="0"/>
      </c:catAx>
      <c:valAx>
        <c:axId val="44674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73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18</c:v>
                </c:pt>
                <c:pt idx="1">
                  <c:v>14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866752"/>
        <c:axId val="448568320"/>
      </c:barChart>
      <c:catAx>
        <c:axId val="4478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8568320"/>
        <c:crosses val="autoZero"/>
        <c:auto val="1"/>
        <c:lblAlgn val="ctr"/>
        <c:lblOffset val="100"/>
        <c:noMultiLvlLbl val="0"/>
      </c:catAx>
      <c:valAx>
        <c:axId val="448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86675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60</c:v>
                </c:pt>
                <c:pt idx="1">
                  <c:v>72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120"/>
        <c:axId val="192390656"/>
      </c:barChart>
      <c:catAx>
        <c:axId val="192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auto val="1"/>
        <c:lblAlgn val="ctr"/>
        <c:lblOffset val="100"/>
        <c:noMultiLvlLbl val="0"/>
      </c:catAx>
      <c:valAx>
        <c:axId val="1923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46</c:v>
                </c:pt>
                <c:pt idx="1">
                  <c:v>66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99</c:v>
                </c:pt>
                <c:pt idx="1">
                  <c:v>123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0115456"/>
        <c:axId val="450122112"/>
      </c:barChart>
      <c:catAx>
        <c:axId val="4501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22112"/>
        <c:crosses val="autoZero"/>
        <c:auto val="1"/>
        <c:lblAlgn val="ctr"/>
        <c:lblOffset val="100"/>
        <c:noMultiLvlLbl val="0"/>
      </c:catAx>
      <c:valAx>
        <c:axId val="4501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15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1.8332811031024756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1.9116264493889061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2.0735401650475294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2.5331661965945891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2.219784811448867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2.5958424736237338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2.3973675963647758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2.7786482816254048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3.0659145513423169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3.2591664055155123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3.3427347748877048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3.4680873289459937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4.2828789303248724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4.8835265851875063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4.256763814896062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2.0526480727044811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1.7914969184163794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1.2953097252689858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3536768"/>
        <c:axId val="453547136"/>
      </c:barChart>
      <c:catAx>
        <c:axId val="4535367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53547136"/>
        <c:crosses val="autoZero"/>
        <c:auto val="1"/>
        <c:lblAlgn val="ctr"/>
        <c:lblOffset val="100"/>
        <c:noMultiLvlLbl val="0"/>
      </c:catAx>
      <c:valAx>
        <c:axId val="4535471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53536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1.9325185417319546</c:v>
                </c:pt>
                <c:pt idx="1">
                  <c:v>2.0787631881332915</c:v>
                </c:pt>
                <c:pt idx="2">
                  <c:v>2.418259688707824</c:v>
                </c:pt>
                <c:pt idx="3">
                  <c:v>2.5383892196803508</c:v>
                </c:pt>
                <c:pt idx="4">
                  <c:v>2.6689647968244019</c:v>
                </c:pt>
                <c:pt idx="5">
                  <c:v>2.8204324663115008</c:v>
                </c:pt>
                <c:pt idx="6">
                  <c:v>2.9614540896270762</c:v>
                </c:pt>
                <c:pt idx="7">
                  <c:v>3.1390368745429851</c:v>
                </c:pt>
                <c:pt idx="8">
                  <c:v>3.3740729134022769</c:v>
                </c:pt>
                <c:pt idx="9">
                  <c:v>3.546432675232424</c:v>
                </c:pt>
                <c:pt idx="10">
                  <c:v>3.6561161600334269</c:v>
                </c:pt>
                <c:pt idx="11">
                  <c:v>3.2696124516870366</c:v>
                </c:pt>
                <c:pt idx="12">
                  <c:v>3.7866917371774784</c:v>
                </c:pt>
                <c:pt idx="13">
                  <c:v>4.6328214770709284</c:v>
                </c:pt>
                <c:pt idx="14">
                  <c:v>3.4001880288310873</c:v>
                </c:pt>
                <c:pt idx="15">
                  <c:v>1.6139141335004701</c:v>
                </c:pt>
                <c:pt idx="16">
                  <c:v>1.3527629792123681</c:v>
                </c:pt>
                <c:pt idx="17">
                  <c:v>0.76778439360701967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4268032"/>
        <c:axId val="454269568"/>
      </c:barChart>
      <c:catAx>
        <c:axId val="4542680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54269568"/>
        <c:crosses val="autoZero"/>
        <c:auto val="1"/>
        <c:lblAlgn val="ctr"/>
        <c:lblOffset val="100"/>
        <c:noMultiLvlLbl val="0"/>
      </c:catAx>
      <c:valAx>
        <c:axId val="4542695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2680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0.2840572848857853</c:v>
                </c:pt>
                <c:pt idx="1">
                  <c:v>0.2281460134486071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0.87584329506450476</c:v>
                </c:pt>
                <c:pt idx="1">
                  <c:v>0.36023054755043227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15.504793466682449</c:v>
                </c:pt>
                <c:pt idx="1">
                  <c:v>11.263208453410183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23.505740324298731</c:v>
                </c:pt>
                <c:pt idx="1">
                  <c:v>23.595100864553313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48.017516865901285</c:v>
                </c:pt>
                <c:pt idx="1">
                  <c:v>55.127281460134483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3.9768019884009944</c:v>
                </c:pt>
                <c:pt idx="1">
                  <c:v>3.4462055715658027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7.8352467747662438</c:v>
                </c:pt>
                <c:pt idx="1">
                  <c:v>5.9798270893371761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9856128"/>
        <c:axId val="459933568"/>
      </c:barChart>
      <c:catAx>
        <c:axId val="459856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9933568"/>
        <c:crosses val="autoZero"/>
        <c:auto val="1"/>
        <c:lblAlgn val="ctr"/>
        <c:lblOffset val="100"/>
        <c:noMultiLvlLbl val="0"/>
      </c:catAx>
      <c:valAx>
        <c:axId val="459933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9856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36.134453781512605</c:v>
                </c:pt>
                <c:pt idx="1">
                  <c:v>32.312680115273771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29.920700674636052</c:v>
                </c:pt>
                <c:pt idx="1">
                  <c:v>37.968299711815561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33.66078825896556</c:v>
                </c:pt>
                <c:pt idx="1">
                  <c:v>29.442843419788666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0.2840572848857853</c:v>
                </c:pt>
                <c:pt idx="1">
                  <c:v>0.27617675312199808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1643136"/>
        <c:axId val="461916416"/>
      </c:barChart>
      <c:catAx>
        <c:axId val="461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916416"/>
        <c:crosses val="autoZero"/>
        <c:auto val="1"/>
        <c:lblAlgn val="ctr"/>
        <c:lblOffset val="100"/>
        <c:noMultiLvlLbl val="0"/>
      </c:catAx>
      <c:valAx>
        <c:axId val="461916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1643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4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63087104"/>
        <c:axId val="463088640"/>
      </c:barChart>
      <c:catAx>
        <c:axId val="463087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088640"/>
        <c:crosses val="autoZero"/>
        <c:auto val="1"/>
        <c:lblAlgn val="ctr"/>
        <c:lblOffset val="100"/>
        <c:noMultiLvlLbl val="0"/>
      </c:catAx>
      <c:valAx>
        <c:axId val="463088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087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0.57999999999999996</c:v>
                </c:pt>
                <c:pt idx="1">
                  <c:v>0.25</c:v>
                </c:pt>
                <c:pt idx="3">
                  <c:v>0.21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63778176"/>
        <c:axId val="463779712"/>
      </c:barChart>
      <c:catAx>
        <c:axId val="46377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779712"/>
        <c:crosses val="autoZero"/>
        <c:auto val="1"/>
        <c:lblAlgn val="ctr"/>
        <c:lblOffset val="100"/>
        <c:noMultiLvlLbl val="0"/>
      </c:catAx>
      <c:valAx>
        <c:axId val="4637797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7781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10</c:v>
                </c:pt>
                <c:pt idx="1">
                  <c:v>63.427881713940856</c:v>
                </c:pt>
                <c:pt idx="2">
                  <c:v>12.805451127819548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90</c:v>
                </c:pt>
                <c:pt idx="1">
                  <c:v>36.572118286059144</c:v>
                </c:pt>
                <c:pt idx="2">
                  <c:v>87.194548872180462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4496128"/>
        <c:axId val="464497664"/>
      </c:barChart>
      <c:catAx>
        <c:axId val="46449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497664"/>
        <c:crosses val="autoZero"/>
        <c:auto val="1"/>
        <c:lblAlgn val="ctr"/>
        <c:lblOffset val="100"/>
        <c:noMultiLvlLbl val="0"/>
      </c:catAx>
      <c:valAx>
        <c:axId val="464497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4496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5184256"/>
        <c:axId val="465185792"/>
      </c:barChart>
      <c:catAx>
        <c:axId val="4651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185792"/>
        <c:crosses val="autoZero"/>
        <c:auto val="1"/>
        <c:lblAlgn val="ctr"/>
        <c:lblOffset val="100"/>
        <c:noMultiLvlLbl val="0"/>
      </c:catAx>
      <c:valAx>
        <c:axId val="46518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18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40</c:v>
                </c:pt>
                <c:pt idx="1">
                  <c:v>41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35</c:v>
                </c:pt>
                <c:pt idx="1">
                  <c:v>57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311616"/>
        <c:axId val="465313152"/>
      </c:barChart>
      <c:catAx>
        <c:axId val="46531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313152"/>
        <c:crosses val="autoZero"/>
        <c:auto val="1"/>
        <c:lblAlgn val="ctr"/>
        <c:lblOffset val="100"/>
        <c:noMultiLvlLbl val="0"/>
      </c:catAx>
      <c:valAx>
        <c:axId val="465313152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531161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812</c:v>
                </c:pt>
                <c:pt idx="1">
                  <c:v>717</c:v>
                </c:pt>
                <c:pt idx="2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564</c:v>
                </c:pt>
                <c:pt idx="1">
                  <c:v>481</c:v>
                </c:pt>
                <c:pt idx="2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016"/>
        <c:axId val="192567552"/>
      </c:barChart>
      <c:catAx>
        <c:axId val="1925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auto val="1"/>
        <c:lblAlgn val="ctr"/>
        <c:lblOffset val="100"/>
        <c:noMultiLvlLbl val="0"/>
      </c:catAx>
      <c:valAx>
        <c:axId val="19256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016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169</c:v>
                </c:pt>
                <c:pt idx="1">
                  <c:v>231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218</c:v>
                </c:pt>
                <c:pt idx="1">
                  <c:v>227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574144"/>
        <c:axId val="465586432"/>
      </c:barChart>
      <c:catAx>
        <c:axId val="46557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586432"/>
        <c:crosses val="autoZero"/>
        <c:auto val="1"/>
        <c:lblAlgn val="ctr"/>
        <c:lblOffset val="100"/>
        <c:noMultiLvlLbl val="0"/>
      </c:catAx>
      <c:valAx>
        <c:axId val="4655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65574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25.654234494127344</c:v>
                </c:pt>
                <c:pt idx="1">
                  <c:v>25.958702064896755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24.830002060581084</c:v>
                </c:pt>
                <c:pt idx="1">
                  <c:v>27.197640117994098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15.207088398928498</c:v>
                </c:pt>
                <c:pt idx="1">
                  <c:v>18.643067846607668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12.569544611580467</c:v>
                </c:pt>
                <c:pt idx="1">
                  <c:v>15.044247787610621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9.4580671749433343</c:v>
                </c:pt>
                <c:pt idx="1">
                  <c:v>7.5516224188790559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12.281063259839273</c:v>
                </c:pt>
                <c:pt idx="1">
                  <c:v>5.6047197640117989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65879040"/>
        <c:axId val="465972608"/>
      </c:barChart>
      <c:catAx>
        <c:axId val="465879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5972608"/>
        <c:crosses val="autoZero"/>
        <c:auto val="1"/>
        <c:lblAlgn val="ctr"/>
        <c:lblOffset val="100"/>
        <c:noMultiLvlLbl val="0"/>
      </c:catAx>
      <c:valAx>
        <c:axId val="465972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5879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50.74</c:v>
                </c:pt>
                <c:pt idx="1">
                  <c:v>40.28</c:v>
                </c:pt>
                <c:pt idx="2">
                  <c:v>7.72</c:v>
                </c:pt>
                <c:pt idx="3">
                  <c:v>0.98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53.28</c:v>
                </c:pt>
                <c:pt idx="1">
                  <c:v>37.549999999999997</c:v>
                </c:pt>
                <c:pt idx="2">
                  <c:v>7.87</c:v>
                </c:pt>
                <c:pt idx="3">
                  <c:v>1.04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66188544"/>
        <c:axId val="466190336"/>
      </c:barChart>
      <c:catAx>
        <c:axId val="46618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190336"/>
        <c:crosses val="autoZero"/>
        <c:auto val="1"/>
        <c:lblAlgn val="ctr"/>
        <c:lblOffset val="100"/>
        <c:noMultiLvlLbl val="0"/>
      </c:catAx>
      <c:valAx>
        <c:axId val="466190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1885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51710</c:v>
                </c:pt>
                <c:pt idx="1">
                  <c:v>57980</c:v>
                </c:pt>
                <c:pt idx="2">
                  <c:v>66419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6201984"/>
        <c:axId val="466289792"/>
      </c:barChart>
      <c:catAx>
        <c:axId val="46620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289792"/>
        <c:crosses val="autoZero"/>
        <c:auto val="1"/>
        <c:lblAlgn val="ctr"/>
        <c:lblOffset val="100"/>
        <c:noMultiLvlLbl val="0"/>
      </c:catAx>
      <c:valAx>
        <c:axId val="4662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201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2042</c:v>
                </c:pt>
                <c:pt idx="1">
                  <c:v>2096</c:v>
                </c:pt>
                <c:pt idx="2">
                  <c:v>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3679</c:v>
                </c:pt>
                <c:pt idx="1">
                  <c:v>3663</c:v>
                </c:pt>
                <c:pt idx="2">
                  <c:v>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6330752"/>
        <c:axId val="466332288"/>
      </c:barChart>
      <c:catAx>
        <c:axId val="46633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332288"/>
        <c:crosses val="autoZero"/>
        <c:auto val="1"/>
        <c:lblAlgn val="ctr"/>
        <c:lblOffset val="100"/>
        <c:noMultiLvlLbl val="0"/>
      </c:catAx>
      <c:valAx>
        <c:axId val="46633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3307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30.3</c:v>
                </c:pt>
                <c:pt idx="1">
                  <c:v>59.8</c:v>
                </c:pt>
                <c:pt idx="2">
                  <c:v>0</c:v>
                </c:pt>
                <c:pt idx="3">
                  <c:v>9.9000000000000057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62.866449511400646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37.133550488599347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66617472"/>
        <c:axId val="466619392"/>
      </c:barChart>
      <c:catAx>
        <c:axId val="466617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619392"/>
        <c:crosses val="autoZero"/>
        <c:auto val="1"/>
        <c:lblAlgn val="ctr"/>
        <c:lblOffset val="100"/>
        <c:noMultiLvlLbl val="0"/>
      </c:catAx>
      <c:valAx>
        <c:axId val="4666193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6174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25</c:v>
                </c:pt>
                <c:pt idx="1">
                  <c:v>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7284736"/>
        <c:axId val="467286656"/>
      </c:barChart>
      <c:catAx>
        <c:axId val="46728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286656"/>
        <c:crosses val="autoZero"/>
        <c:auto val="1"/>
        <c:lblAlgn val="ctr"/>
        <c:lblOffset val="100"/>
        <c:noMultiLvlLbl val="0"/>
      </c:catAx>
      <c:valAx>
        <c:axId val="46728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284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11.8</c:v>
                </c:pt>
                <c:pt idx="1">
                  <c:v>3.9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951808"/>
        <c:axId val="470051072"/>
      </c:barChart>
      <c:catAx>
        <c:axId val="46895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0051072"/>
        <c:crosses val="autoZero"/>
        <c:auto val="1"/>
        <c:lblAlgn val="ctr"/>
        <c:lblOffset val="100"/>
        <c:noMultiLvlLbl val="0"/>
      </c:catAx>
      <c:valAx>
        <c:axId val="47005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95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15.1</c:v>
                </c:pt>
                <c:pt idx="1">
                  <c:v>0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0220800"/>
        <c:axId val="470222336"/>
      </c:barChart>
      <c:catAx>
        <c:axId val="47022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0222336"/>
        <c:crosses val="autoZero"/>
        <c:auto val="1"/>
        <c:lblAlgn val="ctr"/>
        <c:lblOffset val="100"/>
        <c:noMultiLvlLbl val="0"/>
      </c:catAx>
      <c:valAx>
        <c:axId val="47022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0220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17.899999999999999</c:v>
                </c:pt>
                <c:pt idx="1">
                  <c:v>55.7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1566208"/>
        <c:axId val="471567744"/>
      </c:barChart>
      <c:catAx>
        <c:axId val="4715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1567744"/>
        <c:crosses val="autoZero"/>
        <c:auto val="1"/>
        <c:lblAlgn val="ctr"/>
        <c:lblOffset val="100"/>
        <c:noMultiLvlLbl val="0"/>
      </c:catAx>
      <c:valAx>
        <c:axId val="47156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156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1631360"/>
        <c:axId val="471691264"/>
      </c:barChart>
      <c:catAx>
        <c:axId val="47163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691264"/>
        <c:crosses val="autoZero"/>
        <c:auto val="1"/>
        <c:lblAlgn val="ctr"/>
        <c:lblOffset val="100"/>
        <c:noMultiLvlLbl val="0"/>
      </c:catAx>
      <c:valAx>
        <c:axId val="47169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63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45.3</c:v>
                </c:pt>
                <c:pt idx="1">
                  <c:v>34.299999999999997</c:v>
                </c:pt>
                <c:pt idx="2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54.7</c:v>
                </c:pt>
                <c:pt idx="1">
                  <c:v>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47.8</c:v>
                </c:pt>
                <c:pt idx="2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6200064"/>
        <c:axId val="447021056"/>
      </c:barChart>
      <c:catAx>
        <c:axId val="44620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021056"/>
        <c:crosses val="autoZero"/>
        <c:auto val="1"/>
        <c:lblAlgn val="ctr"/>
        <c:lblOffset val="100"/>
        <c:noMultiLvlLbl val="0"/>
      </c:catAx>
      <c:valAx>
        <c:axId val="447021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6200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1405</c:v>
                </c:pt>
                <c:pt idx="1">
                  <c:v>2449</c:v>
                </c:pt>
                <c:pt idx="2">
                  <c:v>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175</c:v>
                </c:pt>
                <c:pt idx="1">
                  <c:v>466</c:v>
                </c:pt>
                <c:pt idx="2">
                  <c:v>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031168"/>
        <c:axId val="447032704"/>
      </c:barChart>
      <c:catAx>
        <c:axId val="44703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032704"/>
        <c:crosses val="autoZero"/>
        <c:auto val="1"/>
        <c:lblAlgn val="ctr"/>
        <c:lblOffset val="100"/>
        <c:noMultiLvlLbl val="0"/>
      </c:catAx>
      <c:valAx>
        <c:axId val="4470327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7031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2743</c:v>
                </c:pt>
                <c:pt idx="1">
                  <c:v>4283</c:v>
                </c:pt>
                <c:pt idx="2">
                  <c:v>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364</c:v>
                </c:pt>
                <c:pt idx="1">
                  <c:v>706</c:v>
                </c:pt>
                <c:pt idx="2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055360"/>
        <c:axId val="447056896"/>
      </c:barChart>
      <c:catAx>
        <c:axId val="44705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056896"/>
        <c:crosses val="autoZero"/>
        <c:auto val="1"/>
        <c:lblAlgn val="ctr"/>
        <c:lblOffset val="100"/>
        <c:noMultiLvlLbl val="0"/>
      </c:catAx>
      <c:valAx>
        <c:axId val="447056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705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1.7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1.5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7161472"/>
        <c:axId val="447163008"/>
      </c:barChart>
      <c:catAx>
        <c:axId val="447161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163008"/>
        <c:crosses val="autoZero"/>
        <c:auto val="1"/>
        <c:lblAlgn val="ctr"/>
        <c:lblOffset val="100"/>
        <c:noMultiLvlLbl val="0"/>
      </c:catAx>
      <c:valAx>
        <c:axId val="447163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7161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20.7</c:v>
                </c:pt>
                <c:pt idx="1">
                  <c:v>21.6</c:v>
                </c:pt>
                <c:pt idx="2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37.299999999999997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7181568"/>
        <c:axId val="447183104"/>
      </c:barChart>
      <c:catAx>
        <c:axId val="44718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183104"/>
        <c:crosses val="autoZero"/>
        <c:auto val="1"/>
        <c:lblAlgn val="ctr"/>
        <c:lblOffset val="100"/>
        <c:noMultiLvlLbl val="0"/>
      </c:catAx>
      <c:valAx>
        <c:axId val="447183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7181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204.172</c:v>
                </c:pt>
                <c:pt idx="1">
                  <c:v>222.87200000000001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7496576"/>
        <c:axId val="447498112"/>
      </c:barChart>
      <c:catAx>
        <c:axId val="44749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498112"/>
        <c:crosses val="autoZero"/>
        <c:auto val="1"/>
        <c:lblAlgn val="ctr"/>
        <c:lblOffset val="100"/>
        <c:noMultiLvlLbl val="0"/>
      </c:catAx>
      <c:valAx>
        <c:axId val="447498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49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1678.8</c:v>
                </c:pt>
                <c:pt idx="1">
                  <c:v>4755.24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7532416"/>
        <c:axId val="447566976"/>
      </c:barChart>
      <c:catAx>
        <c:axId val="4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566976"/>
        <c:crosses val="autoZero"/>
        <c:auto val="1"/>
        <c:lblAlgn val="ctr"/>
        <c:lblOffset val="100"/>
        <c:noMultiLvlLbl val="0"/>
      </c:catAx>
      <c:valAx>
        <c:axId val="44756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53241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84</c:v>
                </c:pt>
                <c:pt idx="1">
                  <c:v>84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56</c:v>
                </c:pt>
                <c:pt idx="1">
                  <c:v>58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838848"/>
        <c:axId val="447844736"/>
      </c:barChart>
      <c:catAx>
        <c:axId val="4478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7844736"/>
        <c:crosses val="autoZero"/>
        <c:auto val="1"/>
        <c:lblAlgn val="ctr"/>
        <c:lblOffset val="100"/>
        <c:noMultiLvlLbl val="0"/>
      </c:catAx>
      <c:valAx>
        <c:axId val="44784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78388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16.100000000000001</c:v>
                </c:pt>
                <c:pt idx="1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57.8</c:v>
                </c:pt>
                <c:pt idx="1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26.1</c:v>
                </c:pt>
                <c:pt idx="1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432"/>
        <c:axId val="193712512"/>
      </c:barChart>
      <c:catAx>
        <c:axId val="1936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auto val="1"/>
        <c:lblAlgn val="ctr"/>
        <c:lblOffset val="100"/>
        <c:noMultiLvlLbl val="0"/>
      </c:catAx>
      <c:valAx>
        <c:axId val="19371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4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237</c:v>
                </c:pt>
                <c:pt idx="1">
                  <c:v>267</c:v>
                </c:pt>
                <c:pt idx="2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227</c:v>
                </c:pt>
                <c:pt idx="1">
                  <c:v>271</c:v>
                </c:pt>
                <c:pt idx="2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8928"/>
        <c:axId val="58750464"/>
      </c:barChart>
      <c:catAx>
        <c:axId val="587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auto val="1"/>
        <c:lblAlgn val="ctr"/>
        <c:lblOffset val="100"/>
        <c:noMultiLvlLbl val="0"/>
      </c:catAx>
      <c:valAx>
        <c:axId val="58750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60</c:v>
                </c:pt>
                <c:pt idx="1">
                  <c:v>72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0720"/>
        <c:axId val="59613184"/>
      </c:barChart>
      <c:catAx>
        <c:axId val="595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auto val="1"/>
        <c:lblAlgn val="ctr"/>
        <c:lblOffset val="100"/>
        <c:noMultiLvlLbl val="0"/>
      </c:catAx>
      <c:valAx>
        <c:axId val="5961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812</c:v>
                </c:pt>
                <c:pt idx="1">
                  <c:v>717</c:v>
                </c:pt>
                <c:pt idx="2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564</c:v>
                </c:pt>
                <c:pt idx="1">
                  <c:v>481</c:v>
                </c:pt>
                <c:pt idx="2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17.899999999999999</c:v>
                </c:pt>
                <c:pt idx="1">
                  <c:v>55.7</c:v>
                </c:pt>
                <c:pt idx="2">
                  <c:v>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16.100000000000001</c:v>
                </c:pt>
                <c:pt idx="1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57.8</c:v>
                </c:pt>
                <c:pt idx="1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26.1</c:v>
                </c:pt>
                <c:pt idx="1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008"/>
        <c:axId val="147215104"/>
      </c:barChart>
      <c:catAx>
        <c:axId val="1471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auto val="1"/>
        <c:lblAlgn val="ctr"/>
        <c:lblOffset val="100"/>
        <c:noMultiLvlLbl val="0"/>
      </c:catAx>
      <c:valAx>
        <c:axId val="14721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45.3</c:v>
                </c:pt>
                <c:pt idx="1">
                  <c:v>34.299999999999997</c:v>
                </c:pt>
                <c:pt idx="2">
                  <c:v>52.9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54.7</c:v>
                </c:pt>
                <c:pt idx="1">
                  <c:v>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47.8</c:v>
                </c:pt>
                <c:pt idx="2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280"/>
        <c:axId val="148312064"/>
      </c:barChart>
      <c:catAx>
        <c:axId val="1475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064"/>
        <c:crosses val="autoZero"/>
        <c:auto val="1"/>
        <c:lblAlgn val="ctr"/>
        <c:lblOffset val="100"/>
        <c:noMultiLvlLbl val="0"/>
      </c:catAx>
      <c:valAx>
        <c:axId val="14831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608"/>
        <c:axId val="150168320"/>
      </c:barChart>
      <c:catAx>
        <c:axId val="15016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auto val="1"/>
        <c:lblAlgn val="ctr"/>
        <c:lblOffset val="100"/>
        <c:noMultiLvlLbl val="0"/>
      </c:catAx>
      <c:valAx>
        <c:axId val="1501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78</c:v>
                </c:pt>
                <c:pt idx="1">
                  <c:v>52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56</c:v>
                </c:pt>
                <c:pt idx="1">
                  <c:v>67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38</c:v>
                </c:pt>
                <c:pt idx="1">
                  <c:v>24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504"/>
        <c:axId val="150395520"/>
      </c:barChart>
      <c:catAx>
        <c:axId val="15037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520"/>
        <c:crosses val="autoZero"/>
        <c:auto val="1"/>
        <c:lblAlgn val="ctr"/>
        <c:lblOffset val="100"/>
        <c:noMultiLvlLbl val="0"/>
      </c:catAx>
      <c:valAx>
        <c:axId val="1503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922</c:v>
                </c:pt>
                <c:pt idx="1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048"/>
        <c:axId val="150723584"/>
      </c:barChart>
      <c:catAx>
        <c:axId val="1507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auto val="1"/>
        <c:lblAlgn val="ctr"/>
        <c:lblOffset val="100"/>
        <c:noMultiLvlLbl val="0"/>
      </c:catAx>
      <c:valAx>
        <c:axId val="1507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160"/>
        <c:axId val="193855488"/>
      </c:barChart>
      <c:catAx>
        <c:axId val="19378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auto val="1"/>
        <c:lblAlgn val="ctr"/>
        <c:lblOffset val="100"/>
        <c:noMultiLvlLbl val="0"/>
      </c:catAx>
      <c:valAx>
        <c:axId val="19385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345</c:v>
                </c:pt>
                <c:pt idx="1">
                  <c:v>273</c:v>
                </c:pt>
                <c:pt idx="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4896"/>
        <c:axId val="151186432"/>
      </c:barChart>
      <c:catAx>
        <c:axId val="1511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auto val="1"/>
        <c:lblAlgn val="ctr"/>
        <c:lblOffset val="100"/>
        <c:noMultiLvlLbl val="0"/>
      </c:catAx>
      <c:valAx>
        <c:axId val="1511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19</c:v>
                </c:pt>
                <c:pt idx="1">
                  <c:v>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5312"/>
        <c:axId val="151344256"/>
      </c:barChart>
      <c:catAx>
        <c:axId val="151325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auto val="1"/>
        <c:lblAlgn val="ctr"/>
        <c:lblOffset val="100"/>
        <c:noMultiLvlLbl val="0"/>
      </c:catAx>
      <c:valAx>
        <c:axId val="151344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2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25</c:v>
                </c:pt>
                <c:pt idx="1">
                  <c:v>8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384"/>
        <c:axId val="151462272"/>
      </c:barChart>
      <c:catAx>
        <c:axId val="1514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auto val="1"/>
        <c:lblAlgn val="ctr"/>
        <c:lblOffset val="100"/>
        <c:noMultiLvlLbl val="0"/>
      </c:catAx>
      <c:valAx>
        <c:axId val="15146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12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204.172</c:v>
                </c:pt>
                <c:pt idx="1">
                  <c:v>222.87200000000001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776"/>
        <c:axId val="153317760"/>
      </c:barChart>
      <c:catAx>
        <c:axId val="15330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5854</c:v>
                </c:pt>
                <c:pt idx="1">
                  <c:v>5570</c:v>
                </c:pt>
                <c:pt idx="2">
                  <c:v>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424"/>
        <c:axId val="153489792"/>
      </c:barChart>
      <c:catAx>
        <c:axId val="1534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auto val="1"/>
        <c:lblAlgn val="ctr"/>
        <c:lblOffset val="100"/>
        <c:noMultiLvlLbl val="0"/>
      </c:catAx>
      <c:valAx>
        <c:axId val="15348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57728"/>
        <c:axId val="153753088"/>
      </c:barChart>
      <c:catAx>
        <c:axId val="1536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auto val="1"/>
        <c:lblAlgn val="ctr"/>
        <c:lblOffset val="100"/>
        <c:noMultiLvlLbl val="0"/>
      </c:catAx>
      <c:valAx>
        <c:axId val="1537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4624"/>
        <c:axId val="153836160"/>
      </c:barChart>
      <c:catAx>
        <c:axId val="153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auto val="1"/>
        <c:lblAlgn val="ctr"/>
        <c:lblOffset val="100"/>
        <c:noMultiLvlLbl val="0"/>
      </c:catAx>
      <c:valAx>
        <c:axId val="1538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15.293011595111249</c:v>
                </c:pt>
                <c:pt idx="1">
                  <c:v>58.659772276193458</c:v>
                </c:pt>
                <c:pt idx="2">
                  <c:v>26.04721612869529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19</c:v>
                </c:pt>
                <c:pt idx="1">
                  <c:v>14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6960"/>
        <c:axId val="154083328"/>
      </c:barChart>
      <c:catAx>
        <c:axId val="15405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3328"/>
        <c:crosses val="autoZero"/>
        <c:auto val="1"/>
        <c:lblAlgn val="ctr"/>
        <c:lblOffset val="100"/>
        <c:noMultiLvlLbl val="0"/>
      </c:catAx>
      <c:valAx>
        <c:axId val="15408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6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78</c:v>
                </c:pt>
                <c:pt idx="1">
                  <c:v>52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56</c:v>
                </c:pt>
                <c:pt idx="1">
                  <c:v>67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4464"/>
        <c:axId val="198497408"/>
      </c:barChart>
      <c:catAx>
        <c:axId val="1984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408"/>
        <c:crosses val="autoZero"/>
        <c:auto val="1"/>
        <c:lblAlgn val="ctr"/>
        <c:lblOffset val="100"/>
        <c:noMultiLvlLbl val="0"/>
      </c:catAx>
      <c:valAx>
        <c:axId val="19849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4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624"/>
        <c:axId val="154557440"/>
      </c:barChart>
      <c:catAx>
        <c:axId val="1543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auto val="1"/>
        <c:lblAlgn val="ctr"/>
        <c:lblOffset val="100"/>
        <c:noMultiLvlLbl val="0"/>
      </c:catAx>
      <c:valAx>
        <c:axId val="15455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125</c:v>
                </c:pt>
                <c:pt idx="1">
                  <c:v>132.80000000000001</c:v>
                </c:pt>
                <c:pt idx="2">
                  <c:v>131.69999999999999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128.30000000000001</c:v>
                </c:pt>
                <c:pt idx="1">
                  <c:v>162</c:v>
                </c:pt>
                <c:pt idx="2">
                  <c:v>112.2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8720"/>
        <c:axId val="154837376"/>
      </c:barChart>
      <c:catAx>
        <c:axId val="1547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auto val="1"/>
        <c:lblAlgn val="ctr"/>
        <c:lblOffset val="100"/>
        <c:noMultiLvlLbl val="0"/>
      </c:catAx>
      <c:valAx>
        <c:axId val="15483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210</c:v>
                </c:pt>
                <c:pt idx="1">
                  <c:v>188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18</c:v>
                </c:pt>
                <c:pt idx="1">
                  <c:v>14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240"/>
        <c:axId val="155461504"/>
      </c:barChart>
      <c:catAx>
        <c:axId val="155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auto val="1"/>
        <c:lblAlgn val="ctr"/>
        <c:lblOffset val="100"/>
        <c:noMultiLvlLbl val="0"/>
      </c:catAx>
      <c:valAx>
        <c:axId val="1554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46</c:v>
                </c:pt>
                <c:pt idx="1">
                  <c:v>66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99</c:v>
                </c:pt>
                <c:pt idx="1">
                  <c:v>123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768"/>
        <c:axId val="155721728"/>
      </c:barChart>
      <c:catAx>
        <c:axId val="1556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auto val="1"/>
        <c:lblAlgn val="ctr"/>
        <c:lblOffset val="100"/>
        <c:noMultiLvlLbl val="0"/>
      </c:catAx>
      <c:valAx>
        <c:axId val="1557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1.8332811031024756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1.9116264493889061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2.0735401650475294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2.5331661965945891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2.219784811448867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2.5958424736237338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2.3973675963647758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2.7786482816254048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3.0659145513423169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3.2591664055155123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3.3427347748877048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3.4680873289459937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4.2828789303248724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4.8835265851875063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4.256763814896062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2.0526480727044811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1.7914969184163794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1.2953097252689858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744"/>
        <c:axId val="157328128"/>
      </c:barChart>
      <c:catAx>
        <c:axId val="157199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128"/>
        <c:crosses val="autoZero"/>
        <c:auto val="1"/>
        <c:lblAlgn val="ctr"/>
        <c:lblOffset val="100"/>
        <c:noMultiLvlLbl val="0"/>
      </c:catAx>
      <c:valAx>
        <c:axId val="157328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1.9325185417319546</c:v>
                </c:pt>
                <c:pt idx="1">
                  <c:v>2.0787631881332915</c:v>
                </c:pt>
                <c:pt idx="2">
                  <c:v>2.418259688707824</c:v>
                </c:pt>
                <c:pt idx="3">
                  <c:v>2.5383892196803508</c:v>
                </c:pt>
                <c:pt idx="4">
                  <c:v>2.6689647968244019</c:v>
                </c:pt>
                <c:pt idx="5">
                  <c:v>2.8204324663115008</c:v>
                </c:pt>
                <c:pt idx="6">
                  <c:v>2.9614540896270762</c:v>
                </c:pt>
                <c:pt idx="7">
                  <c:v>3.1390368745429851</c:v>
                </c:pt>
                <c:pt idx="8">
                  <c:v>3.3740729134022769</c:v>
                </c:pt>
                <c:pt idx="9">
                  <c:v>3.546432675232424</c:v>
                </c:pt>
                <c:pt idx="10">
                  <c:v>3.6561161600334269</c:v>
                </c:pt>
                <c:pt idx="11">
                  <c:v>3.2696124516870366</c:v>
                </c:pt>
                <c:pt idx="12">
                  <c:v>3.7866917371774784</c:v>
                </c:pt>
                <c:pt idx="13">
                  <c:v>4.6328214770709284</c:v>
                </c:pt>
                <c:pt idx="14">
                  <c:v>3.4001880288310873</c:v>
                </c:pt>
                <c:pt idx="15">
                  <c:v>1.6139141335004701</c:v>
                </c:pt>
                <c:pt idx="16">
                  <c:v>1.3527629792123681</c:v>
                </c:pt>
                <c:pt idx="17">
                  <c:v>0.76778439360701967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0.2840572848857853</c:v>
                </c:pt>
                <c:pt idx="1">
                  <c:v>0.2281460134486071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0.87584329506450476</c:v>
                </c:pt>
                <c:pt idx="1">
                  <c:v>0.36023054755043227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15.504793466682449</c:v>
                </c:pt>
                <c:pt idx="1">
                  <c:v>11.263208453410183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23.505740324298731</c:v>
                </c:pt>
                <c:pt idx="1">
                  <c:v>23.595100864553313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48.017516865901285</c:v>
                </c:pt>
                <c:pt idx="1">
                  <c:v>55.127281460134483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3.9768019884009944</c:v>
                </c:pt>
                <c:pt idx="1">
                  <c:v>3.4462055715658027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7.8352467747662438</c:v>
                </c:pt>
                <c:pt idx="1">
                  <c:v>5.9798270893371761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36.134453781512605</c:v>
                </c:pt>
                <c:pt idx="1">
                  <c:v>32.312680115273771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29.920700674636052</c:v>
                </c:pt>
                <c:pt idx="1">
                  <c:v>37.968299711815561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33.66078825896556</c:v>
                </c:pt>
                <c:pt idx="1">
                  <c:v>29.442843419788666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0.2840572848857853</c:v>
                </c:pt>
                <c:pt idx="1">
                  <c:v>0.27617675312199808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4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38</c:v>
                </c:pt>
                <c:pt idx="1">
                  <c:v>24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240"/>
        <c:axId val="199355776"/>
      </c:barChart>
      <c:catAx>
        <c:axId val="1993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776"/>
        <c:crosses val="autoZero"/>
        <c:auto val="1"/>
        <c:lblAlgn val="ctr"/>
        <c:lblOffset val="100"/>
        <c:noMultiLvlLbl val="0"/>
      </c:catAx>
      <c:valAx>
        <c:axId val="19935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0.57999999999999996</c:v>
                </c:pt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544"/>
        <c:axId val="160185344"/>
      </c:barChart>
      <c:catAx>
        <c:axId val="16002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auto val="1"/>
        <c:lblAlgn val="ctr"/>
        <c:lblOffset val="100"/>
        <c:noMultiLvlLbl val="0"/>
      </c:catAx>
      <c:valAx>
        <c:axId val="16018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10</c:v>
                </c:pt>
                <c:pt idx="1">
                  <c:v>63.427881713940856</c:v>
                </c:pt>
                <c:pt idx="2">
                  <c:v>12.805451127819548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90</c:v>
                </c:pt>
                <c:pt idx="1">
                  <c:v>36.572118286059144</c:v>
                </c:pt>
                <c:pt idx="2">
                  <c:v>87.194548872180462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0848"/>
        <c:axId val="160609408"/>
      </c:barChart>
      <c:catAx>
        <c:axId val="16059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auto val="1"/>
        <c:lblAlgn val="ctr"/>
        <c:lblOffset val="100"/>
        <c:noMultiLvlLbl val="0"/>
      </c:catAx>
      <c:valAx>
        <c:axId val="160609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40</c:v>
                </c:pt>
                <c:pt idx="1">
                  <c:v>41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35</c:v>
                </c:pt>
                <c:pt idx="1">
                  <c:v>57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22016"/>
        <c:axId val="160884224"/>
      </c:barChart>
      <c:catAx>
        <c:axId val="1608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224"/>
        <c:crosses val="autoZero"/>
        <c:auto val="1"/>
        <c:lblAlgn val="ctr"/>
        <c:lblOffset val="100"/>
        <c:noMultiLvlLbl val="0"/>
      </c:catAx>
      <c:valAx>
        <c:axId val="1608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22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169</c:v>
                </c:pt>
                <c:pt idx="1">
                  <c:v>231</c:v>
                </c:pt>
                <c:pt idx="2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218</c:v>
                </c:pt>
                <c:pt idx="1">
                  <c:v>227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352"/>
        <c:axId val="161079680"/>
      </c:barChart>
      <c:catAx>
        <c:axId val="1609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680"/>
        <c:crosses val="autoZero"/>
        <c:auto val="1"/>
        <c:lblAlgn val="ctr"/>
        <c:lblOffset val="100"/>
        <c:noMultiLvlLbl val="0"/>
      </c:catAx>
      <c:valAx>
        <c:axId val="16107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25.654234494127344</c:v>
                </c:pt>
                <c:pt idx="1">
                  <c:v>25.958702064896755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24.830002060581084</c:v>
                </c:pt>
                <c:pt idx="1">
                  <c:v>27.197640117994098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15.207088398928498</c:v>
                </c:pt>
                <c:pt idx="1">
                  <c:v>18.643067846607668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12.569544611580467</c:v>
                </c:pt>
                <c:pt idx="1">
                  <c:v>15.044247787610621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9.4580671749433343</c:v>
                </c:pt>
                <c:pt idx="1">
                  <c:v>7.5516224188790559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12.281063259839273</c:v>
                </c:pt>
                <c:pt idx="1">
                  <c:v>5.6047197640117989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5840"/>
        <c:axId val="161878784"/>
      </c:barChart>
      <c:catAx>
        <c:axId val="161875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8784"/>
        <c:crosses val="autoZero"/>
        <c:auto val="1"/>
        <c:lblAlgn val="ctr"/>
        <c:lblOffset val="100"/>
        <c:noMultiLvlLbl val="0"/>
      </c:catAx>
      <c:valAx>
        <c:axId val="161878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5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50.74</c:v>
                </c:pt>
                <c:pt idx="1">
                  <c:v>40.28</c:v>
                </c:pt>
                <c:pt idx="2">
                  <c:v>7.72</c:v>
                </c:pt>
                <c:pt idx="3">
                  <c:v>0.98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53.28</c:v>
                </c:pt>
                <c:pt idx="1">
                  <c:v>37.549999999999997</c:v>
                </c:pt>
                <c:pt idx="2">
                  <c:v>7.87</c:v>
                </c:pt>
                <c:pt idx="3">
                  <c:v>1.04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1930624"/>
        <c:axId val="162138752"/>
      </c:barChart>
      <c:catAx>
        <c:axId val="161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auto val="1"/>
        <c:lblAlgn val="ctr"/>
        <c:lblOffset val="100"/>
        <c:noMultiLvlLbl val="0"/>
      </c:catAx>
      <c:valAx>
        <c:axId val="162138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306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51710</c:v>
                </c:pt>
                <c:pt idx="1">
                  <c:v>57980</c:v>
                </c:pt>
                <c:pt idx="2">
                  <c:v>66419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2042</c:v>
                </c:pt>
                <c:pt idx="1">
                  <c:v>2096</c:v>
                </c:pt>
                <c:pt idx="2">
                  <c:v>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3679</c:v>
                </c:pt>
                <c:pt idx="1">
                  <c:v>3663</c:v>
                </c:pt>
                <c:pt idx="2">
                  <c:v>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416"/>
        <c:axId val="162430336"/>
      </c:barChart>
      <c:catAx>
        <c:axId val="162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30.3</c:v>
                </c:pt>
                <c:pt idx="1">
                  <c:v>59.8</c:v>
                </c:pt>
                <c:pt idx="2">
                  <c:v>0</c:v>
                </c:pt>
                <c:pt idx="3">
                  <c:v>9.9000000000000057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62.866449511400646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37.133550488599347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496"/>
        <c:axId val="166009472"/>
      </c:barChart>
      <c:catAx>
        <c:axId val="16591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auto val="1"/>
        <c:lblAlgn val="ctr"/>
        <c:lblOffset val="100"/>
        <c:noMultiLvlLbl val="0"/>
      </c:catAx>
      <c:valAx>
        <c:axId val="1660094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4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922</c:v>
                </c:pt>
                <c:pt idx="1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6720"/>
        <c:axId val="199968640"/>
      </c:barChart>
      <c:catAx>
        <c:axId val="1999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auto val="1"/>
        <c:lblAlgn val="ctr"/>
        <c:lblOffset val="100"/>
        <c:noMultiLvlLbl val="0"/>
      </c:catAx>
      <c:valAx>
        <c:axId val="19996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11.8</c:v>
                </c:pt>
                <c:pt idx="1">
                  <c:v>3.9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296960"/>
        <c:axId val="167575552"/>
      </c:barChart>
      <c:catAx>
        <c:axId val="16629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29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15.1</c:v>
                </c:pt>
                <c:pt idx="1">
                  <c:v>0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456"/>
        <c:axId val="168213120"/>
      </c:barChart>
      <c:catAx>
        <c:axId val="1680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auto val="1"/>
        <c:lblAlgn val="ctr"/>
        <c:lblOffset val="100"/>
        <c:noMultiLvlLbl val="0"/>
      </c:catAx>
      <c:valAx>
        <c:axId val="168213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1405</c:v>
                </c:pt>
                <c:pt idx="1">
                  <c:v>2449</c:v>
                </c:pt>
                <c:pt idx="2">
                  <c:v>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175</c:v>
                </c:pt>
                <c:pt idx="1">
                  <c:v>466</c:v>
                </c:pt>
                <c:pt idx="2">
                  <c:v>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2743</c:v>
                </c:pt>
                <c:pt idx="1">
                  <c:v>4283</c:v>
                </c:pt>
                <c:pt idx="2">
                  <c:v>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364</c:v>
                </c:pt>
                <c:pt idx="1">
                  <c:v>706</c:v>
                </c:pt>
                <c:pt idx="2">
                  <c:v>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1.7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1.5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20.7</c:v>
                </c:pt>
                <c:pt idx="1">
                  <c:v>21.6</c:v>
                </c:pt>
                <c:pt idx="2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37.299999999999997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864"/>
        <c:axId val="189462400"/>
      </c:barChart>
      <c:catAx>
        <c:axId val="1894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auto val="1"/>
        <c:lblAlgn val="ctr"/>
        <c:lblOffset val="100"/>
        <c:noMultiLvlLbl val="0"/>
      </c:catAx>
      <c:valAx>
        <c:axId val="189462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0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1678.8</c:v>
                </c:pt>
                <c:pt idx="1">
                  <c:v>4755.24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585664"/>
        <c:axId val="189707776"/>
      </c:barChart>
      <c:catAx>
        <c:axId val="18958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auto val="1"/>
        <c:lblAlgn val="ctr"/>
        <c:lblOffset val="100"/>
        <c:noMultiLvlLbl val="0"/>
      </c:catAx>
      <c:valAx>
        <c:axId val="1897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84</c:v>
                </c:pt>
                <c:pt idx="1">
                  <c:v>84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56</c:v>
                </c:pt>
                <c:pt idx="1">
                  <c:v>58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480"/>
        <c:axId val="189958016"/>
      </c:barChart>
      <c:catAx>
        <c:axId val="1899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auto val="1"/>
        <c:lblAlgn val="ctr"/>
        <c:lblOffset val="100"/>
        <c:noMultiLvlLbl val="0"/>
      </c:catAx>
      <c:valAx>
        <c:axId val="18995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9581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9565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16703</v>
      </c>
      <c r="C4" s="35">
        <v>8295</v>
      </c>
      <c r="D4" s="63">
        <v>8408</v>
      </c>
      <c r="E4" s="211"/>
    </row>
    <row r="5" spans="1:5" ht="30" x14ac:dyDescent="0.25">
      <c r="A5" s="201" t="s">
        <v>716</v>
      </c>
      <c r="B5" s="72">
        <v>19952</v>
      </c>
      <c r="C5" s="61">
        <v>9735</v>
      </c>
      <c r="D5" s="111">
        <v>10217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3054</v>
      </c>
      <c r="C4" s="71">
        <v>5526</v>
      </c>
    </row>
    <row r="5" spans="1:6" x14ac:dyDescent="0.25">
      <c r="A5" s="286" t="s">
        <v>719</v>
      </c>
      <c r="B5" s="214">
        <v>717</v>
      </c>
      <c r="C5" s="214">
        <v>667</v>
      </c>
    </row>
    <row r="6" spans="1:6" x14ac:dyDescent="0.25">
      <c r="A6" s="286" t="s">
        <v>720</v>
      </c>
      <c r="B6" s="214">
        <v>1424</v>
      </c>
      <c r="C6" s="214">
        <v>1559</v>
      </c>
    </row>
    <row r="7" spans="1:6" x14ac:dyDescent="0.25">
      <c r="A7" s="286" t="s">
        <v>721</v>
      </c>
      <c r="B7" s="214">
        <v>2899</v>
      </c>
      <c r="C7" s="214">
        <v>1955</v>
      </c>
    </row>
    <row r="8" spans="1:6" x14ac:dyDescent="0.25">
      <c r="A8" s="286" t="s">
        <v>722</v>
      </c>
      <c r="B8" s="214">
        <v>27</v>
      </c>
      <c r="C8" s="214">
        <v>86</v>
      </c>
    </row>
    <row r="9" spans="1:6" x14ac:dyDescent="0.25">
      <c r="A9" s="286" t="s">
        <v>723</v>
      </c>
      <c r="B9" s="214">
        <v>775</v>
      </c>
      <c r="C9" s="214">
        <v>690</v>
      </c>
    </row>
    <row r="10" spans="1:6" ht="30" x14ac:dyDescent="0.25">
      <c r="A10" s="293" t="s">
        <v>724</v>
      </c>
      <c r="B10" s="214">
        <v>1803</v>
      </c>
      <c r="C10" s="214">
        <v>124</v>
      </c>
    </row>
    <row r="11" spans="1:6" x14ac:dyDescent="0.25">
      <c r="A11" s="286" t="s">
        <v>887</v>
      </c>
      <c r="B11" s="214">
        <v>477</v>
      </c>
      <c r="C11" s="214">
        <v>546</v>
      </c>
    </row>
    <row r="12" spans="1:6" x14ac:dyDescent="0.25">
      <c r="A12" s="294" t="s">
        <v>16</v>
      </c>
      <c r="B12" s="1">
        <f>SUM(B4:B11)</f>
        <v>11176</v>
      </c>
      <c r="C12" s="1">
        <f>SUM(C4:C11)</f>
        <v>11153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2323</v>
      </c>
      <c r="C19" s="71">
        <v>3739</v>
      </c>
    </row>
    <row r="20" spans="1:3" x14ac:dyDescent="0.25">
      <c r="A20" s="286" t="s">
        <v>719</v>
      </c>
      <c r="B20" s="214">
        <v>575</v>
      </c>
      <c r="C20" s="214">
        <v>647</v>
      </c>
    </row>
    <row r="21" spans="1:3" x14ac:dyDescent="0.25">
      <c r="A21" s="286" t="s">
        <v>720</v>
      </c>
      <c r="B21" s="214">
        <v>1118</v>
      </c>
      <c r="C21" s="214">
        <v>1239</v>
      </c>
    </row>
    <row r="22" spans="1:3" x14ac:dyDescent="0.25">
      <c r="A22" s="286" t="s">
        <v>721</v>
      </c>
      <c r="B22" s="214">
        <v>2899</v>
      </c>
      <c r="C22" s="214">
        <v>2237</v>
      </c>
    </row>
    <row r="23" spans="1:3" x14ac:dyDescent="0.25">
      <c r="A23" s="286" t="s">
        <v>722</v>
      </c>
      <c r="B23" s="214">
        <v>13</v>
      </c>
      <c r="C23" s="214">
        <v>70</v>
      </c>
    </row>
    <row r="24" spans="1:3" x14ac:dyDescent="0.25">
      <c r="A24" s="286" t="s">
        <v>723</v>
      </c>
      <c r="B24" s="214">
        <v>638</v>
      </c>
      <c r="C24" s="214">
        <v>516</v>
      </c>
    </row>
    <row r="25" spans="1:3" ht="30" x14ac:dyDescent="0.25">
      <c r="A25" s="293" t="s">
        <v>724</v>
      </c>
      <c r="B25" s="214">
        <v>1734</v>
      </c>
      <c r="C25" s="214">
        <v>303</v>
      </c>
    </row>
    <row r="26" spans="1:3" x14ac:dyDescent="0.25">
      <c r="A26" s="286" t="s">
        <v>887</v>
      </c>
      <c r="B26" s="214">
        <v>267</v>
      </c>
      <c r="C26" s="214">
        <v>816</v>
      </c>
    </row>
    <row r="27" spans="1:3" x14ac:dyDescent="0.25">
      <c r="A27" s="294" t="s">
        <v>16</v>
      </c>
      <c r="B27" s="1">
        <f>SUM(B19:B26)</f>
        <v>9567</v>
      </c>
      <c r="C27" s="1">
        <f>SUM(C19:C26)</f>
        <v>9567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75.540000000000006</v>
      </c>
      <c r="C4" s="1018">
        <v>73.63</v>
      </c>
      <c r="D4" s="1018">
        <v>77.62</v>
      </c>
      <c r="E4" s="1019">
        <v>56</v>
      </c>
      <c r="F4" s="1019">
        <v>209.9</v>
      </c>
      <c r="G4" s="1020">
        <v>46.6</v>
      </c>
      <c r="H4" s="1021">
        <v>45.2</v>
      </c>
      <c r="I4" s="1022">
        <v>48</v>
      </c>
      <c r="J4" s="1019">
        <v>15.1</v>
      </c>
    </row>
    <row r="5" spans="1:12" x14ac:dyDescent="0.25">
      <c r="A5" s="498">
        <v>2021</v>
      </c>
      <c r="B5" s="757">
        <v>74.59</v>
      </c>
      <c r="C5" s="758">
        <v>73.08</v>
      </c>
      <c r="D5" s="758">
        <v>76.209999999999994</v>
      </c>
      <c r="E5" s="1023">
        <v>55</v>
      </c>
      <c r="F5" s="1023">
        <v>214.6</v>
      </c>
      <c r="G5" s="1024">
        <v>46.8</v>
      </c>
      <c r="H5" s="1025">
        <v>45.3</v>
      </c>
      <c r="I5" s="1026">
        <v>48.3</v>
      </c>
      <c r="J5" s="1023">
        <v>0</v>
      </c>
    </row>
    <row r="6" spans="1:12" x14ac:dyDescent="0.25">
      <c r="A6" s="499">
        <v>2022</v>
      </c>
      <c r="B6" s="1011">
        <v>75</v>
      </c>
      <c r="C6" s="1012">
        <v>73.37</v>
      </c>
      <c r="D6" s="1012">
        <v>76.709999999999994</v>
      </c>
      <c r="E6" s="1013">
        <v>54</v>
      </c>
      <c r="F6" s="1013">
        <v>197</v>
      </c>
      <c r="G6" s="1014">
        <v>46.2</v>
      </c>
      <c r="H6" s="1015">
        <v>44.8</v>
      </c>
      <c r="I6" s="1016">
        <v>47.6</v>
      </c>
      <c r="J6" s="1013">
        <v>5.2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5.2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4750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5797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30.3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66419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1198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4853</v>
      </c>
      <c r="C5" s="70">
        <v>5722</v>
      </c>
      <c r="D5" s="55">
        <v>3679</v>
      </c>
      <c r="E5" s="110">
        <v>2042</v>
      </c>
      <c r="F5" s="55">
        <v>28.8</v>
      </c>
      <c r="G5" s="55">
        <v>36.799999999999997</v>
      </c>
      <c r="H5" s="110">
        <v>20.7</v>
      </c>
      <c r="I5" s="55"/>
      <c r="J5" s="70"/>
      <c r="K5" s="55"/>
      <c r="L5" s="55"/>
      <c r="M5" s="71">
        <v>70</v>
      </c>
      <c r="N5" s="71">
        <v>56</v>
      </c>
      <c r="O5" s="71">
        <v>84</v>
      </c>
    </row>
    <row r="6" spans="1:16" x14ac:dyDescent="0.25">
      <c r="A6" s="215">
        <v>2021</v>
      </c>
      <c r="B6" s="212">
        <v>4844</v>
      </c>
      <c r="C6" s="212">
        <v>5759</v>
      </c>
      <c r="D6" s="58">
        <v>3663</v>
      </c>
      <c r="E6" s="160">
        <v>2096</v>
      </c>
      <c r="F6" s="58">
        <v>29.5</v>
      </c>
      <c r="G6" s="58">
        <v>37.299999999999997</v>
      </c>
      <c r="H6" s="160">
        <v>21.6</v>
      </c>
      <c r="I6" s="58">
        <v>51710</v>
      </c>
      <c r="J6" s="212">
        <v>1376</v>
      </c>
      <c r="K6" s="58">
        <v>564</v>
      </c>
      <c r="L6" s="58">
        <v>812</v>
      </c>
      <c r="M6" s="214">
        <v>71</v>
      </c>
      <c r="N6" s="214">
        <v>58</v>
      </c>
      <c r="O6" s="214">
        <v>84</v>
      </c>
    </row>
    <row r="7" spans="1:16" x14ac:dyDescent="0.25">
      <c r="A7" s="229">
        <v>2022</v>
      </c>
      <c r="B7" s="167">
        <v>4750</v>
      </c>
      <c r="C7" s="167">
        <v>5797</v>
      </c>
      <c r="D7" s="94">
        <v>3632</v>
      </c>
      <c r="E7" s="169">
        <v>2165</v>
      </c>
      <c r="F7" s="94">
        <v>30.3</v>
      </c>
      <c r="G7" s="58">
        <v>38</v>
      </c>
      <c r="H7" s="160">
        <v>22.6</v>
      </c>
      <c r="I7" s="94">
        <v>57980</v>
      </c>
      <c r="J7" s="167">
        <v>1198</v>
      </c>
      <c r="K7" s="94">
        <v>481</v>
      </c>
      <c r="L7" s="94">
        <v>717</v>
      </c>
      <c r="M7" s="214">
        <v>63</v>
      </c>
      <c r="N7" s="214">
        <v>51</v>
      </c>
      <c r="O7" s="214">
        <v>75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66419</v>
      </c>
      <c r="J8" s="1072">
        <v>1198</v>
      </c>
      <c r="K8" s="1073">
        <v>520</v>
      </c>
      <c r="L8" s="1073">
        <v>678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51710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57980</v>
      </c>
      <c r="F14" s="514">
        <f>A5</f>
        <v>2020</v>
      </c>
      <c r="G14" s="310">
        <f>IF(ISBLANK(E5),"",E5)</f>
        <v>2042</v>
      </c>
      <c r="H14" s="310">
        <f>IF(ISBLANK(D5),"",D5)</f>
        <v>3679</v>
      </c>
      <c r="K14" s="514">
        <f>A6</f>
        <v>2021</v>
      </c>
      <c r="L14" s="310">
        <f>IF(ISBLANK(L6),"",L6)</f>
        <v>812</v>
      </c>
      <c r="M14" s="310">
        <f>IF(ISBLANK(K6),"",K6)</f>
        <v>564</v>
      </c>
    </row>
    <row r="15" spans="1:16" x14ac:dyDescent="0.25">
      <c r="A15" s="481">
        <f>A8</f>
        <v>2023</v>
      </c>
      <c r="B15" s="311">
        <f t="shared" si="0"/>
        <v>66419</v>
      </c>
      <c r="F15" s="486">
        <f t="shared" ref="F15:F16" si="1">A6</f>
        <v>2021</v>
      </c>
      <c r="G15" s="479">
        <f t="shared" ref="G15:G16" si="2">IF(ISBLANK(E6),"",E6)</f>
        <v>2096</v>
      </c>
      <c r="H15" s="479">
        <f t="shared" ref="H15:H16" si="3">IF(ISBLANK(D6),"",D6)</f>
        <v>3663</v>
      </c>
      <c r="K15" s="486">
        <f>A7</f>
        <v>2022</v>
      </c>
      <c r="L15" s="479">
        <f t="shared" ref="L15:L16" si="4">IF(ISBLANK(L7),"",L7)</f>
        <v>717</v>
      </c>
      <c r="M15" s="479">
        <f t="shared" ref="M15:M16" si="5">IF(ISBLANK(K7),"",K7)</f>
        <v>481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2165</v>
      </c>
      <c r="H16" s="311">
        <f t="shared" si="3"/>
        <v>3632</v>
      </c>
      <c r="K16" s="481">
        <f>A8</f>
        <v>2023</v>
      </c>
      <c r="L16" s="311">
        <f t="shared" si="4"/>
        <v>678</v>
      </c>
      <c r="M16" s="311">
        <f t="shared" si="5"/>
        <v>520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4853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4844</v>
      </c>
      <c r="C21" s="373"/>
      <c r="D21" s="197"/>
      <c r="F21" s="514">
        <f>A5</f>
        <v>2020</v>
      </c>
      <c r="G21" s="310">
        <f>IF(ISBLANK(E5),"",E5)</f>
        <v>2042</v>
      </c>
      <c r="H21" s="310">
        <f>IF(ISBLANK(D5),"",D5)</f>
        <v>3679</v>
      </c>
      <c r="K21" s="514">
        <f>A6</f>
        <v>2021</v>
      </c>
      <c r="L21" s="310">
        <f>IF(ISBLANK(L6),"",L6)</f>
        <v>812</v>
      </c>
      <c r="M21" s="310">
        <f>IF(ISBLANK(K6),"",K6)</f>
        <v>564</v>
      </c>
    </row>
    <row r="22" spans="1:15" x14ac:dyDescent="0.25">
      <c r="A22" s="481">
        <f t="shared" si="6"/>
        <v>2022</v>
      </c>
      <c r="B22" s="311">
        <f t="shared" si="7"/>
        <v>4750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2096</v>
      </c>
      <c r="H22" s="479">
        <f t="shared" ref="H22:H23" si="10">IF(ISBLANK(D6),"",D6)</f>
        <v>3663</v>
      </c>
      <c r="K22" s="486">
        <f>A7</f>
        <v>2022</v>
      </c>
      <c r="L22" s="479">
        <f>IF(ISBLANK(L7),"",L7)</f>
        <v>717</v>
      </c>
      <c r="M22" s="479">
        <f>IF(ISBLANK(K7),"",K7)</f>
        <v>481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2165</v>
      </c>
      <c r="H23" s="311">
        <f t="shared" si="10"/>
        <v>3632</v>
      </c>
      <c r="K23" s="481">
        <f>A8</f>
        <v>2023</v>
      </c>
      <c r="L23" s="311">
        <f>IF(ISBLANK(L8),"",L8)</f>
        <v>678</v>
      </c>
      <c r="M23" s="311">
        <f>IF(ISBLANK(K8),"",K8)</f>
        <v>520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4853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4844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4750</v>
      </c>
      <c r="C28" s="373"/>
      <c r="D28" s="197"/>
      <c r="F28" s="514">
        <f>A5</f>
        <v>2020</v>
      </c>
      <c r="G28" s="310">
        <f>IF(ISBLANK(H5),"",H5)</f>
        <v>20.7</v>
      </c>
      <c r="H28" s="310">
        <f>IF(ISBLANK(G5),"",G5)</f>
        <v>36.799999999999997</v>
      </c>
      <c r="K28" s="514">
        <f>A5</f>
        <v>2020</v>
      </c>
      <c r="L28" s="310">
        <f>IF(ISBLANK(O5),"",O5)</f>
        <v>84</v>
      </c>
      <c r="M28" s="310">
        <f>IF(ISBLANK(N5),"",N5)</f>
        <v>56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21.6</v>
      </c>
      <c r="H29" s="479">
        <f t="shared" ref="H29:H30" si="15">IF(ISBLANK(G6),"",G6)</f>
        <v>37.299999999999997</v>
      </c>
      <c r="K29" s="486">
        <f t="shared" ref="K29:K30" si="16">A6</f>
        <v>2021</v>
      </c>
      <c r="L29" s="479">
        <f t="shared" ref="L29:L30" si="17">IF(ISBLANK(O6),"",O6)</f>
        <v>84</v>
      </c>
      <c r="M29" s="479">
        <f t="shared" ref="M29:M30" si="18">IF(ISBLANK(N6),"",N6)</f>
        <v>58</v>
      </c>
    </row>
    <row r="30" spans="1:15" x14ac:dyDescent="0.25">
      <c r="F30" s="481">
        <f t="shared" si="13"/>
        <v>2022</v>
      </c>
      <c r="G30" s="311">
        <f t="shared" si="14"/>
        <v>22.6</v>
      </c>
      <c r="H30" s="311">
        <f t="shared" si="15"/>
        <v>38</v>
      </c>
      <c r="K30" s="481">
        <f t="shared" si="16"/>
        <v>2022</v>
      </c>
      <c r="L30" s="311">
        <f t="shared" si="17"/>
        <v>75</v>
      </c>
      <c r="M30" s="311">
        <f t="shared" si="18"/>
        <v>51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20.7</v>
      </c>
      <c r="H35" s="310">
        <f>IF(ISBLANK(G5),"",G5)</f>
        <v>36.799999999999997</v>
      </c>
      <c r="K35" s="514">
        <f>A5</f>
        <v>2020</v>
      </c>
      <c r="L35" s="310">
        <f>IF(ISBLANK(O5),"",O5)</f>
        <v>84</v>
      </c>
      <c r="M35" s="310">
        <f>IF(ISBLANK(N5),"",N5)</f>
        <v>56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21.6</v>
      </c>
      <c r="H36" s="479">
        <f t="shared" ref="H36:H37" si="21">IF(ISBLANK(G6),"",G6)</f>
        <v>37.299999999999997</v>
      </c>
      <c r="K36" s="486">
        <f t="shared" ref="K36:K37" si="22">A6</f>
        <v>2021</v>
      </c>
      <c r="L36" s="479">
        <f t="shared" ref="L36:L37" si="23">IF(ISBLANK(O6),"",O6)</f>
        <v>84</v>
      </c>
      <c r="M36" s="479">
        <f t="shared" ref="M36:M37" si="24">IF(ISBLANK(N6),"",N6)</f>
        <v>58</v>
      </c>
    </row>
    <row r="37" spans="6:15" x14ac:dyDescent="0.25">
      <c r="F37" s="481">
        <f t="shared" si="19"/>
        <v>2022</v>
      </c>
      <c r="G37" s="311">
        <f t="shared" si="20"/>
        <v>22.6</v>
      </c>
      <c r="H37" s="311">
        <f t="shared" si="21"/>
        <v>38</v>
      </c>
      <c r="K37" s="481">
        <f t="shared" si="22"/>
        <v>2022</v>
      </c>
      <c r="L37" s="311">
        <f t="shared" si="23"/>
        <v>75</v>
      </c>
      <c r="M37" s="311">
        <f t="shared" si="24"/>
        <v>51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20.7</v>
      </c>
      <c r="C6" s="35">
        <v>23.8</v>
      </c>
      <c r="D6" s="63">
        <v>18.600000000000001</v>
      </c>
      <c r="E6" s="35">
        <v>55.5</v>
      </c>
      <c r="F6" s="35">
        <v>50</v>
      </c>
      <c r="G6" s="35">
        <v>59.4</v>
      </c>
      <c r="H6" s="292">
        <v>23.8</v>
      </c>
      <c r="I6" s="35">
        <v>26.2</v>
      </c>
      <c r="J6" s="63">
        <v>22</v>
      </c>
      <c r="M6" s="127" t="s">
        <v>16</v>
      </c>
      <c r="N6" s="935">
        <f>IF(ISBLANK(B8),"",B8)</f>
        <v>17.899999999999999</v>
      </c>
      <c r="O6" s="935">
        <f>IF(ISBLANK(E8),"",E8)</f>
        <v>55.7</v>
      </c>
      <c r="P6" s="128">
        <f>IF(ISBLANK(H8),"",H8)</f>
        <v>26.4</v>
      </c>
    </row>
    <row r="7" spans="1:19" x14ac:dyDescent="0.25">
      <c r="A7" s="286">
        <v>2022</v>
      </c>
      <c r="B7" s="167">
        <v>20.100000000000001</v>
      </c>
      <c r="C7" s="94">
        <v>23.3</v>
      </c>
      <c r="D7" s="169">
        <v>18</v>
      </c>
      <c r="E7" s="94">
        <v>54.2</v>
      </c>
      <c r="F7" s="94">
        <v>48.9</v>
      </c>
      <c r="G7" s="94">
        <v>57.7</v>
      </c>
      <c r="H7" s="167">
        <v>25.7</v>
      </c>
      <c r="I7" s="94">
        <v>27.9</v>
      </c>
      <c r="J7" s="169">
        <v>24.3</v>
      </c>
    </row>
    <row r="8" spans="1:19" x14ac:dyDescent="0.25">
      <c r="A8" s="218">
        <v>2023</v>
      </c>
      <c r="B8" s="167">
        <v>17.899999999999999</v>
      </c>
      <c r="C8" s="94">
        <v>20.399999999999999</v>
      </c>
      <c r="D8" s="169">
        <v>16.100000000000001</v>
      </c>
      <c r="E8" s="94">
        <v>55.7</v>
      </c>
      <c r="F8" s="94">
        <v>52.9</v>
      </c>
      <c r="G8" s="94">
        <v>57.8</v>
      </c>
      <c r="H8" s="167">
        <v>26.4</v>
      </c>
      <c r="I8" s="94">
        <v>26.7</v>
      </c>
      <c r="J8" s="169">
        <v>26.1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16.100000000000001</v>
      </c>
      <c r="O12" s="936">
        <f>IF(ISBLANK(G8),"",G8)</f>
        <v>57.8</v>
      </c>
      <c r="P12" s="938">
        <f>IF(ISBLANK(J8),"",J8)</f>
        <v>26.1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20.399999999999999</v>
      </c>
      <c r="O13" s="937">
        <f>IF(ISBLANK(F8),"",F8)</f>
        <v>52.9</v>
      </c>
      <c r="P13" s="939">
        <f>IF(ISBLANK(I8),"",I8)</f>
        <v>26.7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17.899999999999999</v>
      </c>
      <c r="O20" s="935">
        <f>IF(ISBLANK(E8),"",E8)</f>
        <v>55.7</v>
      </c>
      <c r="P20" s="940">
        <f>IF(ISBLANK(H8),"",H8)</f>
        <v>26.4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16.100000000000001</v>
      </c>
      <c r="O24" s="936">
        <f>IF(ISBLANK(G8),"",G8)</f>
        <v>57.8</v>
      </c>
      <c r="P24" s="938">
        <f>IF(ISBLANK(J8),"",J8)</f>
        <v>26.1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20.399999999999999</v>
      </c>
      <c r="O25" s="937">
        <f>IF(ISBLANK(F8),"",F8)</f>
        <v>52.9</v>
      </c>
      <c r="P25" s="939">
        <f>IF(ISBLANK(I8),"",I8)</f>
        <v>26.7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714807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37335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706968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36925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773554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40403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245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979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134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350953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16.3</v>
      </c>
      <c r="E20" s="600">
        <v>17.100000000000001</v>
      </c>
      <c r="F20" s="600">
        <v>30.3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32.700000000000003</v>
      </c>
      <c r="E21" s="751">
        <v>32.799999999999997</v>
      </c>
      <c r="F21" s="751">
        <v>59.8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30.3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59.8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9.9000000000000057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30.3</v>
      </c>
      <c r="C30" s="204" t="s">
        <v>493</v>
      </c>
    </row>
    <row r="31" spans="1:11" x14ac:dyDescent="0.25">
      <c r="A31" s="698" t="s">
        <v>1430</v>
      </c>
      <c r="B31" s="734">
        <f>F21</f>
        <v>59.8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9.9000000000000057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244</v>
      </c>
      <c r="C4" s="71">
        <v>10</v>
      </c>
      <c r="D4" s="71">
        <v>18</v>
      </c>
      <c r="G4" s="217">
        <f>A4</f>
        <v>2021</v>
      </c>
      <c r="H4" s="289">
        <f>IF(ISBLANK(C4),"",C4)</f>
        <v>10</v>
      </c>
      <c r="I4" s="289">
        <f>IF(ISBLANK(D4),"",D4)</f>
        <v>18</v>
      </c>
    </row>
    <row r="5" spans="1:9" x14ac:dyDescent="0.25">
      <c r="A5" s="286">
        <v>2022</v>
      </c>
      <c r="B5" s="214">
        <v>248</v>
      </c>
      <c r="C5" s="214">
        <v>9</v>
      </c>
      <c r="D5" s="214">
        <v>14</v>
      </c>
      <c r="G5" s="286">
        <f t="shared" ref="G5:G6" si="0">A5</f>
        <v>2022</v>
      </c>
      <c r="H5" s="290">
        <f t="shared" ref="H5:H6" si="1">IF(ISBLANK(C5),"",C5)</f>
        <v>9</v>
      </c>
      <c r="I5" s="290">
        <f t="shared" ref="I5:I6" si="2">IF(ISBLANK(D5),"",D5)</f>
        <v>14</v>
      </c>
    </row>
    <row r="6" spans="1:9" x14ac:dyDescent="0.25">
      <c r="A6" s="218">
        <v>2023</v>
      </c>
      <c r="B6" s="168">
        <v>245</v>
      </c>
      <c r="C6" s="168">
        <v>15</v>
      </c>
      <c r="D6" s="168">
        <v>12</v>
      </c>
      <c r="G6" s="219">
        <f t="shared" si="0"/>
        <v>2023</v>
      </c>
      <c r="H6" s="291">
        <f t="shared" si="1"/>
        <v>15</v>
      </c>
      <c r="I6" s="291">
        <f t="shared" si="2"/>
        <v>12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</v>
      </c>
      <c r="I12" s="289">
        <f>IF(ISBLANK(D4),"",D4)</f>
        <v>18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9</v>
      </c>
      <c r="I13" s="290">
        <f t="shared" si="4"/>
        <v>14</v>
      </c>
    </row>
    <row r="14" spans="1:9" x14ac:dyDescent="0.25">
      <c r="G14" s="219">
        <f t="shared" si="3"/>
        <v>2023</v>
      </c>
      <c r="H14" s="291">
        <f t="shared" ref="H14:I14" si="5">IF(ISBLANK(C6),"",C6)</f>
        <v>15</v>
      </c>
      <c r="I14" s="291">
        <f t="shared" si="5"/>
        <v>12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831</v>
      </c>
      <c r="C23" s="71">
        <v>46</v>
      </c>
      <c r="D23" s="71">
        <v>99</v>
      </c>
      <c r="G23" s="217">
        <f>A23</f>
        <v>2021</v>
      </c>
      <c r="H23" s="289">
        <f>IF(ISBLANK(C23),"",C23)</f>
        <v>46</v>
      </c>
      <c r="I23" s="289">
        <f>IF(ISBLANK(D23),"",D23)</f>
        <v>99</v>
      </c>
    </row>
    <row r="24" spans="1:13" x14ac:dyDescent="0.25">
      <c r="A24" s="286">
        <v>2022</v>
      </c>
      <c r="B24" s="214">
        <v>888</v>
      </c>
      <c r="C24" s="214">
        <v>66</v>
      </c>
      <c r="D24" s="214">
        <v>123</v>
      </c>
      <c r="G24" s="286">
        <f t="shared" ref="G24:G25" si="6">A24</f>
        <v>2022</v>
      </c>
      <c r="H24" s="290">
        <f t="shared" ref="H24:H25" si="7">IF(ISBLANK(C24),"",C24)</f>
        <v>66</v>
      </c>
      <c r="I24" s="290">
        <f t="shared" ref="I24:I25" si="8">IF(ISBLANK(D24),"",D24)</f>
        <v>123</v>
      </c>
    </row>
    <row r="25" spans="1:13" x14ac:dyDescent="0.25">
      <c r="A25" s="218">
        <v>2023</v>
      </c>
      <c r="B25" s="168">
        <v>979</v>
      </c>
      <c r="C25" s="168">
        <v>44</v>
      </c>
      <c r="D25" s="168">
        <v>134</v>
      </c>
      <c r="G25" s="219">
        <f t="shared" si="6"/>
        <v>2023</v>
      </c>
      <c r="H25" s="291">
        <f t="shared" si="7"/>
        <v>44</v>
      </c>
      <c r="I25" s="291">
        <f t="shared" si="8"/>
        <v>134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46</v>
      </c>
      <c r="I31" s="289">
        <f>IF(ISBLANK(D23),"",D23)</f>
        <v>99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66</v>
      </c>
      <c r="I32" s="290">
        <f t="shared" si="10"/>
        <v>123</v>
      </c>
    </row>
    <row r="33" spans="7:9" x14ac:dyDescent="0.25">
      <c r="G33" s="219">
        <f t="shared" si="9"/>
        <v>2023</v>
      </c>
      <c r="H33" s="291">
        <f t="shared" ref="H33:I33" si="11">IF(ISBLANK(C25),"",C25)</f>
        <v>44</v>
      </c>
      <c r="I33" s="291">
        <f t="shared" si="11"/>
        <v>134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194299</v>
      </c>
      <c r="C4" s="1077">
        <v>9784</v>
      </c>
      <c r="D4" s="110">
        <v>389417</v>
      </c>
      <c r="E4" s="70">
        <v>19610</v>
      </c>
      <c r="F4" s="1076">
        <v>0</v>
      </c>
      <c r="G4" s="70">
        <v>0</v>
      </c>
      <c r="H4" s="1078">
        <v>1190725</v>
      </c>
      <c r="I4" s="1077">
        <v>59962</v>
      </c>
    </row>
    <row r="5" spans="1:9" x14ac:dyDescent="0.25">
      <c r="A5" s="587">
        <v>2021</v>
      </c>
      <c r="B5" s="1079">
        <v>221350</v>
      </c>
      <c r="C5" s="1080">
        <v>11337</v>
      </c>
      <c r="D5" s="160">
        <v>425332</v>
      </c>
      <c r="E5" s="212">
        <v>21784</v>
      </c>
      <c r="F5" s="1079">
        <v>0</v>
      </c>
      <c r="G5" s="212">
        <v>0</v>
      </c>
      <c r="H5" s="1081">
        <v>1295182</v>
      </c>
      <c r="I5" s="1080">
        <v>66335</v>
      </c>
    </row>
    <row r="6" spans="1:9" x14ac:dyDescent="0.25">
      <c r="A6" s="588">
        <v>2022</v>
      </c>
      <c r="B6" s="1082">
        <v>234007</v>
      </c>
      <c r="C6" s="1083">
        <v>12222</v>
      </c>
      <c r="D6" s="169">
        <v>462627</v>
      </c>
      <c r="E6" s="167">
        <v>24163</v>
      </c>
      <c r="F6" s="1082">
        <v>0</v>
      </c>
      <c r="G6" s="167">
        <v>0</v>
      </c>
      <c r="H6" s="1084">
        <v>773554</v>
      </c>
      <c r="I6" s="1083">
        <v>40403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198001</v>
      </c>
      <c r="C4" s="1076">
        <v>590486</v>
      </c>
      <c r="D4" s="1077">
        <v>29735</v>
      </c>
      <c r="E4" s="1076">
        <v>574661</v>
      </c>
      <c r="F4" s="1077">
        <v>28939</v>
      </c>
    </row>
    <row r="5" spans="1:6" x14ac:dyDescent="0.25">
      <c r="A5" s="480">
        <v>2021</v>
      </c>
      <c r="B5" s="1081">
        <v>157046</v>
      </c>
      <c r="C5" s="1079">
        <v>638540</v>
      </c>
      <c r="D5" s="1080">
        <v>32704</v>
      </c>
      <c r="E5" s="1079">
        <v>654305</v>
      </c>
      <c r="F5" s="1080">
        <v>33511</v>
      </c>
    </row>
    <row r="6" spans="1:6" ht="15.75" thickBot="1" x14ac:dyDescent="0.3">
      <c r="A6" s="960">
        <v>2022</v>
      </c>
      <c r="B6" s="1085">
        <v>350953</v>
      </c>
      <c r="C6" s="1086">
        <v>714807</v>
      </c>
      <c r="D6" s="1087">
        <v>37335</v>
      </c>
      <c r="E6" s="1086">
        <v>706968</v>
      </c>
      <c r="F6" s="1087">
        <v>36925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Topola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357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19146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5.2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197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2.92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16703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19952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365</v>
      </c>
      <c r="C63" s="548">
        <f>IF(ISBLANK('DEM2'!C7),"-",'DEM2'!C7)</f>
        <v>383</v>
      </c>
      <c r="D63" s="548"/>
      <c r="E63" s="548">
        <f>IF(ISBLANK('DEM2'!D8),"-",'DEM2'!D8)</f>
        <v>502</v>
      </c>
      <c r="F63" s="548">
        <f>IF(ISBLANK('DEM2'!C8),"-",'DEM2'!C8)</f>
        <v>533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612</v>
      </c>
      <c r="C64" s="317">
        <f>IF(ISBLANK('DEM2'!F7),"-",'DEM2'!F7)</f>
        <v>674</v>
      </c>
      <c r="D64" s="789"/>
      <c r="E64" s="317">
        <f>IF(ISBLANK('DEM2'!G8),"-",'DEM2'!G8)</f>
        <v>612</v>
      </c>
      <c r="F64" s="317">
        <f>IF(ISBLANK('DEM2'!F8),"-",'DEM2'!F8)</f>
        <v>698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413</v>
      </c>
      <c r="C65" s="345">
        <f>IF(ISBLANK('DEM2'!I7),"-",'DEM2'!I7)</f>
        <v>428</v>
      </c>
      <c r="D65" s="393"/>
      <c r="E65" s="345">
        <f>IF(ISBLANK('DEM2'!J8),"-",'DEM2'!J8)</f>
        <v>389</v>
      </c>
      <c r="F65" s="345">
        <f>IF(ISBLANK('DEM2'!I8),"-",'DEM2'!I8)</f>
        <v>386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1286</v>
      </c>
      <c r="C66" s="348">
        <f>IF(ISBLANK('DEM2'!L7),"-",'DEM2'!L7)</f>
        <v>1378</v>
      </c>
      <c r="D66" s="394"/>
      <c r="E66" s="348">
        <f>IF(ISBLANK('DEM2'!M8),"-",'DEM2'!M8)</f>
        <v>1403</v>
      </c>
      <c r="F66" s="348">
        <f>IF(ISBLANK('DEM2'!L8),"-",'DEM2'!L8)</f>
        <v>1525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1510</v>
      </c>
      <c r="C67" s="345">
        <f>IF(ISBLANK('DEM2'!O7),"-",'DEM2'!O7)</f>
        <v>1746</v>
      </c>
      <c r="D67" s="393"/>
      <c r="E67" s="345">
        <f>IF(ISBLANK('DEM2'!P8),"-",'DEM2'!P8)</f>
        <v>1407</v>
      </c>
      <c r="F67" s="345">
        <f>IF(ISBLANK('DEM2'!O8),"-",'DEM2'!O8)</f>
        <v>1537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5973</v>
      </c>
      <c r="C68" s="317">
        <f>IF(ISBLANK('DEM2'!R7),"-",'DEM2'!R7)</f>
        <v>6467</v>
      </c>
      <c r="D68" s="395"/>
      <c r="E68" s="317">
        <f>IF(ISBLANK('DEM2'!S8),"-",'DEM2'!S8)</f>
        <v>5733</v>
      </c>
      <c r="F68" s="317">
        <f>IF(ISBLANK('DEM2'!R8),"-",'DEM2'!R8)</f>
        <v>6081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9713</v>
      </c>
      <c r="C69" s="463">
        <f>IF(ISBLANK('DEM2'!U7),"-",'DEM2'!U7)</f>
        <v>9812</v>
      </c>
      <c r="D69" s="799"/>
      <c r="E69" s="463">
        <f>IF(ISBLANK('DEM2'!V8),"-",'DEM2'!V8)</f>
        <v>9581</v>
      </c>
      <c r="F69" s="463">
        <f>IF(ISBLANK('DEM2'!U8),"-",'DEM2'!U8)</f>
        <v>9565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13.3</v>
      </c>
      <c r="G115" s="800">
        <f>IF(ISBLANK('DEM2'!E23),"-",'DEM2'!E23)</f>
        <v>13.3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19.8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4750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5797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30.3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66419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1198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37.6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115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13.4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773554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40403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462627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287041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24163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234007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12222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714807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37335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706968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36925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245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979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350953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4371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5799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3577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14987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4256</v>
      </c>
      <c r="C300" s="808">
        <f>IF(ISBLANK(POLJ3!C4),"-",POLJ3!C4)</f>
        <v>545</v>
      </c>
      <c r="D300" s="1160">
        <f>IF(ISBLANK(POLJ3!D4),"-",POLJ3!D4)</f>
        <v>3711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6628</v>
      </c>
      <c r="C301" s="789">
        <f>IF(ISBLANK(POLJ3!C5),"-",POLJ3!C5)</f>
        <v>4204</v>
      </c>
      <c r="D301" s="1161">
        <f>IF(ISBLANK(POLJ3!D5),"-",POLJ3!D5)</f>
        <v>2424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10</v>
      </c>
      <c r="C302" s="790">
        <f>IF(ISBLANK(POLJ3!C6),"-",POLJ3!C6)</f>
        <v>1</v>
      </c>
      <c r="D302" s="1162">
        <f>IF(ISBLANK(POLJ3!D6),"-",POLJ3!D6)</f>
        <v>9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132</v>
      </c>
      <c r="C303" s="791">
        <f>IF(ISBLANK(POLJ3!C7),"-",POLJ3!C7)</f>
        <v>37</v>
      </c>
      <c r="D303" s="1163">
        <f>IF(ISBLANK(POLJ3!D7),"-",POLJ3!D7)</f>
        <v>95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4371</v>
      </c>
      <c r="C304" s="807">
        <f>IF(ISBLANK(POLJ3!C8),"-",POLJ3!C8)</f>
        <v>510</v>
      </c>
      <c r="D304" s="1164">
        <f>IF(ISBLANK(POLJ3!D8),"-",POLJ3!D8)</f>
        <v>3861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465.09</v>
      </c>
      <c r="C310" s="1165"/>
      <c r="D310" s="3"/>
      <c r="E310" s="5"/>
      <c r="F310" s="5"/>
      <c r="G310" s="815" t="s">
        <v>854</v>
      </c>
      <c r="H310" s="816">
        <f>IF(ISBLANK(POLJ2!H3),"-",POLJ2!H3)</f>
        <v>7296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13207.98</v>
      </c>
      <c r="C311" s="1154"/>
      <c r="D311" s="3"/>
      <c r="E311" s="5"/>
      <c r="F311" s="5"/>
      <c r="G311" s="810" t="s">
        <v>855</v>
      </c>
      <c r="H311" s="248">
        <f>IF(ISBLANK(POLJ2!H4),"-",POLJ2!H4)</f>
        <v>19942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3523.03</v>
      </c>
      <c r="C312" s="1154"/>
      <c r="D312" s="3"/>
      <c r="E312" s="5"/>
      <c r="F312" s="5"/>
      <c r="G312" s="810" t="s">
        <v>856</v>
      </c>
      <c r="H312" s="248">
        <f>IF(ISBLANK(POLJ2!H5),"-",POLJ2!H5)</f>
        <v>23167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468.82</v>
      </c>
      <c r="C313" s="1154"/>
      <c r="D313" s="3"/>
      <c r="E313" s="5"/>
      <c r="F313" s="5"/>
      <c r="G313" s="812" t="s">
        <v>857</v>
      </c>
      <c r="H313" s="249">
        <f>IF(ISBLANK(POLJ2!H6),"-",POLJ2!H6)</f>
        <v>182191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20.46</v>
      </c>
      <c r="C314" s="1154"/>
      <c r="D314" s="3"/>
      <c r="E314" s="5"/>
      <c r="F314" s="5"/>
      <c r="G314" s="814" t="s">
        <v>847</v>
      </c>
      <c r="H314" s="817">
        <f>IF(ISBLANK(POLJ2!H7),"-",POLJ2!H7)</f>
        <v>232596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2998.87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20684.25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113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31.8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402</v>
      </c>
      <c r="I364" s="808">
        <f>IF(ISBLANK(OBRAZ2!I6),"-",OBRAZ2!I6)</f>
        <v>319</v>
      </c>
      <c r="J364" s="808">
        <f>IF(ISBLANK(OBRAZ2!J6),"-",OBRAZ2!J6)</f>
        <v>83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145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38.1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162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2.666666666666667</v>
      </c>
      <c r="I375" s="850">
        <f>IF(ISBLANK(OBRAZ2!C12),"-",OBRAZ2!C21)</f>
        <v>0</v>
      </c>
      <c r="J375" s="850">
        <f>IF(ISBLANK(OBRAZ2!D12),"-",OBRAZ2!D21)</f>
        <v>3.0952380952380953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3.0952380952380953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34.222222222222221</v>
      </c>
      <c r="I377" s="851">
        <f>IF(ISBLANK(OBRAZ2!C14),"-",OBRAZ2!C23)</f>
        <v>60.696517412935322</v>
      </c>
      <c r="J377" s="851">
        <f>IF(ISBLANK(OBRAZ2!D14),"-",OBRAZ2!D23)</f>
        <v>55.238095238095241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38.666666666666664</v>
      </c>
      <c r="I379" s="851">
        <f>IF(ISBLANK(OBRAZ2!C16),"-",OBRAZ2!C25)</f>
        <v>25.621890547263682</v>
      </c>
      <c r="J379" s="851">
        <f>IF(ISBLANK(OBRAZ2!D16),"-",OBRAZ2!D25)</f>
        <v>22.380952380952383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24.444444444444443</v>
      </c>
      <c r="I380" s="852">
        <f>IF(ISBLANK(OBRAZ2!C17),"-",OBRAZ2!C26)</f>
        <v>13.681592039800993</v>
      </c>
      <c r="J380" s="852">
        <f>IF(ISBLANK(OBRAZ2!D17),"-",OBRAZ2!D26)</f>
        <v>16.19047619047619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386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650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228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177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102.3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321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580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65999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155.69999999999999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1657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8.6999999999999993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414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4758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262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183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6.5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88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33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64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5.9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63.2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34.200000000000003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222.87200000000001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155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3565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1917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6434.04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15.36983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69</v>
      </c>
      <c r="D696" s="3"/>
      <c r="E696" s="5"/>
      <c r="F696" s="5"/>
      <c r="G696" s="837">
        <v>2012</v>
      </c>
      <c r="H696" s="835">
        <f>IF(ISBLANK(INDEKSI2!B5),"-",INDEKSI2!B5)</f>
        <v>17.75</v>
      </c>
      <c r="I696" s="835">
        <f>IF(ISBLANK(INDEKSI2!C5),"-",INDEKSI2!C5)</f>
        <v>148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45.04</v>
      </c>
      <c r="D697" s="3"/>
      <c r="E697" s="5"/>
      <c r="F697" s="5"/>
      <c r="G697" s="838">
        <v>2013</v>
      </c>
      <c r="H697" s="559">
        <f>IF(ISBLANK(INDEKSI2!B6),"-",INDEKSI2!B6)</f>
        <v>19.260000000000002</v>
      </c>
      <c r="I697" s="559">
        <f>IF(ISBLANK(INDEKSI2!C6),"-",INDEKSI2!C6)</f>
        <v>150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18.059999999999999</v>
      </c>
      <c r="I698" s="836">
        <f>IF(ISBLANK(INDEKSI2!C7),"-",INDEKSI2!C7)</f>
        <v>151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3179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791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6715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1406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37.6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115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18.059999999999999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151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15.36983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69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45.04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19.559999999999999</v>
      </c>
      <c r="C4" s="721">
        <v>138</v>
      </c>
      <c r="D4" s="710"/>
      <c r="E4" s="711"/>
      <c r="F4" s="712"/>
    </row>
    <row r="5" spans="1:6" x14ac:dyDescent="0.25">
      <c r="A5" s="286">
        <v>2012</v>
      </c>
      <c r="B5" s="614">
        <v>17.75</v>
      </c>
      <c r="C5" s="722">
        <v>148</v>
      </c>
      <c r="D5" s="713"/>
      <c r="E5" s="641"/>
      <c r="F5" s="714"/>
    </row>
    <row r="6" spans="1:6" x14ac:dyDescent="0.25">
      <c r="A6" s="286">
        <v>2013</v>
      </c>
      <c r="B6" s="614">
        <v>19.260000000000002</v>
      </c>
      <c r="C6" s="722">
        <v>150</v>
      </c>
      <c r="D6" s="715">
        <v>15.36983</v>
      </c>
      <c r="E6" s="609">
        <v>69</v>
      </c>
      <c r="F6" s="716">
        <v>45.04</v>
      </c>
    </row>
    <row r="7" spans="1:6" x14ac:dyDescent="0.25">
      <c r="A7" s="219">
        <v>2014</v>
      </c>
      <c r="B7" s="615">
        <v>18.059999999999999</v>
      </c>
      <c r="C7" s="723">
        <v>151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4371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3577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5799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465.09</v>
      </c>
      <c r="G3" s="217" t="s">
        <v>765</v>
      </c>
      <c r="H3" s="71">
        <v>7296</v>
      </c>
    </row>
    <row r="4" spans="1:9" x14ac:dyDescent="0.25">
      <c r="A4" s="286" t="s">
        <v>760</v>
      </c>
      <c r="B4" s="214">
        <v>13207.98</v>
      </c>
      <c r="G4" s="286" t="s">
        <v>766</v>
      </c>
      <c r="H4" s="214">
        <v>19942</v>
      </c>
    </row>
    <row r="5" spans="1:9" x14ac:dyDescent="0.25">
      <c r="A5" s="286" t="s">
        <v>761</v>
      </c>
      <c r="B5" s="214">
        <v>3523.03</v>
      </c>
      <c r="G5" s="286" t="s">
        <v>767</v>
      </c>
      <c r="H5" s="214">
        <v>23167</v>
      </c>
    </row>
    <row r="6" spans="1:9" x14ac:dyDescent="0.25">
      <c r="A6" s="286" t="s">
        <v>762</v>
      </c>
      <c r="B6" s="214">
        <v>468.82</v>
      </c>
      <c r="G6" s="286" t="s">
        <v>768</v>
      </c>
      <c r="H6" s="214">
        <v>182191</v>
      </c>
    </row>
    <row r="7" spans="1:9" x14ac:dyDescent="0.25">
      <c r="A7" s="286" t="s">
        <v>763</v>
      </c>
      <c r="B7" s="214">
        <v>20.46</v>
      </c>
      <c r="G7" s="1" t="s">
        <v>24</v>
      </c>
      <c r="H7" s="288">
        <v>232596</v>
      </c>
    </row>
    <row r="8" spans="1:9" x14ac:dyDescent="0.25">
      <c r="A8" s="287" t="s">
        <v>764</v>
      </c>
      <c r="B8" s="73">
        <v>2998.87</v>
      </c>
    </row>
    <row r="9" spans="1:9" x14ac:dyDescent="0.25">
      <c r="A9" s="1" t="s">
        <v>24</v>
      </c>
      <c r="B9" s="288">
        <v>20684.25</v>
      </c>
      <c r="I9" s="41" t="s">
        <v>876</v>
      </c>
    </row>
    <row r="10" spans="1:9" x14ac:dyDescent="0.25">
      <c r="G10" s="29" t="s">
        <v>775</v>
      </c>
      <c r="H10" s="58">
        <v>14987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4256</v>
      </c>
      <c r="C4" s="55">
        <v>545</v>
      </c>
      <c r="D4" s="110">
        <v>3711</v>
      </c>
    </row>
    <row r="5" spans="1:4" ht="30" customHeight="1" x14ac:dyDescent="0.25">
      <c r="A5" s="274" t="s">
        <v>884</v>
      </c>
      <c r="B5" s="212">
        <v>6628</v>
      </c>
      <c r="C5" s="58">
        <v>4204</v>
      </c>
      <c r="D5" s="160">
        <v>2424</v>
      </c>
    </row>
    <row r="6" spans="1:4" x14ac:dyDescent="0.25">
      <c r="A6" s="274" t="s">
        <v>772</v>
      </c>
      <c r="B6" s="212">
        <v>10</v>
      </c>
      <c r="C6" s="58">
        <v>1</v>
      </c>
      <c r="D6" s="160">
        <v>9</v>
      </c>
    </row>
    <row r="7" spans="1:4" ht="30" x14ac:dyDescent="0.25">
      <c r="A7" s="274" t="s">
        <v>773</v>
      </c>
      <c r="B7" s="212">
        <v>132</v>
      </c>
      <c r="C7" s="58">
        <v>37</v>
      </c>
      <c r="D7" s="160">
        <v>95</v>
      </c>
    </row>
    <row r="8" spans="1:4" x14ac:dyDescent="0.25">
      <c r="A8" s="201" t="s">
        <v>774</v>
      </c>
      <c r="B8" s="72">
        <v>4371</v>
      </c>
      <c r="C8" s="61">
        <v>510</v>
      </c>
      <c r="D8" s="111">
        <v>3861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10</v>
      </c>
      <c r="C14" s="276">
        <f>D6/B6*100</f>
        <v>90</v>
      </c>
    </row>
    <row r="15" spans="1:4" ht="60" x14ac:dyDescent="0.25">
      <c r="A15" s="277" t="s">
        <v>885</v>
      </c>
      <c r="B15" s="282">
        <f>C5/B5*100</f>
        <v>63.427881713940856</v>
      </c>
      <c r="C15" s="278">
        <f>D5/B5*100</f>
        <v>36.572118286059144</v>
      </c>
    </row>
    <row r="16" spans="1:4" ht="30" x14ac:dyDescent="0.25">
      <c r="A16" s="279" t="s">
        <v>821</v>
      </c>
      <c r="B16" s="283">
        <f>C4/B4*100</f>
        <v>12.805451127819548</v>
      </c>
      <c r="C16" s="280">
        <f>D4/B4*100</f>
        <v>87.194548872180462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10</v>
      </c>
      <c r="C21" s="276">
        <f>C14</f>
        <v>90</v>
      </c>
    </row>
    <row r="22" spans="1:3" ht="60" x14ac:dyDescent="0.25">
      <c r="A22" s="277" t="s">
        <v>823</v>
      </c>
      <c r="B22" s="282">
        <f t="shared" ref="B22:C23" si="0">B15</f>
        <v>63.427881713940856</v>
      </c>
      <c r="C22" s="278">
        <f t="shared" si="0"/>
        <v>36.572118286059144</v>
      </c>
    </row>
    <row r="23" spans="1:3" ht="30" x14ac:dyDescent="0.25">
      <c r="A23" s="279" t="s">
        <v>858</v>
      </c>
      <c r="B23" s="285">
        <f t="shared" si="0"/>
        <v>12.805451127819548</v>
      </c>
      <c r="C23" s="284">
        <f t="shared" si="0"/>
        <v>87.194548872180462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31.8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38.1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356</v>
      </c>
      <c r="C6" s="973">
        <v>269</v>
      </c>
      <c r="D6" s="945">
        <v>87</v>
      </c>
      <c r="E6" s="973">
        <v>225</v>
      </c>
      <c r="F6" s="973">
        <v>148</v>
      </c>
      <c r="G6" s="945">
        <v>77</v>
      </c>
      <c r="H6" s="599">
        <v>402</v>
      </c>
      <c r="I6" s="616">
        <v>319</v>
      </c>
      <c r="J6" s="945">
        <v>83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</v>
      </c>
      <c r="C12" s="600">
        <v>0</v>
      </c>
      <c r="D12" s="600">
        <v>13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13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77</v>
      </c>
      <c r="C14" s="751">
        <v>244</v>
      </c>
      <c r="D14" s="751">
        <v>232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87</v>
      </c>
      <c r="C16" s="1029">
        <v>103</v>
      </c>
      <c r="D16" s="751">
        <v>94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55</v>
      </c>
      <c r="C17" s="752">
        <v>55</v>
      </c>
      <c r="D17" s="752">
        <v>68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2.666666666666667</v>
      </c>
      <c r="C21" s="289">
        <f>C12/SUM(C12:C17)*100</f>
        <v>0</v>
      </c>
      <c r="D21" s="289">
        <f>D12/SUM(D12:D17)*100</f>
        <v>3.0952380952380953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3.0952380952380953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34.222222222222221</v>
      </c>
      <c r="C23" s="290">
        <f>C14/SUM(C12:C17)*100</f>
        <v>60.696517412935322</v>
      </c>
      <c r="D23" s="290">
        <f>D14/SUM(D12:D17)*100</f>
        <v>55.238095238095241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38.666666666666664</v>
      </c>
      <c r="C25" s="290">
        <f>C16/SUM(C12:C17)*100</f>
        <v>25.621890547263682</v>
      </c>
      <c r="D25" s="290">
        <f>D16/SUM(D12:D17)*100</f>
        <v>22.380952380952383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24.444444444444443</v>
      </c>
      <c r="C26" s="291">
        <f>C17/SUM(C12:C17)*100</f>
        <v>13.681592039800993</v>
      </c>
      <c r="D26" s="291">
        <f>D17/SUM(D12:D17)*100</f>
        <v>16.19047619047619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45.3</v>
      </c>
      <c r="C7" s="600">
        <v>34.299999999999997</v>
      </c>
      <c r="D7" s="600">
        <v>52.9</v>
      </c>
    </row>
    <row r="8" spans="1:6" x14ac:dyDescent="0.25">
      <c r="A8" s="695" t="s">
        <v>944</v>
      </c>
      <c r="B8" s="751">
        <v>54.7</v>
      </c>
      <c r="C8" s="751">
        <v>18</v>
      </c>
      <c r="D8" s="751">
        <v>0</v>
      </c>
    </row>
    <row r="9" spans="1:6" x14ac:dyDescent="0.25">
      <c r="A9" s="696" t="s">
        <v>224</v>
      </c>
      <c r="B9" s="752">
        <v>0</v>
      </c>
      <c r="C9" s="752">
        <v>47.8</v>
      </c>
      <c r="D9" s="752">
        <v>47.1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45.3</v>
      </c>
      <c r="C13" s="697">
        <f t="shared" ref="C13:D13" si="1">IF(ISBLANK(C7),"",C7)</f>
        <v>34.299999999999997</v>
      </c>
      <c r="D13" s="697">
        <f t="shared" si="1"/>
        <v>52.9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54.7</v>
      </c>
      <c r="C14" s="698">
        <f t="shared" si="2"/>
        <v>18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47.8</v>
      </c>
      <c r="D15" s="699">
        <f t="shared" si="2"/>
        <v>47.1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45.3</v>
      </c>
      <c r="C18" s="697">
        <f t="shared" ref="C18:D18" si="4">IF(ISBLANK(C7),"",C7)</f>
        <v>34.299999999999997</v>
      </c>
      <c r="D18" s="697">
        <f t="shared" si="4"/>
        <v>52.9</v>
      </c>
    </row>
    <row r="19" spans="1:5" x14ac:dyDescent="0.25">
      <c r="A19" s="701" t="s">
        <v>1632</v>
      </c>
      <c r="B19" s="698">
        <f t="shared" ref="B19:D20" si="5">IF(ISBLANK(B8),"",B8)</f>
        <v>54.7</v>
      </c>
      <c r="C19" s="698">
        <f t="shared" si="5"/>
        <v>18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47.8</v>
      </c>
      <c r="D20" s="699">
        <f t="shared" si="5"/>
        <v>47.1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125</v>
      </c>
      <c r="C5" s="611">
        <v>128.30000000000001</v>
      </c>
      <c r="D5" s="1030">
        <v>126.8</v>
      </c>
      <c r="F5" s="28"/>
      <c r="G5" s="693">
        <f>A5</f>
        <v>2020</v>
      </c>
      <c r="H5" s="669">
        <f>IF(ISBLANK(B5),"",B5)</f>
        <v>125</v>
      </c>
      <c r="I5" s="618">
        <f t="shared" ref="H5:I7" si="0">IF(ISBLANK(C5),"",C5)</f>
        <v>128.30000000000001</v>
      </c>
    </row>
    <row r="6" spans="1:10" x14ac:dyDescent="0.25">
      <c r="A6" s="749">
        <v>2021</v>
      </c>
      <c r="B6" s="601">
        <v>132.80000000000001</v>
      </c>
      <c r="C6" s="612">
        <v>162</v>
      </c>
      <c r="D6" s="946">
        <v>146.30000000000001</v>
      </c>
      <c r="F6" s="44"/>
      <c r="G6" s="693">
        <f t="shared" ref="G6:G7" si="1">A6</f>
        <v>2021</v>
      </c>
      <c r="H6" s="670">
        <f t="shared" si="0"/>
        <v>132.80000000000001</v>
      </c>
      <c r="I6" s="619">
        <f t="shared" si="0"/>
        <v>162</v>
      </c>
    </row>
    <row r="7" spans="1:10" x14ac:dyDescent="0.25">
      <c r="A7" s="750">
        <v>2022</v>
      </c>
      <c r="B7" s="601">
        <v>131.69999999999999</v>
      </c>
      <c r="C7" s="612">
        <v>112.2</v>
      </c>
      <c r="D7" s="946">
        <v>120.9</v>
      </c>
      <c r="F7" s="44"/>
      <c r="G7" s="693">
        <f t="shared" si="1"/>
        <v>2022</v>
      </c>
      <c r="H7" s="671">
        <f t="shared" si="0"/>
        <v>131.69999999999999</v>
      </c>
      <c r="I7" s="620">
        <f t="shared" si="0"/>
        <v>112.2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125</v>
      </c>
      <c r="I13" s="618">
        <f>IF(ISBLANK(C5),"",C5)</f>
        <v>128.30000000000001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132.80000000000001</v>
      </c>
      <c r="I14" s="619">
        <f t="shared" si="3"/>
        <v>162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131.69999999999999</v>
      </c>
      <c r="I15" s="620">
        <f t="shared" si="4"/>
        <v>112.2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Topola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357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19146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5.2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197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2.92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16703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19952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365</v>
      </c>
      <c r="C63" s="548">
        <f>IF(ISBLANK('DEM2'!C7),"-",'DEM2'!C7)</f>
        <v>383</v>
      </c>
      <c r="D63" s="548"/>
      <c r="E63" s="548">
        <f>IF(ISBLANK('DEM2'!D8),"-",'DEM2'!D8)</f>
        <v>502</v>
      </c>
      <c r="F63" s="548">
        <f>IF(ISBLANK('DEM2'!C8),"-",'DEM2'!C8)</f>
        <v>533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612</v>
      </c>
      <c r="C64" s="317">
        <f>IF(ISBLANK('DEM2'!F7),"-",'DEM2'!F7)</f>
        <v>674</v>
      </c>
      <c r="D64" s="789"/>
      <c r="E64" s="317">
        <f>IF(ISBLANK('DEM2'!G8),"-",'DEM2'!G8)</f>
        <v>612</v>
      </c>
      <c r="F64" s="317">
        <f>IF(ISBLANK('DEM2'!F8),"-",'DEM2'!F8)</f>
        <v>698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413</v>
      </c>
      <c r="C65" s="345">
        <f>IF(ISBLANK('DEM2'!I7),"-",'DEM2'!I7)</f>
        <v>428</v>
      </c>
      <c r="D65" s="393"/>
      <c r="E65" s="345">
        <f>IF(ISBLANK('DEM2'!J8),"-",'DEM2'!J8)</f>
        <v>389</v>
      </c>
      <c r="F65" s="345">
        <f>IF(ISBLANK('DEM2'!I8),"-",'DEM2'!I8)</f>
        <v>386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1286</v>
      </c>
      <c r="C66" s="317">
        <f>IF(ISBLANK('DEM2'!L7),"-",'DEM2'!L7)</f>
        <v>1378</v>
      </c>
      <c r="D66" s="395"/>
      <c r="E66" s="317">
        <f>IF(ISBLANK('DEM2'!M8),"-",'DEM2'!M8)</f>
        <v>1403</v>
      </c>
      <c r="F66" s="317">
        <f>IF(ISBLANK('DEM2'!L8),"-",'DEM2'!L8)</f>
        <v>1525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1510</v>
      </c>
      <c r="C67" s="317">
        <f>IF(ISBLANK('DEM2'!O7),"-",'DEM2'!O7)</f>
        <v>1746</v>
      </c>
      <c r="D67" s="395"/>
      <c r="E67" s="317">
        <f>IF(ISBLANK('DEM2'!P8),"-",'DEM2'!P8)</f>
        <v>1407</v>
      </c>
      <c r="F67" s="317">
        <f>IF(ISBLANK('DEM2'!O8),"-",'DEM2'!O8)</f>
        <v>1537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5973</v>
      </c>
      <c r="C68" s="414">
        <f>IF(ISBLANK('DEM2'!R7),"-",'DEM2'!R7)</f>
        <v>6467</v>
      </c>
      <c r="D68" s="420"/>
      <c r="E68" s="414">
        <f>IF(ISBLANK('DEM2'!S8),"-",'DEM2'!S8)</f>
        <v>5733</v>
      </c>
      <c r="F68" s="414">
        <f>IF(ISBLANK('DEM2'!R8),"-",'DEM2'!R8)</f>
        <v>6081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9713</v>
      </c>
      <c r="C69" s="463">
        <f>IF(ISBLANK('DEM2'!U7),"-",'DEM2'!U7)</f>
        <v>9812</v>
      </c>
      <c r="D69" s="799"/>
      <c r="E69" s="463">
        <f>IF(ISBLANK('DEM2'!V8),"-",'DEM2'!V8)</f>
        <v>9581</v>
      </c>
      <c r="F69" s="463">
        <f>IF(ISBLANK('DEM2'!U8),"-",'DEM2'!U8)</f>
        <v>9565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13.3</v>
      </c>
      <c r="G115" s="800">
        <f>IF(ISBLANK('DEM2'!E23),"-",'DEM2'!E23)</f>
        <v>13.3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19.8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4750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5797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30.3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66419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1198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37.6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115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13.4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773554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40403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462627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287041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24163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234007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12222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714807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37335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706968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36925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245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979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350953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4371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5799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3577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14987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4256</v>
      </c>
      <c r="C300" s="808">
        <f>IF(ISBLANK(POLJ3!C4),"-",POLJ3!C4)</f>
        <v>545</v>
      </c>
      <c r="D300" s="1160">
        <f>IF(ISBLANK(POLJ3!D4),"-",POLJ3!D4)</f>
        <v>3711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6628</v>
      </c>
      <c r="C301" s="789">
        <f>IF(ISBLANK(POLJ3!C5),"-",POLJ3!C5)</f>
        <v>4204</v>
      </c>
      <c r="D301" s="1161">
        <f>IF(ISBLANK(POLJ3!D5),"-",POLJ3!D5)</f>
        <v>2424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10</v>
      </c>
      <c r="C302" s="790">
        <f>IF(ISBLANK(POLJ3!C6),"-",POLJ3!C6)</f>
        <v>1</v>
      </c>
      <c r="D302" s="1162">
        <f>IF(ISBLANK(POLJ3!D6),"-",POLJ3!D6)</f>
        <v>9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132</v>
      </c>
      <c r="C303" s="791">
        <f>IF(ISBLANK(POLJ3!C7),"-",POLJ3!C7)</f>
        <v>37</v>
      </c>
      <c r="D303" s="1163">
        <f>IF(ISBLANK(POLJ3!D7),"-",POLJ3!D7)</f>
        <v>95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4371</v>
      </c>
      <c r="C304" s="807">
        <f>IF(ISBLANK(POLJ3!C8),"-",POLJ3!C8)</f>
        <v>510</v>
      </c>
      <c r="D304" s="1164">
        <f>IF(ISBLANK(POLJ3!D8),"-",POLJ3!D8)</f>
        <v>3861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465.09</v>
      </c>
      <c r="C310" s="1165"/>
      <c r="D310" s="3"/>
      <c r="E310" s="5"/>
      <c r="F310" s="5"/>
      <c r="G310" s="815" t="s">
        <v>765</v>
      </c>
      <c r="H310" s="816">
        <f>IF(ISBLANK(POLJ2!H3),"-",POLJ2!H3)</f>
        <v>7296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13207.98</v>
      </c>
      <c r="C311" s="1154"/>
      <c r="D311" s="3"/>
      <c r="E311" s="5"/>
      <c r="F311" s="5"/>
      <c r="G311" s="810" t="s">
        <v>766</v>
      </c>
      <c r="H311" s="248">
        <f>IF(ISBLANK(POLJ2!H4),"-",POLJ2!H4)</f>
        <v>19942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3523.03</v>
      </c>
      <c r="C312" s="1154"/>
      <c r="D312" s="3"/>
      <c r="E312" s="5"/>
      <c r="F312" s="5"/>
      <c r="G312" s="810" t="s">
        <v>767</v>
      </c>
      <c r="H312" s="248">
        <f>IF(ISBLANK(POLJ2!H5),"-",POLJ2!H5)</f>
        <v>23167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468.82</v>
      </c>
      <c r="C313" s="1154"/>
      <c r="D313" s="3"/>
      <c r="E313" s="5"/>
      <c r="F313" s="5"/>
      <c r="G313" s="812" t="s">
        <v>768</v>
      </c>
      <c r="H313" s="249">
        <f>IF(ISBLANK(POLJ2!H6),"-",POLJ2!H6)</f>
        <v>182191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20.46</v>
      </c>
      <c r="C314" s="1154"/>
      <c r="D314" s="3"/>
      <c r="E314" s="5"/>
      <c r="F314" s="5"/>
      <c r="G314" s="814" t="s">
        <v>16</v>
      </c>
      <c r="H314" s="817">
        <f>IF(ISBLANK(POLJ2!H7),"-",POLJ2!H7)</f>
        <v>232596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2998.87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20684.25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113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31.8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402</v>
      </c>
      <c r="I364" s="808">
        <f>IF(ISBLANK(OBRAZ2!I6),"-",OBRAZ2!I6)</f>
        <v>319</v>
      </c>
      <c r="J364" s="808">
        <f>IF(ISBLANK(OBRAZ2!J6),"-",OBRAZ2!J6)</f>
        <v>83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145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38.1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162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2.666666666666667</v>
      </c>
      <c r="I375" s="850">
        <f>IF(ISBLANK(OBRAZ2!C12),"-",OBRAZ2!C21)</f>
        <v>0</v>
      </c>
      <c r="J375" s="850">
        <f>IF(ISBLANK(OBRAZ2!D12),"-",OBRAZ2!D21)</f>
        <v>3.0952380952380953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3.0952380952380953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34.222222222222221</v>
      </c>
      <c r="I377" s="851">
        <f>IF(ISBLANK(OBRAZ2!C14),"-",OBRAZ2!C23)</f>
        <v>60.696517412935322</v>
      </c>
      <c r="J377" s="851">
        <f>IF(ISBLANK(OBRAZ2!D14),"-",OBRAZ2!D23)</f>
        <v>55.238095238095241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38.666666666666664</v>
      </c>
      <c r="I379" s="851">
        <f>IF(ISBLANK(OBRAZ2!C16),"-",OBRAZ2!C25)</f>
        <v>25.621890547263682</v>
      </c>
      <c r="J379" s="851">
        <f>IF(ISBLANK(OBRAZ2!D16),"-",OBRAZ2!D25)</f>
        <v>22.380952380952383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24.444444444444443</v>
      </c>
      <c r="I380" s="852">
        <f>IF(ISBLANK(OBRAZ2!C17),"-",OBRAZ2!C26)</f>
        <v>13.681592039800993</v>
      </c>
      <c r="J380" s="852">
        <f>IF(ISBLANK(OBRAZ2!D17),"-",OBRAZ2!D26)</f>
        <v>16.19047619047619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386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650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228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177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102.3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321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120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580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65999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155.69999999999999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1657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8.6999999999999993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414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4758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262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183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6.5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88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33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64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5.9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63.2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34.200000000000003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222.87200000000001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155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3565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1917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6434.04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15.36983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69</v>
      </c>
      <c r="D696" s="315"/>
      <c r="E696" s="314"/>
      <c r="F696" s="5"/>
      <c r="G696" s="837">
        <v>2012</v>
      </c>
      <c r="H696" s="835">
        <f>IF(ISBLANK(INDEKSI2!B5),"-",INDEKSI2!B5)</f>
        <v>17.75</v>
      </c>
      <c r="I696" s="835">
        <f>IF(ISBLANK(INDEKSI2!C5),"-",INDEKSI2!C5)</f>
        <v>148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45.04</v>
      </c>
      <c r="D697" s="315"/>
      <c r="E697" s="314"/>
      <c r="F697" s="5"/>
      <c r="G697" s="838">
        <v>2013</v>
      </c>
      <c r="H697" s="559">
        <f>IF(ISBLANK(INDEKSI2!B6),"-",INDEKSI2!B6)</f>
        <v>19.260000000000002</v>
      </c>
      <c r="I697" s="559">
        <f>IF(ISBLANK(INDEKSI2!C6),"-",INDEKSI2!C6)</f>
        <v>150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18.059999999999999</v>
      </c>
      <c r="I698" s="836">
        <f>IF(ISBLANK(INDEKSI2!C7),"-",INDEKSI2!C7)</f>
        <v>151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3179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791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6715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1406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12</v>
      </c>
      <c r="D6" s="612">
        <v>1</v>
      </c>
      <c r="E6" s="612">
        <v>11</v>
      </c>
      <c r="F6" s="1033">
        <v>24</v>
      </c>
      <c r="G6" s="612">
        <v>13</v>
      </c>
      <c r="H6" s="980">
        <v>11</v>
      </c>
      <c r="I6" s="1034">
        <v>9.6</v>
      </c>
      <c r="J6" s="612">
        <v>10.5</v>
      </c>
      <c r="K6" s="1035">
        <v>8.6</v>
      </c>
      <c r="L6" s="1033">
        <v>59</v>
      </c>
      <c r="M6" s="612">
        <v>31</v>
      </c>
      <c r="N6" s="1028">
        <v>28</v>
      </c>
      <c r="O6" s="1034">
        <v>19.2</v>
      </c>
      <c r="P6" s="612">
        <v>19.399999999999999</v>
      </c>
      <c r="Q6" s="1028">
        <v>18.899999999999999</v>
      </c>
      <c r="R6" s="1033">
        <v>142</v>
      </c>
      <c r="S6" s="612">
        <v>77</v>
      </c>
      <c r="T6" s="1035">
        <v>65</v>
      </c>
    </row>
    <row r="7" spans="1:20" x14ac:dyDescent="0.25">
      <c r="A7" s="286">
        <v>2021</v>
      </c>
      <c r="B7" s="602">
        <v>1</v>
      </c>
      <c r="C7" s="601">
        <v>15</v>
      </c>
      <c r="D7" s="612">
        <v>2</v>
      </c>
      <c r="E7" s="612">
        <v>13</v>
      </c>
      <c r="F7" s="1033">
        <v>68</v>
      </c>
      <c r="G7" s="612">
        <v>36</v>
      </c>
      <c r="H7" s="980">
        <v>32</v>
      </c>
      <c r="I7" s="1034">
        <v>30.2</v>
      </c>
      <c r="J7" s="612">
        <v>31.7</v>
      </c>
      <c r="K7" s="1035">
        <v>28.7</v>
      </c>
      <c r="L7" s="1033">
        <v>176</v>
      </c>
      <c r="M7" s="612">
        <v>95</v>
      </c>
      <c r="N7" s="1028">
        <v>81</v>
      </c>
      <c r="O7" s="1034">
        <v>57.4</v>
      </c>
      <c r="P7" s="612">
        <v>59.9</v>
      </c>
      <c r="Q7" s="1028">
        <v>54.7</v>
      </c>
      <c r="R7" s="1033">
        <v>158</v>
      </c>
      <c r="S7" s="612">
        <v>81</v>
      </c>
      <c r="T7" s="1035">
        <v>77</v>
      </c>
    </row>
    <row r="8" spans="1:20" x14ac:dyDescent="0.25">
      <c r="A8" s="219">
        <v>2022</v>
      </c>
      <c r="B8" s="617">
        <v>1</v>
      </c>
      <c r="C8" s="947">
        <v>14</v>
      </c>
      <c r="D8" s="981">
        <v>2</v>
      </c>
      <c r="E8" s="981">
        <v>12</v>
      </c>
      <c r="F8" s="1036">
        <v>113</v>
      </c>
      <c r="G8" s="981">
        <v>63</v>
      </c>
      <c r="H8" s="979">
        <v>50</v>
      </c>
      <c r="I8" s="754">
        <v>31.8</v>
      </c>
      <c r="J8" s="981">
        <v>33.299999999999997</v>
      </c>
      <c r="K8" s="1037">
        <v>30.1</v>
      </c>
      <c r="L8" s="1036">
        <v>145</v>
      </c>
      <c r="M8" s="981">
        <v>80</v>
      </c>
      <c r="N8" s="691">
        <v>65</v>
      </c>
      <c r="O8" s="754">
        <v>38.1</v>
      </c>
      <c r="P8" s="981">
        <v>42.9</v>
      </c>
      <c r="Q8" s="691">
        <v>33.5</v>
      </c>
      <c r="R8" s="1036">
        <v>162</v>
      </c>
      <c r="S8" s="981">
        <v>83</v>
      </c>
      <c r="T8" s="1037">
        <v>79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386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650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228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102.3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62.866449511400646</v>
      </c>
      <c r="C21" s="739">
        <f>B10/(B7+B10)*100</f>
        <v>37.133550488599347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62.866449511400646</v>
      </c>
      <c r="C26" s="739">
        <f>C21</f>
        <v>37.133550488599347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4</v>
      </c>
      <c r="D5" s="914" t="s">
        <v>5</v>
      </c>
      <c r="E5" s="211"/>
      <c r="F5" s="125">
        <v>2021</v>
      </c>
      <c r="G5" s="70">
        <v>5</v>
      </c>
      <c r="H5" s="55">
        <v>1</v>
      </c>
      <c r="I5" s="110">
        <v>4</v>
      </c>
      <c r="J5" s="70">
        <v>20</v>
      </c>
      <c r="K5" s="55">
        <v>0</v>
      </c>
      <c r="L5" s="110">
        <v>20</v>
      </c>
      <c r="M5" s="70">
        <v>402</v>
      </c>
      <c r="N5" s="55">
        <v>680</v>
      </c>
      <c r="O5" s="70">
        <v>223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20</v>
      </c>
      <c r="D6" s="915" t="s">
        <v>5</v>
      </c>
      <c r="E6" s="254"/>
      <c r="F6" s="125">
        <v>2022</v>
      </c>
      <c r="G6" s="212">
        <v>5</v>
      </c>
      <c r="H6" s="58">
        <v>1</v>
      </c>
      <c r="I6" s="160">
        <v>4</v>
      </c>
      <c r="J6" s="212">
        <v>20</v>
      </c>
      <c r="K6" s="58">
        <v>0</v>
      </c>
      <c r="L6" s="160">
        <v>20</v>
      </c>
      <c r="M6" s="212">
        <v>386</v>
      </c>
      <c r="N6" s="58">
        <v>650</v>
      </c>
      <c r="O6" s="212">
        <v>228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1</v>
      </c>
      <c r="I7" s="169">
        <v>4</v>
      </c>
      <c r="J7" s="167"/>
      <c r="K7" s="94"/>
      <c r="L7" s="169"/>
      <c r="M7" s="167">
        <v>616</v>
      </c>
      <c r="N7" s="94">
        <v>635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100.1</v>
      </c>
      <c r="C5" s="611">
        <v>102.1</v>
      </c>
      <c r="D5" s="945">
        <v>97.9</v>
      </c>
      <c r="E5" s="610"/>
      <c r="F5" s="611"/>
      <c r="G5" s="945"/>
      <c r="H5" s="610"/>
      <c r="I5" s="611"/>
      <c r="J5" s="945"/>
      <c r="K5" s="610">
        <v>207</v>
      </c>
      <c r="L5" s="611">
        <v>97</v>
      </c>
      <c r="M5" s="945">
        <v>110</v>
      </c>
      <c r="N5" s="610">
        <v>98.6</v>
      </c>
      <c r="O5" s="611">
        <v>89.2</v>
      </c>
      <c r="P5" s="945">
        <v>108.9</v>
      </c>
      <c r="Q5" s="610">
        <v>0.1</v>
      </c>
      <c r="R5" s="611">
        <v>0.1</v>
      </c>
      <c r="S5" s="945">
        <v>0</v>
      </c>
    </row>
    <row r="6" spans="1:19" x14ac:dyDescent="0.25">
      <c r="A6" s="286">
        <v>2021</v>
      </c>
      <c r="B6" s="457">
        <v>101.1</v>
      </c>
      <c r="C6" s="458">
        <v>101.3</v>
      </c>
      <c r="D6" s="976">
        <v>100.8</v>
      </c>
      <c r="E6" s="457">
        <v>12</v>
      </c>
      <c r="F6" s="458">
        <v>11</v>
      </c>
      <c r="G6" s="976">
        <v>1</v>
      </c>
      <c r="H6" s="457">
        <v>0</v>
      </c>
      <c r="I6" s="458">
        <v>0</v>
      </c>
      <c r="J6" s="976">
        <v>0</v>
      </c>
      <c r="K6" s="457">
        <v>199</v>
      </c>
      <c r="L6" s="458">
        <v>110</v>
      </c>
      <c r="M6" s="976">
        <v>89</v>
      </c>
      <c r="N6" s="457">
        <v>100.5</v>
      </c>
      <c r="O6" s="458">
        <v>111</v>
      </c>
      <c r="P6" s="976">
        <v>89.9</v>
      </c>
      <c r="Q6" s="457">
        <v>-0.2</v>
      </c>
      <c r="R6" s="458">
        <v>-0.1</v>
      </c>
      <c r="S6" s="976">
        <v>-0.3</v>
      </c>
    </row>
    <row r="7" spans="1:19" x14ac:dyDescent="0.25">
      <c r="A7" s="286">
        <v>2022</v>
      </c>
      <c r="B7" s="601">
        <v>94.1</v>
      </c>
      <c r="C7" s="612">
        <v>93.3</v>
      </c>
      <c r="D7" s="980">
        <v>95.1</v>
      </c>
      <c r="E7" s="601">
        <v>13</v>
      </c>
      <c r="F7" s="612">
        <v>10</v>
      </c>
      <c r="G7" s="980">
        <v>3</v>
      </c>
      <c r="H7" s="601">
        <v>0</v>
      </c>
      <c r="I7" s="612">
        <v>0</v>
      </c>
      <c r="J7" s="980">
        <v>0</v>
      </c>
      <c r="K7" s="601">
        <v>177</v>
      </c>
      <c r="L7" s="612">
        <v>79</v>
      </c>
      <c r="M7" s="980">
        <v>98</v>
      </c>
      <c r="N7" s="601">
        <v>102.3</v>
      </c>
      <c r="O7" s="612">
        <v>88</v>
      </c>
      <c r="P7" s="980">
        <v>118.1</v>
      </c>
      <c r="Q7" s="601">
        <v>0.5</v>
      </c>
      <c r="R7" s="612">
        <v>0.6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462627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24163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61</v>
      </c>
      <c r="C5" s="616">
        <v>57</v>
      </c>
      <c r="D5" s="616">
        <v>4</v>
      </c>
      <c r="E5" s="599">
        <v>178</v>
      </c>
      <c r="F5" s="616">
        <v>109</v>
      </c>
      <c r="G5" s="945">
        <v>69</v>
      </c>
      <c r="H5" s="616">
        <v>183</v>
      </c>
      <c r="I5" s="616">
        <v>64</v>
      </c>
      <c r="J5" s="616">
        <v>119</v>
      </c>
      <c r="K5" s="217">
        <f>SUM(B5,E5,H5)</f>
        <v>422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63</v>
      </c>
      <c r="C6" s="612">
        <v>59</v>
      </c>
      <c r="D6" s="946">
        <v>4</v>
      </c>
      <c r="E6" s="601">
        <v>142</v>
      </c>
      <c r="F6" s="612">
        <v>83</v>
      </c>
      <c r="G6" s="946">
        <v>59</v>
      </c>
      <c r="H6" s="601">
        <v>152</v>
      </c>
      <c r="I6" s="612">
        <v>54</v>
      </c>
      <c r="J6" s="612">
        <v>98</v>
      </c>
      <c r="K6" s="218">
        <f>SUM(B6,E6,H6)</f>
        <v>357</v>
      </c>
      <c r="M6" s="105" t="s">
        <v>284</v>
      </c>
      <c r="N6" s="171">
        <f>IF(ISBLANK(J7),"",J7)</f>
        <v>78</v>
      </c>
      <c r="O6" s="80">
        <f>IF(ISBLANK(I7),"",I7)</f>
        <v>56</v>
      </c>
      <c r="P6" s="211"/>
    </row>
    <row r="7" spans="1:17" ht="24.75" x14ac:dyDescent="0.25">
      <c r="A7" s="218">
        <v>2023</v>
      </c>
      <c r="B7" s="601">
        <v>68</v>
      </c>
      <c r="C7" s="612">
        <v>64</v>
      </c>
      <c r="D7" s="946">
        <v>4</v>
      </c>
      <c r="E7" s="601">
        <v>119</v>
      </c>
      <c r="F7" s="612">
        <v>67</v>
      </c>
      <c r="G7" s="946">
        <v>52</v>
      </c>
      <c r="H7" s="601">
        <v>134</v>
      </c>
      <c r="I7" s="612">
        <v>56</v>
      </c>
      <c r="J7" s="612">
        <v>78</v>
      </c>
      <c r="K7" s="218">
        <f>SUM(B7,E7,H7)</f>
        <v>321</v>
      </c>
      <c r="M7" s="106" t="s">
        <v>285</v>
      </c>
      <c r="N7" s="220">
        <f>IF(ISBLANK(G7),"",G7)</f>
        <v>52</v>
      </c>
      <c r="O7" s="107">
        <f>IF(ISBLANK(F7),"",F7)</f>
        <v>67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</v>
      </c>
      <c r="O8" s="83">
        <f>IF(ISBLANK(C7),"",C7)</f>
        <v>64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78</v>
      </c>
      <c r="O13" s="80">
        <f>IF(ISBLANK(I7),"",I7)</f>
        <v>56</v>
      </c>
      <c r="P13" s="211"/>
    </row>
    <row r="14" spans="1:17" ht="27.75" customHeight="1" x14ac:dyDescent="0.25">
      <c r="M14" s="106" t="s">
        <v>515</v>
      </c>
      <c r="N14" s="220">
        <f>IF(ISBLANK(G7),"",G7)</f>
        <v>52</v>
      </c>
      <c r="O14" s="107">
        <f>IF(ISBLANK(F7),"",F7)</f>
        <v>67</v>
      </c>
      <c r="P14" s="211"/>
    </row>
    <row r="15" spans="1:17" ht="26.25" customHeight="1" x14ac:dyDescent="0.25">
      <c r="M15" s="108" t="s">
        <v>516</v>
      </c>
      <c r="N15" s="170">
        <f>IF(ISBLANK(D7),"",D7)</f>
        <v>4</v>
      </c>
      <c r="O15" s="83">
        <f>IF(ISBLANK(C7),"",C7)</f>
        <v>64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24</v>
      </c>
      <c r="C21" s="616">
        <v>21</v>
      </c>
      <c r="D21" s="616">
        <v>3</v>
      </c>
      <c r="E21" s="599">
        <v>55</v>
      </c>
      <c r="F21" s="616">
        <v>39</v>
      </c>
      <c r="G21" s="945">
        <v>16</v>
      </c>
      <c r="H21" s="616">
        <v>49</v>
      </c>
      <c r="I21" s="616">
        <v>24</v>
      </c>
      <c r="J21" s="616">
        <v>25</v>
      </c>
      <c r="K21" s="217">
        <f>SUM(B21,E21,H21)</f>
        <v>128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27</v>
      </c>
      <c r="C22" s="1028">
        <v>27</v>
      </c>
      <c r="D22" s="980">
        <v>0</v>
      </c>
      <c r="E22" s="1034">
        <v>47</v>
      </c>
      <c r="F22" s="1028">
        <v>32</v>
      </c>
      <c r="G22" s="980">
        <v>15</v>
      </c>
      <c r="H22" s="1034">
        <v>42</v>
      </c>
      <c r="I22" s="1028">
        <v>18</v>
      </c>
      <c r="J22" s="1028">
        <v>24</v>
      </c>
      <c r="K22" s="218">
        <f>SUM(B22,E22,H22)</f>
        <v>116</v>
      </c>
      <c r="M22" s="105" t="s">
        <v>284</v>
      </c>
      <c r="N22" s="171">
        <f>IF(ISBLANK(J23),"",J23)</f>
        <v>38</v>
      </c>
      <c r="O22" s="80">
        <f>IF(ISBLANK(I23),"",I23)</f>
        <v>15</v>
      </c>
      <c r="P22" s="211"/>
    </row>
    <row r="23" spans="1:17" ht="24.75" x14ac:dyDescent="0.25">
      <c r="A23" s="218">
        <v>2022</v>
      </c>
      <c r="B23" s="1034">
        <v>18</v>
      </c>
      <c r="C23" s="1028">
        <v>16</v>
      </c>
      <c r="D23" s="980">
        <v>2</v>
      </c>
      <c r="E23" s="1034">
        <v>49</v>
      </c>
      <c r="F23" s="1028">
        <v>25</v>
      </c>
      <c r="G23" s="980">
        <v>24</v>
      </c>
      <c r="H23" s="1034">
        <v>53</v>
      </c>
      <c r="I23" s="1028">
        <v>15</v>
      </c>
      <c r="J23" s="1028">
        <v>38</v>
      </c>
      <c r="K23" s="218">
        <f>SUM(B23,E23,H23)</f>
        <v>120</v>
      </c>
      <c r="M23" s="106" t="s">
        <v>285</v>
      </c>
      <c r="N23" s="220">
        <f>IF(ISBLANK(G23),"",G23)</f>
        <v>24</v>
      </c>
      <c r="O23" s="107">
        <f>IF(ISBLANK(F23),"",F23)</f>
        <v>25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</v>
      </c>
      <c r="O24" s="109">
        <f>IF(ISBLANK(C23),"",C23)</f>
        <v>16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38</v>
      </c>
      <c r="O29" s="80">
        <f>IF(ISBLANK(I23),"",I23)</f>
        <v>15</v>
      </c>
      <c r="P29" s="211"/>
    </row>
    <row r="30" spans="1:17" ht="27.75" customHeight="1" x14ac:dyDescent="0.25">
      <c r="M30" s="106" t="s">
        <v>515</v>
      </c>
      <c r="N30" s="220">
        <f>IF(ISBLANK(G23),"",G23)</f>
        <v>24</v>
      </c>
      <c r="O30" s="107">
        <f>IF(ISBLANK(F23),"",F23)</f>
        <v>25</v>
      </c>
      <c r="P30" s="211"/>
    </row>
    <row r="31" spans="1:17" ht="27.75" customHeight="1" x14ac:dyDescent="0.25">
      <c r="M31" s="108" t="s">
        <v>516</v>
      </c>
      <c r="N31" s="221">
        <f>IF(ISBLANK(D23),"",D23)</f>
        <v>2</v>
      </c>
      <c r="O31" s="109">
        <f>IF(ISBLANK(C23),"",C23)</f>
        <v>16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287041</v>
      </c>
      <c r="D5" s="253"/>
    </row>
    <row r="6" spans="1:4" ht="30" x14ac:dyDescent="0.25">
      <c r="A6" s="686" t="s">
        <v>474</v>
      </c>
      <c r="B6" s="617">
        <v>175586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1.5</v>
      </c>
      <c r="J5" s="611">
        <v>0.4</v>
      </c>
      <c r="K5" s="945">
        <v>3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0.9</v>
      </c>
      <c r="J6" s="458">
        <v>1.1000000000000001</v>
      </c>
      <c r="K6" s="976">
        <v>0.5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1.4</v>
      </c>
      <c r="J7" s="612">
        <v>2.6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50</v>
      </c>
      <c r="C5" s="207">
        <v>33</v>
      </c>
      <c r="G5" s="113"/>
      <c r="H5" s="174" t="s">
        <v>586</v>
      </c>
      <c r="I5" s="207">
        <v>24</v>
      </c>
      <c r="J5" s="207">
        <v>19</v>
      </c>
    </row>
    <row r="6" spans="1:13" ht="15" customHeight="1" x14ac:dyDescent="0.25">
      <c r="A6" s="175" t="s">
        <v>587</v>
      </c>
      <c r="B6" s="208">
        <v>357</v>
      </c>
      <c r="C6" s="208">
        <v>75</v>
      </c>
      <c r="G6" s="113"/>
      <c r="H6" s="175" t="s">
        <v>587</v>
      </c>
      <c r="I6" s="208">
        <v>74</v>
      </c>
      <c r="J6" s="208">
        <v>30</v>
      </c>
    </row>
    <row r="7" spans="1:13" ht="15" customHeight="1" x14ac:dyDescent="0.25">
      <c r="A7" s="175" t="s">
        <v>588</v>
      </c>
      <c r="B7" s="208">
        <v>2558</v>
      </c>
      <c r="C7" s="208">
        <v>2110</v>
      </c>
      <c r="G7" s="113"/>
      <c r="H7" s="175" t="s">
        <v>588</v>
      </c>
      <c r="I7" s="208">
        <v>1310</v>
      </c>
      <c r="J7" s="208">
        <v>938</v>
      </c>
    </row>
    <row r="8" spans="1:13" ht="15" customHeight="1" x14ac:dyDescent="0.25">
      <c r="A8" s="175" t="s">
        <v>589</v>
      </c>
      <c r="B8" s="208">
        <v>2532</v>
      </c>
      <c r="C8" s="208">
        <v>2495</v>
      </c>
      <c r="G8" s="113"/>
      <c r="H8" s="175" t="s">
        <v>589</v>
      </c>
      <c r="I8" s="208">
        <v>1986</v>
      </c>
      <c r="J8" s="208">
        <v>1965</v>
      </c>
    </row>
    <row r="9" spans="1:13" ht="15" customHeight="1" x14ac:dyDescent="0.25">
      <c r="A9" s="175" t="s">
        <v>590</v>
      </c>
      <c r="B9" s="208">
        <v>3538</v>
      </c>
      <c r="C9" s="208">
        <v>4196</v>
      </c>
      <c r="G9" s="113"/>
      <c r="H9" s="175" t="s">
        <v>590</v>
      </c>
      <c r="I9" s="208">
        <v>4057</v>
      </c>
      <c r="J9" s="208">
        <v>4591</v>
      </c>
    </row>
    <row r="10" spans="1:13" ht="15" customHeight="1" x14ac:dyDescent="0.25">
      <c r="A10" s="175" t="s">
        <v>591</v>
      </c>
      <c r="B10" s="208">
        <v>325</v>
      </c>
      <c r="C10" s="208">
        <v>328</v>
      </c>
      <c r="G10" s="113"/>
      <c r="H10" s="175" t="s">
        <v>591</v>
      </c>
      <c r="I10" s="208">
        <v>336</v>
      </c>
      <c r="J10" s="208">
        <v>287</v>
      </c>
    </row>
    <row r="11" spans="1:13" ht="15" customHeight="1" x14ac:dyDescent="0.25">
      <c r="A11" s="176" t="s">
        <v>592</v>
      </c>
      <c r="B11" s="209">
        <v>392</v>
      </c>
      <c r="C11" s="209">
        <v>357</v>
      </c>
      <c r="G11" s="113"/>
      <c r="H11" s="176" t="s">
        <v>592</v>
      </c>
      <c r="I11" s="209">
        <v>662</v>
      </c>
      <c r="J11" s="209">
        <v>498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50</v>
      </c>
      <c r="C17" s="178">
        <f>IF(ISBLANK(C5),"0",C5)</f>
        <v>33</v>
      </c>
      <c r="G17" s="113"/>
      <c r="H17" s="174" t="s">
        <v>586</v>
      </c>
      <c r="I17" s="177">
        <f>IF(ISBLANK(I5),"0",I5)</f>
        <v>24</v>
      </c>
      <c r="J17" s="178">
        <f>IF(ISBLANK(J5),"0",J5)</f>
        <v>19</v>
      </c>
    </row>
    <row r="18" spans="1:13" ht="15" customHeight="1" x14ac:dyDescent="0.25">
      <c r="A18" s="175" t="s">
        <v>587</v>
      </c>
      <c r="B18" s="179">
        <f t="shared" ref="B18:C18" si="0">IF(ISBLANK(B6),"0",B6)</f>
        <v>357</v>
      </c>
      <c r="C18" s="180">
        <f t="shared" si="0"/>
        <v>75</v>
      </c>
      <c r="G18" s="113"/>
      <c r="H18" s="175" t="s">
        <v>587</v>
      </c>
      <c r="I18" s="179">
        <f t="shared" ref="I18:J18" si="1">IF(ISBLANK(I6),"0",I6)</f>
        <v>74</v>
      </c>
      <c r="J18" s="180">
        <f t="shared" si="1"/>
        <v>30</v>
      </c>
    </row>
    <row r="19" spans="1:13" ht="15" customHeight="1" x14ac:dyDescent="0.25">
      <c r="A19" s="175" t="s">
        <v>588</v>
      </c>
      <c r="B19" s="179">
        <f t="shared" ref="B19:C19" si="2">IF(ISBLANK(B7),"0",B7)</f>
        <v>2558</v>
      </c>
      <c r="C19" s="180">
        <f t="shared" si="2"/>
        <v>2110</v>
      </c>
      <c r="G19" s="113"/>
      <c r="H19" s="175" t="s">
        <v>588</v>
      </c>
      <c r="I19" s="179">
        <f t="shared" ref="I19:J19" si="3">IF(ISBLANK(I7),"0",I7)</f>
        <v>1310</v>
      </c>
      <c r="J19" s="180">
        <f t="shared" si="3"/>
        <v>938</v>
      </c>
    </row>
    <row r="20" spans="1:13" ht="15" customHeight="1" x14ac:dyDescent="0.25">
      <c r="A20" s="175" t="s">
        <v>589</v>
      </c>
      <c r="B20" s="179">
        <f t="shared" ref="B20:C20" si="4">IF(ISBLANK(B8),"0",B8)</f>
        <v>2532</v>
      </c>
      <c r="C20" s="180">
        <f t="shared" si="4"/>
        <v>2495</v>
      </c>
      <c r="G20" s="113"/>
      <c r="H20" s="175" t="s">
        <v>589</v>
      </c>
      <c r="I20" s="179">
        <f t="shared" ref="I20:J20" si="5">IF(ISBLANK(I8),"0",I8)</f>
        <v>1986</v>
      </c>
      <c r="J20" s="180">
        <f t="shared" si="5"/>
        <v>1965</v>
      </c>
    </row>
    <row r="21" spans="1:13" ht="15" customHeight="1" x14ac:dyDescent="0.25">
      <c r="A21" s="175" t="s">
        <v>590</v>
      </c>
      <c r="B21" s="179">
        <f t="shared" ref="B21:C21" si="6">IF(ISBLANK(B9),"0",B9)</f>
        <v>3538</v>
      </c>
      <c r="C21" s="180">
        <f t="shared" si="6"/>
        <v>4196</v>
      </c>
      <c r="G21" s="113"/>
      <c r="H21" s="175" t="s">
        <v>590</v>
      </c>
      <c r="I21" s="179">
        <f t="shared" ref="I21:J21" si="7">IF(ISBLANK(I9),"0",I9)</f>
        <v>4057</v>
      </c>
      <c r="J21" s="180">
        <f t="shared" si="7"/>
        <v>4591</v>
      </c>
    </row>
    <row r="22" spans="1:13" ht="15" customHeight="1" x14ac:dyDescent="0.25">
      <c r="A22" s="175" t="s">
        <v>591</v>
      </c>
      <c r="B22" s="179">
        <f t="shared" ref="B22:C22" si="8">IF(ISBLANK(B10),"0",B10)</f>
        <v>325</v>
      </c>
      <c r="C22" s="180">
        <f t="shared" si="8"/>
        <v>328</v>
      </c>
      <c r="G22" s="113"/>
      <c r="H22" s="175" t="s">
        <v>591</v>
      </c>
      <c r="I22" s="179">
        <f t="shared" ref="I22:J22" si="9">IF(ISBLANK(I10),"0",I10)</f>
        <v>336</v>
      </c>
      <c r="J22" s="180">
        <f t="shared" si="9"/>
        <v>287</v>
      </c>
    </row>
    <row r="23" spans="1:13" ht="15" customHeight="1" x14ac:dyDescent="0.25">
      <c r="A23" s="176" t="s">
        <v>592</v>
      </c>
      <c r="B23" s="181">
        <f t="shared" ref="B23:C23" si="10">IF(ISBLANK(B11),"0",B11)</f>
        <v>392</v>
      </c>
      <c r="C23" s="182">
        <f t="shared" si="10"/>
        <v>357</v>
      </c>
      <c r="G23" s="113"/>
      <c r="H23" s="176" t="s">
        <v>592</v>
      </c>
      <c r="I23" s="181">
        <f t="shared" ref="I23:J23" si="11">IF(ISBLANK(I11),"0",I11)</f>
        <v>662</v>
      </c>
      <c r="J23" s="182">
        <f t="shared" si="11"/>
        <v>498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0.51271534044298606</v>
      </c>
      <c r="C29" s="184">
        <f>C17/SUM(C17:C23)*100</f>
        <v>0.3439649781113196</v>
      </c>
      <c r="D29" s="253"/>
      <c r="E29" s="253"/>
      <c r="G29" s="113"/>
      <c r="H29" s="174" t="s">
        <v>593</v>
      </c>
      <c r="I29" s="184">
        <f>I17/SUM(I17:I23)*100</f>
        <v>0.2840572848857853</v>
      </c>
      <c r="J29" s="184">
        <f>J17/SUM(J17:J23)*100</f>
        <v>0.2281460134486071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3.6607875307629203</v>
      </c>
      <c r="C30" s="185">
        <f>C18/SUM(C17:C23)*100</f>
        <v>0.78173858661663531</v>
      </c>
      <c r="D30" s="253"/>
      <c r="E30" s="253"/>
      <c r="G30" s="113"/>
      <c r="H30" s="175" t="s">
        <v>594</v>
      </c>
      <c r="I30" s="185">
        <f>I18/SUM(I17:I23)*100</f>
        <v>0.87584329506450476</v>
      </c>
      <c r="J30" s="185">
        <f>J18/SUM(J17:J23)*100</f>
        <v>0.36023054755043227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26.230516817063165</v>
      </c>
      <c r="C31" s="185">
        <f>C19/SUM(C17:C23)*100</f>
        <v>21.992912236814675</v>
      </c>
      <c r="D31" s="253"/>
      <c r="E31" s="253"/>
      <c r="G31" s="113"/>
      <c r="H31" s="175" t="s">
        <v>595</v>
      </c>
      <c r="I31" s="185">
        <f>I19/SUM(I17:I23)*100</f>
        <v>15.504793466682449</v>
      </c>
      <c r="J31" s="185">
        <f>J19/SUM(J17:J23)*100</f>
        <v>11.263208453410183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25.963904840032814</v>
      </c>
      <c r="C32" s="185">
        <f>C20/SUM(C17:C23)*100</f>
        <v>26.005836981446741</v>
      </c>
      <c r="D32" s="253"/>
      <c r="E32" s="253"/>
      <c r="G32" s="113"/>
      <c r="H32" s="175" t="s">
        <v>596</v>
      </c>
      <c r="I32" s="185">
        <f>I20/SUM(I17:I23)*100</f>
        <v>23.505740324298731</v>
      </c>
      <c r="J32" s="185">
        <f>J20/SUM(J17:J23)*100</f>
        <v>23.595100864553313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36.279737489745692</v>
      </c>
      <c r="C33" s="185">
        <f>C21/SUM(C17:C23)*100</f>
        <v>43.735668125912028</v>
      </c>
      <c r="D33" s="253"/>
      <c r="E33" s="253"/>
      <c r="G33" s="113"/>
      <c r="H33" s="175" t="s">
        <v>597</v>
      </c>
      <c r="I33" s="185">
        <f>I21/SUM(I17:I23)*100</f>
        <v>48.017516865901285</v>
      </c>
      <c r="J33" s="185">
        <f>J21/SUM(J17:J23)*100</f>
        <v>55.127281460134483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3.3326497128794097</v>
      </c>
      <c r="C34" s="185">
        <f>C22/SUM(C17:C23)*100</f>
        <v>3.4188034188034191</v>
      </c>
      <c r="D34" s="253"/>
      <c r="E34" s="253"/>
      <c r="G34" s="113"/>
      <c r="H34" s="175" t="s">
        <v>598</v>
      </c>
      <c r="I34" s="185">
        <f>I22/SUM(I17:I23)*100</f>
        <v>3.9768019884009944</v>
      </c>
      <c r="J34" s="185">
        <f>J22/SUM(J17:J23)*100</f>
        <v>3.4462055715658027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4.0196882690730105</v>
      </c>
      <c r="C35" s="186">
        <f>C23/SUM(C17:C23)*100</f>
        <v>3.7210756722951843</v>
      </c>
      <c r="D35" s="253"/>
      <c r="E35" s="253"/>
      <c r="G35" s="113"/>
      <c r="H35" s="176" t="s">
        <v>599</v>
      </c>
      <c r="I35" s="186">
        <f>I23/SUM(I17:I23)*100</f>
        <v>7.8352467747662438</v>
      </c>
      <c r="J35" s="186">
        <f>J23/SUM(J17:J23)*100</f>
        <v>5.9798270893371761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0.51271534044298606</v>
      </c>
      <c r="C41" s="184">
        <f t="shared" si="12"/>
        <v>0.3439649781113196</v>
      </c>
      <c r="G41" s="113"/>
      <c r="H41" s="174" t="s">
        <v>601</v>
      </c>
      <c r="I41" s="184">
        <f t="shared" ref="I41:J41" si="13">I29</f>
        <v>0.2840572848857853</v>
      </c>
      <c r="J41" s="184">
        <f t="shared" si="13"/>
        <v>0.2281460134486071</v>
      </c>
    </row>
    <row r="42" spans="1:12" x14ac:dyDescent="0.25">
      <c r="A42" s="175" t="s">
        <v>602</v>
      </c>
      <c r="B42" s="185">
        <f t="shared" si="12"/>
        <v>3.6607875307629203</v>
      </c>
      <c r="C42" s="185">
        <f t="shared" si="12"/>
        <v>0.78173858661663531</v>
      </c>
      <c r="G42" s="113"/>
      <c r="H42" s="175" t="s">
        <v>602</v>
      </c>
      <c r="I42" s="185">
        <f t="shared" ref="I42:J42" si="14">I30</f>
        <v>0.87584329506450476</v>
      </c>
      <c r="J42" s="185">
        <f t="shared" si="14"/>
        <v>0.36023054755043227</v>
      </c>
    </row>
    <row r="43" spans="1:12" x14ac:dyDescent="0.25">
      <c r="A43" s="175" t="s">
        <v>603</v>
      </c>
      <c r="B43" s="185">
        <f t="shared" si="12"/>
        <v>26.230516817063165</v>
      </c>
      <c r="C43" s="185">
        <f t="shared" si="12"/>
        <v>21.992912236814675</v>
      </c>
      <c r="G43" s="113"/>
      <c r="H43" s="175" t="s">
        <v>603</v>
      </c>
      <c r="I43" s="185">
        <f t="shared" ref="I43:J43" si="15">I31</f>
        <v>15.504793466682449</v>
      </c>
      <c r="J43" s="185">
        <f t="shared" si="15"/>
        <v>11.263208453410183</v>
      </c>
    </row>
    <row r="44" spans="1:12" x14ac:dyDescent="0.25">
      <c r="A44" s="175" t="s">
        <v>604</v>
      </c>
      <c r="B44" s="185">
        <f t="shared" si="12"/>
        <v>25.963904840032814</v>
      </c>
      <c r="C44" s="185">
        <f t="shared" si="12"/>
        <v>26.005836981446741</v>
      </c>
      <c r="G44" s="113"/>
      <c r="H44" s="175" t="s">
        <v>604</v>
      </c>
      <c r="I44" s="185">
        <f t="shared" ref="I44:J44" si="16">I32</f>
        <v>23.505740324298731</v>
      </c>
      <c r="J44" s="185">
        <f t="shared" si="16"/>
        <v>23.595100864553313</v>
      </c>
    </row>
    <row r="45" spans="1:12" x14ac:dyDescent="0.25">
      <c r="A45" s="175" t="s">
        <v>605</v>
      </c>
      <c r="B45" s="185">
        <f t="shared" si="12"/>
        <v>36.279737489745692</v>
      </c>
      <c r="C45" s="185">
        <f t="shared" si="12"/>
        <v>43.735668125912028</v>
      </c>
      <c r="G45" s="113"/>
      <c r="H45" s="175" t="s">
        <v>605</v>
      </c>
      <c r="I45" s="185">
        <f t="shared" ref="I45:J45" si="17">I33</f>
        <v>48.017516865901285</v>
      </c>
      <c r="J45" s="185">
        <f t="shared" si="17"/>
        <v>55.127281460134483</v>
      </c>
    </row>
    <row r="46" spans="1:12" x14ac:dyDescent="0.25">
      <c r="A46" s="175" t="s">
        <v>606</v>
      </c>
      <c r="B46" s="185">
        <f t="shared" si="12"/>
        <v>3.3326497128794097</v>
      </c>
      <c r="C46" s="185">
        <f t="shared" si="12"/>
        <v>3.4188034188034191</v>
      </c>
      <c r="G46" s="113"/>
      <c r="H46" s="175" t="s">
        <v>606</v>
      </c>
      <c r="I46" s="185">
        <f t="shared" ref="I46:J46" si="18">I34</f>
        <v>3.9768019884009944</v>
      </c>
      <c r="J46" s="185">
        <f t="shared" si="18"/>
        <v>3.4462055715658027</v>
      </c>
    </row>
    <row r="47" spans="1:12" x14ac:dyDescent="0.25">
      <c r="A47" s="176" t="s">
        <v>607</v>
      </c>
      <c r="B47" s="186">
        <f t="shared" si="12"/>
        <v>4.0196882690730105</v>
      </c>
      <c r="C47" s="186">
        <f t="shared" si="12"/>
        <v>3.7210756722951843</v>
      </c>
      <c r="G47" s="113"/>
      <c r="H47" s="176" t="s">
        <v>607</v>
      </c>
      <c r="I47" s="186">
        <f t="shared" ref="I47:J47" si="19">I35</f>
        <v>7.8352467747662438</v>
      </c>
      <c r="J47" s="186">
        <f t="shared" si="19"/>
        <v>5.9798270893371761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6588</v>
      </c>
      <c r="C5" s="207">
        <v>6144</v>
      </c>
      <c r="D5" s="253"/>
      <c r="E5" s="253"/>
      <c r="F5" s="1003"/>
      <c r="H5" s="174" t="s">
        <v>624</v>
      </c>
      <c r="I5" s="207">
        <v>3053</v>
      </c>
      <c r="J5" s="207">
        <v>2691</v>
      </c>
    </row>
    <row r="6" spans="1:10" ht="15" customHeight="1" x14ac:dyDescent="0.25">
      <c r="A6" s="175" t="s">
        <v>625</v>
      </c>
      <c r="B6" s="208">
        <v>1071</v>
      </c>
      <c r="C6" s="208">
        <v>1271</v>
      </c>
      <c r="D6" s="253"/>
      <c r="E6" s="253"/>
      <c r="F6" s="1003"/>
      <c r="H6" s="175" t="s">
        <v>625</v>
      </c>
      <c r="I6" s="208">
        <v>2528</v>
      </c>
      <c r="J6" s="208">
        <v>3162</v>
      </c>
    </row>
    <row r="7" spans="1:10" ht="15" customHeight="1" x14ac:dyDescent="0.25">
      <c r="A7" s="176" t="s">
        <v>626</v>
      </c>
      <c r="B7" s="209">
        <v>2093</v>
      </c>
      <c r="C7" s="209">
        <v>2179</v>
      </c>
      <c r="D7" s="253"/>
      <c r="E7" s="253"/>
      <c r="F7" s="1003"/>
      <c r="H7" s="175" t="s">
        <v>626</v>
      </c>
      <c r="I7" s="208">
        <v>2844</v>
      </c>
      <c r="J7" s="208">
        <v>2452</v>
      </c>
    </row>
    <row r="8" spans="1:10" x14ac:dyDescent="0.25">
      <c r="D8" s="253"/>
      <c r="E8" s="253"/>
      <c r="F8" s="1003"/>
      <c r="H8" s="176" t="s">
        <v>2351</v>
      </c>
      <c r="I8" s="209">
        <v>24</v>
      </c>
      <c r="J8" s="209">
        <v>23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6588</v>
      </c>
      <c r="C13" s="178">
        <f>IF(ISBLANK(C5),"0",C5)</f>
        <v>6144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1071</v>
      </c>
      <c r="C14" s="180">
        <f t="shared" si="0"/>
        <v>1271</v>
      </c>
      <c r="D14" s="253"/>
      <c r="E14" s="253"/>
      <c r="F14" s="1003"/>
      <c r="H14" s="174" t="s">
        <v>624</v>
      </c>
      <c r="I14" s="177">
        <f>IF(ISBLANK(I5),"0",I5)</f>
        <v>3053</v>
      </c>
      <c r="J14" s="178">
        <f>IF(ISBLANK(J5),"0",J5)</f>
        <v>2691</v>
      </c>
    </row>
    <row r="15" spans="1:10" ht="15" customHeight="1" x14ac:dyDescent="0.25">
      <c r="A15" s="176" t="s">
        <v>626</v>
      </c>
      <c r="B15" s="181">
        <f t="shared" si="0"/>
        <v>2093</v>
      </c>
      <c r="C15" s="182">
        <f t="shared" si="0"/>
        <v>2179</v>
      </c>
      <c r="D15" s="253"/>
      <c r="E15" s="253"/>
      <c r="F15" s="1003"/>
      <c r="H15" s="175" t="s">
        <v>625</v>
      </c>
      <c r="I15" s="179">
        <f t="shared" ref="I15:J15" si="1">IF(ISBLANK(I6),"0",I6)</f>
        <v>2528</v>
      </c>
      <c r="J15" s="180">
        <f t="shared" si="1"/>
        <v>3162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2844</v>
      </c>
      <c r="J16" s="180">
        <f t="shared" si="2"/>
        <v>2452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24</v>
      </c>
      <c r="J17" s="182">
        <f t="shared" si="3"/>
        <v>23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67.555373256767851</v>
      </c>
      <c r="C21" s="184">
        <f>C13/SUM(C13:C15)*100</f>
        <v>64.040025015634768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10.98236259228876</v>
      </c>
      <c r="C22" s="185">
        <f>C14/SUM(C13:C15)*100</f>
        <v>13.247863247863249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21.462264150943398</v>
      </c>
      <c r="C23" s="186">
        <f>C15/SUM(C13:C15)*100</f>
        <v>22.712111736501981</v>
      </c>
      <c r="D23" s="253"/>
      <c r="E23" s="253"/>
      <c r="F23" s="1003"/>
      <c r="H23" s="174" t="s">
        <v>629</v>
      </c>
      <c r="I23" s="184">
        <f>I14/SUM(I14:I17)*100</f>
        <v>36.134453781512605</v>
      </c>
      <c r="J23" s="184">
        <f>J14/SUM(J14:J17)*100</f>
        <v>32.312680115273771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29.920700674636052</v>
      </c>
      <c r="J24" s="185">
        <f>J15/SUM(J14:J17)*100</f>
        <v>37.968299711815561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33.66078825896556</v>
      </c>
      <c r="J25" s="185">
        <f>J16/SUM(J14:J17)*100</f>
        <v>29.442843419788666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0.2840572848857853</v>
      </c>
      <c r="J26" s="186">
        <f>J17/SUM(J14:J17)*100</f>
        <v>0.27617675312199808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67.555373256767851</v>
      </c>
      <c r="C29" s="189">
        <f t="shared" si="4"/>
        <v>64.040025015634768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10.98236259228876</v>
      </c>
      <c r="C30" s="192">
        <f t="shared" si="4"/>
        <v>13.247863247863249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21.462264150943398</v>
      </c>
      <c r="C31" s="195">
        <f t="shared" si="4"/>
        <v>22.712111736501981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36.134453781512605</v>
      </c>
      <c r="J32" s="189">
        <f>J23</f>
        <v>32.312680115273771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29.920700674636052</v>
      </c>
      <c r="J33" s="192">
        <f t="shared" si="5"/>
        <v>37.968299711815561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33.66078825896556</v>
      </c>
      <c r="J34" s="192">
        <f t="shared" si="6"/>
        <v>29.442843419788666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0.2840572848857853</v>
      </c>
      <c r="J35" s="195">
        <f t="shared" si="7"/>
        <v>0.27617675312199808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357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19146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5.2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197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0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9</v>
      </c>
      <c r="C7" s="657">
        <v>7</v>
      </c>
      <c r="E7" s="44"/>
      <c r="J7" s="656" t="s">
        <v>641</v>
      </c>
      <c r="K7" s="670">
        <f t="shared" si="0"/>
        <v>9</v>
      </c>
      <c r="L7" s="619">
        <f t="shared" si="1"/>
        <v>7</v>
      </c>
      <c r="N7" s="44"/>
    </row>
    <row r="8" spans="1:15" x14ac:dyDescent="0.25">
      <c r="A8" s="650" t="s">
        <v>642</v>
      </c>
      <c r="B8" s="651">
        <v>8</v>
      </c>
      <c r="C8" s="651">
        <v>6</v>
      </c>
      <c r="E8" s="21"/>
      <c r="J8" s="650" t="s">
        <v>642</v>
      </c>
      <c r="K8" s="670">
        <f t="shared" si="0"/>
        <v>8</v>
      </c>
      <c r="L8" s="619">
        <f t="shared" si="1"/>
        <v>6</v>
      </c>
      <c r="N8" s="21"/>
    </row>
    <row r="9" spans="1:15" x14ac:dyDescent="0.25">
      <c r="A9" s="650" t="s">
        <v>643</v>
      </c>
      <c r="B9" s="651">
        <v>29</v>
      </c>
      <c r="C9" s="651">
        <v>14</v>
      </c>
      <c r="E9" s="21"/>
      <c r="J9" s="650" t="s">
        <v>643</v>
      </c>
      <c r="K9" s="670">
        <f t="shared" si="0"/>
        <v>29</v>
      </c>
      <c r="L9" s="619">
        <f t="shared" si="1"/>
        <v>14</v>
      </c>
      <c r="N9" s="21"/>
    </row>
    <row r="10" spans="1:15" x14ac:dyDescent="0.25">
      <c r="A10" s="652" t="s">
        <v>365</v>
      </c>
      <c r="B10" s="653">
        <v>233</v>
      </c>
      <c r="C10" s="653">
        <v>29</v>
      </c>
      <c r="J10" s="652" t="s">
        <v>365</v>
      </c>
      <c r="K10" s="671">
        <f t="shared" si="0"/>
        <v>233</v>
      </c>
      <c r="L10" s="620">
        <f t="shared" si="1"/>
        <v>29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2.72</v>
      </c>
      <c r="C15" s="197"/>
      <c r="D15" s="253"/>
      <c r="E15" s="211"/>
      <c r="F15" s="253"/>
      <c r="G15" s="253"/>
      <c r="J15" s="673" t="s">
        <v>488</v>
      </c>
      <c r="K15" s="674">
        <f>B15</f>
        <v>2.72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0.55000000000000004</v>
      </c>
      <c r="C16" s="197"/>
      <c r="D16" s="253"/>
      <c r="E16" s="254"/>
      <c r="F16" s="253"/>
      <c r="G16" s="253"/>
      <c r="J16" s="675" t="s">
        <v>489</v>
      </c>
      <c r="K16" s="676">
        <f>B16</f>
        <v>0.55000000000000004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0.75</v>
      </c>
      <c r="C18" s="197"/>
      <c r="D18" s="255"/>
      <c r="E18" s="256"/>
      <c r="F18" s="253"/>
      <c r="G18" s="253"/>
      <c r="J18" s="678" t="s">
        <v>501</v>
      </c>
      <c r="K18" s="674">
        <f>B18</f>
        <v>0.75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1.9</v>
      </c>
      <c r="C19" s="198"/>
      <c r="D19" s="255"/>
      <c r="E19" s="256"/>
      <c r="F19" s="253"/>
      <c r="G19" s="253"/>
      <c r="J19" s="672" t="s">
        <v>502</v>
      </c>
      <c r="K19" s="676">
        <f>B19</f>
        <v>1.9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1.64</v>
      </c>
      <c r="C21" s="253"/>
      <c r="D21" s="253"/>
      <c r="E21" s="253"/>
      <c r="F21" s="253"/>
      <c r="G21" s="253"/>
      <c r="J21" s="661" t="s">
        <v>498</v>
      </c>
      <c r="K21" s="679">
        <f>B21</f>
        <v>1.64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0</v>
      </c>
      <c r="C34" s="657">
        <v>1</v>
      </c>
      <c r="E34" s="44"/>
      <c r="J34" s="656" t="s">
        <v>641</v>
      </c>
      <c r="K34" s="670">
        <f t="shared" si="2"/>
        <v>0</v>
      </c>
      <c r="L34" s="619">
        <f t="shared" si="3"/>
        <v>1</v>
      </c>
      <c r="N34" s="44"/>
    </row>
    <row r="35" spans="1:15" x14ac:dyDescent="0.25">
      <c r="A35" s="650" t="s">
        <v>642</v>
      </c>
      <c r="B35" s="651">
        <v>7</v>
      </c>
      <c r="C35" s="651">
        <v>9</v>
      </c>
      <c r="E35" s="21"/>
      <c r="J35" s="650" t="s">
        <v>642</v>
      </c>
      <c r="K35" s="670">
        <f t="shared" si="2"/>
        <v>7</v>
      </c>
      <c r="L35" s="619">
        <f t="shared" si="3"/>
        <v>9</v>
      </c>
      <c r="N35" s="21"/>
    </row>
    <row r="36" spans="1:15" x14ac:dyDescent="0.25">
      <c r="A36" s="650" t="s">
        <v>643</v>
      </c>
      <c r="B36" s="651">
        <v>4</v>
      </c>
      <c r="C36" s="651">
        <v>4</v>
      </c>
      <c r="E36" s="21"/>
      <c r="J36" s="650" t="s">
        <v>643</v>
      </c>
      <c r="K36" s="670">
        <f t="shared" si="2"/>
        <v>4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39</v>
      </c>
      <c r="C37" s="653">
        <v>7</v>
      </c>
      <c r="J37" s="652" t="s">
        <v>365</v>
      </c>
      <c r="K37" s="671">
        <f t="shared" si="2"/>
        <v>39</v>
      </c>
      <c r="L37" s="620">
        <f t="shared" si="3"/>
        <v>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0.57999999999999996</v>
      </c>
      <c r="C42" s="197"/>
      <c r="D42" s="253"/>
      <c r="E42" s="211"/>
      <c r="F42" s="253"/>
      <c r="G42" s="253"/>
      <c r="J42" s="673" t="s">
        <v>488</v>
      </c>
      <c r="K42" s="674">
        <f>B42</f>
        <v>0.57999999999999996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0.25</v>
      </c>
      <c r="C43" s="197"/>
      <c r="D43" s="253"/>
      <c r="E43" s="254"/>
      <c r="F43" s="253"/>
      <c r="G43" s="253"/>
      <c r="J43" s="675" t="s">
        <v>489</v>
      </c>
      <c r="K43" s="676">
        <f>B43</f>
        <v>0.25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0.21</v>
      </c>
      <c r="C45" s="197"/>
      <c r="D45" s="255"/>
      <c r="E45" s="256"/>
      <c r="F45" s="253"/>
      <c r="G45" s="253"/>
      <c r="J45" s="678" t="s">
        <v>501</v>
      </c>
      <c r="K45" s="674">
        <f>B45</f>
        <v>0.21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0.48</v>
      </c>
      <c r="C46" s="198"/>
      <c r="D46" s="255"/>
      <c r="E46" s="256"/>
      <c r="F46" s="253"/>
      <c r="G46" s="253"/>
      <c r="J46" s="672" t="s">
        <v>502</v>
      </c>
      <c r="K46" s="676">
        <f>B46</f>
        <v>0.48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0.41</v>
      </c>
      <c r="C48" s="253"/>
      <c r="D48" s="253"/>
      <c r="E48" s="253"/>
      <c r="F48" s="253"/>
      <c r="G48" s="253"/>
      <c r="J48" s="661" t="s">
        <v>498</v>
      </c>
      <c r="K48" s="679">
        <f>B48</f>
        <v>0.41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580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65999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299</v>
      </c>
      <c r="D4" s="643">
        <v>1</v>
      </c>
      <c r="E4" s="643">
        <v>25252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405</v>
      </c>
      <c r="D5" s="602">
        <v>1</v>
      </c>
      <c r="E5" s="602">
        <v>34464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580</v>
      </c>
      <c r="D6" s="617">
        <v>1</v>
      </c>
      <c r="E6" s="617">
        <v>65999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155.69999999999999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234007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12222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219</v>
      </c>
      <c r="E4" s="600">
        <v>0.17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98.6</v>
      </c>
      <c r="E5" s="751">
        <v>0.09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155.69999999999999</v>
      </c>
      <c r="E6" s="959">
        <v>0.64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27</v>
      </c>
      <c r="C4" s="643">
        <v>1.4</v>
      </c>
      <c r="D4" s="643">
        <v>1.3</v>
      </c>
      <c r="E4" s="643">
        <v>0.23</v>
      </c>
      <c r="F4" s="643">
        <v>0.9</v>
      </c>
      <c r="G4" s="643">
        <v>1</v>
      </c>
      <c r="H4" s="1066"/>
      <c r="I4" s="253"/>
      <c r="J4" s="253"/>
      <c r="K4" s="253"/>
    </row>
    <row r="5" spans="1:11" x14ac:dyDescent="0.25">
      <c r="A5" s="480">
        <v>2021</v>
      </c>
      <c r="B5" s="602">
        <v>27</v>
      </c>
      <c r="C5" s="602">
        <v>1.4</v>
      </c>
      <c r="D5" s="602">
        <v>1.3</v>
      </c>
      <c r="E5" s="602">
        <v>0.23</v>
      </c>
      <c r="F5" s="602">
        <v>0.9</v>
      </c>
      <c r="G5" s="602">
        <v>1</v>
      </c>
      <c r="H5" s="1066"/>
      <c r="I5" s="253"/>
      <c r="J5" s="253"/>
      <c r="K5" s="253"/>
    </row>
    <row r="6" spans="1:11" x14ac:dyDescent="0.25">
      <c r="A6" s="360">
        <v>2022</v>
      </c>
      <c r="B6" s="602">
        <v>27</v>
      </c>
      <c r="C6" s="602">
        <v>1.4</v>
      </c>
      <c r="D6" s="602">
        <v>1.2</v>
      </c>
      <c r="E6" s="602">
        <v>0.24</v>
      </c>
      <c r="F6" s="602">
        <v>0.7</v>
      </c>
      <c r="G6" s="602">
        <v>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83.1</v>
      </c>
      <c r="C5" s="602">
        <v>79.900000000000006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96</v>
      </c>
      <c r="C6" s="602">
        <v>90.6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96.5</v>
      </c>
      <c r="C7" s="1067">
        <v>90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1657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8.6999999999999993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414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4758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1535</v>
      </c>
      <c r="C5" s="1034">
        <v>698</v>
      </c>
      <c r="D5" s="600">
        <v>837</v>
      </c>
      <c r="G5" s="871" t="s">
        <v>126</v>
      </c>
      <c r="H5" s="637">
        <f>IF(ISBLANK(D7),"",D7)</f>
        <v>922</v>
      </c>
    </row>
    <row r="6" spans="1:17" x14ac:dyDescent="0.25">
      <c r="A6" s="641">
        <v>2021</v>
      </c>
      <c r="B6" s="1034">
        <v>1547</v>
      </c>
      <c r="C6" s="1034">
        <v>698</v>
      </c>
      <c r="D6" s="602">
        <v>849</v>
      </c>
      <c r="G6" s="635" t="s">
        <v>127</v>
      </c>
      <c r="H6" s="623">
        <f>IF(ISBLANK(C7),"",C7)</f>
        <v>735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1657</v>
      </c>
      <c r="C7" s="1034">
        <v>735</v>
      </c>
      <c r="D7" s="617">
        <v>922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922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735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779</v>
      </c>
      <c r="C6" s="55">
        <v>395</v>
      </c>
      <c r="D6" s="55">
        <v>384</v>
      </c>
      <c r="E6" s="70">
        <v>1369</v>
      </c>
      <c r="F6" s="55">
        <v>716</v>
      </c>
      <c r="G6" s="110">
        <v>653</v>
      </c>
      <c r="H6" s="55">
        <v>838</v>
      </c>
      <c r="I6" s="55">
        <v>438</v>
      </c>
      <c r="J6" s="55">
        <v>400</v>
      </c>
      <c r="K6" s="70">
        <v>2778</v>
      </c>
      <c r="L6" s="55">
        <v>1430</v>
      </c>
      <c r="M6" s="110">
        <v>1348</v>
      </c>
      <c r="N6" s="70">
        <v>3285</v>
      </c>
      <c r="O6" s="55">
        <v>1777</v>
      </c>
      <c r="P6" s="110">
        <v>1508</v>
      </c>
      <c r="Q6" s="70">
        <v>12661</v>
      </c>
      <c r="R6" s="55">
        <v>6585</v>
      </c>
      <c r="S6" s="110">
        <v>6076</v>
      </c>
      <c r="T6" s="70">
        <v>19858</v>
      </c>
      <c r="U6" s="55">
        <v>9985</v>
      </c>
      <c r="V6" s="160">
        <v>9873</v>
      </c>
    </row>
    <row r="7" spans="1:22" x14ac:dyDescent="0.25">
      <c r="A7" s="286">
        <v>2021</v>
      </c>
      <c r="B7" s="167">
        <v>748</v>
      </c>
      <c r="C7" s="94">
        <v>383</v>
      </c>
      <c r="D7" s="94">
        <v>365</v>
      </c>
      <c r="E7" s="167">
        <v>1286</v>
      </c>
      <c r="F7" s="94">
        <v>674</v>
      </c>
      <c r="G7" s="169">
        <v>612</v>
      </c>
      <c r="H7" s="94">
        <v>841</v>
      </c>
      <c r="I7" s="94">
        <v>428</v>
      </c>
      <c r="J7" s="94">
        <v>413</v>
      </c>
      <c r="K7" s="167">
        <v>2664</v>
      </c>
      <c r="L7" s="94">
        <v>1378</v>
      </c>
      <c r="M7" s="169">
        <v>1286</v>
      </c>
      <c r="N7" s="167">
        <v>3256</v>
      </c>
      <c r="O7" s="94">
        <v>1746</v>
      </c>
      <c r="P7" s="169">
        <v>1510</v>
      </c>
      <c r="Q7" s="167">
        <v>12440</v>
      </c>
      <c r="R7" s="94">
        <v>6467</v>
      </c>
      <c r="S7" s="169">
        <v>5973</v>
      </c>
      <c r="T7" s="212">
        <v>19525</v>
      </c>
      <c r="U7" s="58">
        <v>9812</v>
      </c>
      <c r="V7" s="160">
        <v>9713</v>
      </c>
    </row>
    <row r="8" spans="1:22" x14ac:dyDescent="0.25">
      <c r="A8" s="219">
        <v>2022</v>
      </c>
      <c r="B8" s="72">
        <v>1035</v>
      </c>
      <c r="C8" s="61">
        <v>533</v>
      </c>
      <c r="D8" s="61">
        <v>502</v>
      </c>
      <c r="E8" s="72">
        <v>1310</v>
      </c>
      <c r="F8" s="61">
        <v>698</v>
      </c>
      <c r="G8" s="111">
        <v>612</v>
      </c>
      <c r="H8" s="61">
        <v>775</v>
      </c>
      <c r="I8" s="61">
        <v>386</v>
      </c>
      <c r="J8" s="61">
        <v>389</v>
      </c>
      <c r="K8" s="72">
        <v>2928</v>
      </c>
      <c r="L8" s="61">
        <v>1525</v>
      </c>
      <c r="M8" s="111">
        <v>1403</v>
      </c>
      <c r="N8" s="72">
        <v>2944</v>
      </c>
      <c r="O8" s="61">
        <v>1537</v>
      </c>
      <c r="P8" s="111">
        <v>1407</v>
      </c>
      <c r="Q8" s="72">
        <v>11814</v>
      </c>
      <c r="R8" s="61">
        <v>6081</v>
      </c>
      <c r="S8" s="111">
        <v>5733</v>
      </c>
      <c r="T8" s="72">
        <v>19146</v>
      </c>
      <c r="U8" s="61">
        <v>9565</v>
      </c>
      <c r="V8" s="111">
        <v>9581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1035</v>
      </c>
      <c r="C15" s="172">
        <f>E8</f>
        <v>1310</v>
      </c>
      <c r="D15" s="172">
        <f>H8</f>
        <v>775</v>
      </c>
      <c r="E15" s="172">
        <f>K8</f>
        <v>2928</v>
      </c>
      <c r="F15" s="172">
        <f>N8</f>
        <v>2944</v>
      </c>
      <c r="G15" s="172">
        <f>Q8</f>
        <v>11814</v>
      </c>
      <c r="H15" s="334">
        <f>T8</f>
        <v>19146</v>
      </c>
      <c r="M15" s="172">
        <f>K8</f>
        <v>2928</v>
      </c>
      <c r="N15" s="172">
        <f>H15-E15-O15</f>
        <v>11231</v>
      </c>
      <c r="O15" s="172">
        <f>H15-(B15+C15+G15)</f>
        <v>4987</v>
      </c>
      <c r="P15" s="29"/>
      <c r="Q15" s="100">
        <f>M15/H15*100</f>
        <v>15.293011595111249</v>
      </c>
      <c r="R15" s="100">
        <f>N15/H15*100</f>
        <v>58.659772276193458</v>
      </c>
      <c r="S15" s="100">
        <f>O15/H15*100</f>
        <v>26.04721612869529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15.293011595111249</v>
      </c>
      <c r="R18" s="100">
        <f>N15/H15*100</f>
        <v>58.659772276193458</v>
      </c>
      <c r="S18" s="100">
        <f>O15/H15*100</f>
        <v>26.04721612869529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13.3</v>
      </c>
      <c r="C23" s="361"/>
      <c r="D23" s="361"/>
      <c r="E23" s="167">
        <v>13.3</v>
      </c>
      <c r="F23" s="361"/>
      <c r="G23" s="362"/>
      <c r="H23" s="167">
        <v>13.33</v>
      </c>
      <c r="I23" s="94">
        <v>0</v>
      </c>
      <c r="J23" s="169">
        <v>25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19.8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25</v>
      </c>
      <c r="C32" s="674">
        <f>IF(ISBLANK(I23),"",I23)</f>
        <v>0</v>
      </c>
      <c r="F32" s="700">
        <f>A23</f>
        <v>2020</v>
      </c>
      <c r="G32" s="674">
        <f>IF(ISBLANK(J23),"",J23)</f>
        <v>25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19</v>
      </c>
      <c r="C4" s="600">
        <v>1</v>
      </c>
      <c r="D4" s="600">
        <v>0</v>
      </c>
      <c r="E4" s="599">
        <v>0</v>
      </c>
      <c r="F4" s="600">
        <v>7.3</v>
      </c>
      <c r="G4" s="600">
        <v>0</v>
      </c>
    </row>
    <row r="5" spans="1:10" x14ac:dyDescent="0.25">
      <c r="A5" s="286">
        <v>2022</v>
      </c>
      <c r="B5" s="751">
        <v>14</v>
      </c>
      <c r="C5" s="751">
        <v>1</v>
      </c>
      <c r="D5" s="751">
        <v>1</v>
      </c>
      <c r="E5" s="753">
        <v>0</v>
      </c>
      <c r="F5" s="751">
        <v>5.2</v>
      </c>
      <c r="G5" s="751">
        <v>0.3</v>
      </c>
    </row>
    <row r="6" spans="1:10" x14ac:dyDescent="0.25">
      <c r="A6" s="218">
        <v>2023</v>
      </c>
      <c r="B6" s="752">
        <v>10</v>
      </c>
      <c r="C6" s="752">
        <v>0</v>
      </c>
      <c r="D6" s="752">
        <v>2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19</v>
      </c>
      <c r="C11" s="80">
        <f>IF(ISBLANK(D4),"",D4)</f>
        <v>0</v>
      </c>
      <c r="E11" s="103">
        <f>A4</f>
        <v>2021</v>
      </c>
      <c r="F11" s="80">
        <f>IF(ISBLANK(B4),"",B4)</f>
        <v>19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14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14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10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10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0</v>
      </c>
      <c r="E18" s="603">
        <f>A4</f>
        <v>2021</v>
      </c>
      <c r="F18" s="100">
        <f>IF(ISBLANK(C4),"",C4)</f>
        <v>1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262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183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210</v>
      </c>
    </row>
    <row r="17" spans="2:3" x14ac:dyDescent="0.25">
      <c r="B17" s="253">
        <v>2022</v>
      </c>
      <c r="C17" s="1100">
        <v>188</v>
      </c>
    </row>
    <row r="18" spans="2:3" x14ac:dyDescent="0.25">
      <c r="B18" s="253">
        <v>2023</v>
      </c>
      <c r="C18" s="1100">
        <v>183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210</v>
      </c>
    </row>
    <row r="22" spans="2:3" x14ac:dyDescent="0.25">
      <c r="B22" s="636">
        <f>B17</f>
        <v>2022</v>
      </c>
      <c r="C22" s="636">
        <f t="shared" ref="C22:C23" si="0">IF(ISBLANK(C17),"",C17)</f>
        <v>188</v>
      </c>
    </row>
    <row r="23" spans="2:3" x14ac:dyDescent="0.25">
      <c r="B23" s="636">
        <f>B18</f>
        <v>2023</v>
      </c>
      <c r="C23" s="636">
        <f t="shared" si="0"/>
        <v>183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22</v>
      </c>
      <c r="D5" s="55">
        <v>16</v>
      </c>
      <c r="E5" s="269">
        <f>SUM(B5:D5)</f>
        <v>47</v>
      </c>
      <c r="F5" s="71">
        <v>345</v>
      </c>
      <c r="G5" s="70">
        <v>0.3</v>
      </c>
      <c r="H5" s="55">
        <v>0.2</v>
      </c>
      <c r="I5" s="110">
        <v>0.3</v>
      </c>
      <c r="J5" s="71">
        <v>1.8</v>
      </c>
    </row>
    <row r="6" spans="1:10" x14ac:dyDescent="0.25">
      <c r="A6" s="286">
        <v>2022</v>
      </c>
      <c r="B6" s="757">
        <v>18</v>
      </c>
      <c r="C6" s="758">
        <v>22</v>
      </c>
      <c r="D6" s="758">
        <v>17</v>
      </c>
      <c r="E6" s="270">
        <f>SUM(B6:D6)</f>
        <v>57</v>
      </c>
      <c r="F6" s="214">
        <v>273</v>
      </c>
      <c r="G6" s="457">
        <v>0.6</v>
      </c>
      <c r="H6" s="458">
        <v>0.2</v>
      </c>
      <c r="I6" s="763">
        <v>0.3</v>
      </c>
      <c r="J6" s="214">
        <v>1.4</v>
      </c>
    </row>
    <row r="7" spans="1:10" x14ac:dyDescent="0.25">
      <c r="A7" s="218">
        <v>2023</v>
      </c>
      <c r="B7" s="167">
        <v>19</v>
      </c>
      <c r="C7" s="94">
        <v>18</v>
      </c>
      <c r="D7" s="94">
        <v>13</v>
      </c>
      <c r="E7" s="447">
        <f>SUM(B7:D7)</f>
        <v>50</v>
      </c>
      <c r="F7" s="168">
        <v>262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345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273</v>
      </c>
      <c r="C14" s="28"/>
      <c r="D14" s="28"/>
      <c r="F14" s="625" t="s">
        <v>1526</v>
      </c>
      <c r="G14" s="621">
        <f>IF(ISBLANK(B7),"",B7)</f>
        <v>19</v>
      </c>
      <c r="I14" s="625" t="s">
        <v>1529</v>
      </c>
      <c r="J14" s="621">
        <f>IF(ISBLANK(B7),"",B7)</f>
        <v>19</v>
      </c>
    </row>
    <row r="15" spans="1:10" x14ac:dyDescent="0.25">
      <c r="A15" s="624">
        <f t="shared" ref="A15" si="1">A7</f>
        <v>2023</v>
      </c>
      <c r="B15" s="623">
        <f t="shared" si="0"/>
        <v>262</v>
      </c>
      <c r="C15" s="28"/>
      <c r="D15" s="28"/>
      <c r="F15" s="626" t="s">
        <v>1527</v>
      </c>
      <c r="G15" s="622">
        <f>IF(ISBLANK(C7),"",C7)</f>
        <v>18</v>
      </c>
      <c r="I15" s="626" t="s">
        <v>1538</v>
      </c>
      <c r="J15" s="622">
        <f>IF(ISBLANK(C7),"",C7)</f>
        <v>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13</v>
      </c>
      <c r="I16" s="627" t="s">
        <v>1539</v>
      </c>
      <c r="J16" s="623">
        <f>IF(ISBLANK(D7),"",D7)</f>
        <v>13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25</v>
      </c>
      <c r="C6" s="759"/>
      <c r="D6" s="759"/>
      <c r="E6" s="457">
        <v>11.8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</v>
      </c>
      <c r="C7" s="759"/>
      <c r="D7" s="759"/>
      <c r="E7" s="457">
        <v>3.9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12</v>
      </c>
      <c r="C8" s="760"/>
      <c r="D8" s="760"/>
      <c r="E8" s="601">
        <v>5.9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25</v>
      </c>
      <c r="C16" s="755"/>
      <c r="I16" s="700">
        <f>A6</f>
        <v>2020</v>
      </c>
      <c r="J16" s="674">
        <f>IF(ISBLANK(E6),"",E6)</f>
        <v>11.8</v>
      </c>
      <c r="K16" s="756"/>
    </row>
    <row r="17" spans="1:10" x14ac:dyDescent="0.25">
      <c r="A17" s="701">
        <f>A7</f>
        <v>2021</v>
      </c>
      <c r="B17" s="853">
        <f>IF(ISBLANK(B7),"",B7)</f>
        <v>8</v>
      </c>
      <c r="C17" s="755"/>
      <c r="I17" s="701">
        <f>A7</f>
        <v>2021</v>
      </c>
      <c r="J17" s="853">
        <f>IF(ISBLANK(E7),"",E7)</f>
        <v>3.9</v>
      </c>
    </row>
    <row r="18" spans="1:10" x14ac:dyDescent="0.25">
      <c r="A18" s="702">
        <f>A8</f>
        <v>2022</v>
      </c>
      <c r="B18" s="676">
        <f>IF(ISBLANK(B8),"",B8)</f>
        <v>12</v>
      </c>
      <c r="C18" s="755"/>
      <c r="I18" s="702">
        <f>A8</f>
        <v>2022</v>
      </c>
      <c r="J18" s="676">
        <f>IF(ISBLANK(E8),"",E8)</f>
        <v>5.9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</v>
      </c>
      <c r="D5" s="449">
        <f>IF(ISBLANK(B5),"",A5)</f>
        <v>2021</v>
      </c>
      <c r="E5" s="618">
        <f>IF(ISBLANK(B5),"",B5)</f>
        <v>12</v>
      </c>
      <c r="K5" s="217">
        <v>2020</v>
      </c>
      <c r="L5" s="655">
        <v>7.4</v>
      </c>
    </row>
    <row r="6" spans="1:12" x14ac:dyDescent="0.25">
      <c r="A6" s="229">
        <v>2022</v>
      </c>
      <c r="B6" s="602">
        <v>9</v>
      </c>
      <c r="D6" s="450">
        <f>IF(ISBLANK(B6),"",A6)</f>
        <v>2022</v>
      </c>
      <c r="E6" s="619">
        <f>IF(ISBLANK(B6),"",B6)</f>
        <v>9</v>
      </c>
      <c r="K6" s="286">
        <v>2021</v>
      </c>
      <c r="L6" s="657">
        <v>7.3</v>
      </c>
    </row>
    <row r="7" spans="1:12" x14ac:dyDescent="0.25">
      <c r="A7" s="123">
        <v>2023</v>
      </c>
      <c r="B7" s="617">
        <v>8</v>
      </c>
      <c r="D7" s="379">
        <f>IF(ISBLANK(B7),"",A7)</f>
        <v>2023</v>
      </c>
      <c r="E7" s="620">
        <f>IF(ISBLANK(B7),"",B7)</f>
        <v>8</v>
      </c>
      <c r="K7" s="219">
        <v>2022</v>
      </c>
      <c r="L7" s="617">
        <v>4.8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20</v>
      </c>
      <c r="C4" s="643">
        <v>59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64</v>
      </c>
      <c r="C5" s="602">
        <v>66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33</v>
      </c>
      <c r="C6" s="602">
        <v>64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6569</v>
      </c>
      <c r="D5" s="643">
        <v>512</v>
      </c>
      <c r="E5" s="869">
        <v>7.7</v>
      </c>
      <c r="F5" s="1039">
        <v>7</v>
      </c>
      <c r="G5" s="1039">
        <v>8.5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4836</v>
      </c>
      <c r="D6" s="657">
        <v>387</v>
      </c>
      <c r="E6" s="657">
        <v>7.9</v>
      </c>
      <c r="F6" s="657">
        <v>7.1</v>
      </c>
      <c r="G6" s="657">
        <v>8.6999999999999993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4758</v>
      </c>
      <c r="D7" s="617">
        <v>414</v>
      </c>
      <c r="E7" s="617">
        <v>8.6999999999999993</v>
      </c>
      <c r="F7" s="617">
        <v>7.7</v>
      </c>
      <c r="G7" s="617">
        <v>9.6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</v>
      </c>
      <c r="C4" s="655">
        <v>76</v>
      </c>
      <c r="D4" s="655">
        <v>2.9</v>
      </c>
      <c r="E4" s="655">
        <v>84</v>
      </c>
      <c r="F4" s="655">
        <v>0.4</v>
      </c>
      <c r="G4" s="655">
        <v>19</v>
      </c>
      <c r="H4" s="655">
        <v>1</v>
      </c>
      <c r="I4" s="655">
        <v>8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6.5</v>
      </c>
      <c r="C5" s="602">
        <v>95</v>
      </c>
      <c r="D5" s="602">
        <v>3.3</v>
      </c>
      <c r="E5" s="602">
        <v>91</v>
      </c>
      <c r="F5" s="602">
        <v>0.5</v>
      </c>
      <c r="G5" s="602">
        <v>15</v>
      </c>
      <c r="H5" s="602">
        <v>1</v>
      </c>
      <c r="I5" s="602">
        <v>10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88</v>
      </c>
      <c r="D6" s="617"/>
      <c r="E6" s="617">
        <v>84</v>
      </c>
      <c r="F6" s="617"/>
      <c r="G6" s="617">
        <v>12</v>
      </c>
      <c r="H6" s="617">
        <v>0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75</v>
      </c>
      <c r="C4" s="1006">
        <v>35</v>
      </c>
      <c r="D4" s="1006">
        <v>40</v>
      </c>
      <c r="E4" s="1005">
        <v>387</v>
      </c>
      <c r="F4" s="1006">
        <v>218</v>
      </c>
      <c r="G4" s="1006">
        <v>169</v>
      </c>
      <c r="H4" s="1007">
        <v>3.8</v>
      </c>
      <c r="I4" s="1007">
        <v>19.5</v>
      </c>
      <c r="J4" s="1007">
        <v>-15.7</v>
      </c>
      <c r="K4" s="70">
        <v>237</v>
      </c>
      <c r="L4" s="55">
        <v>101</v>
      </c>
      <c r="M4" s="110">
        <v>136</v>
      </c>
      <c r="N4" s="55">
        <v>227</v>
      </c>
      <c r="O4" s="55">
        <v>98</v>
      </c>
      <c r="P4" s="110">
        <v>129</v>
      </c>
    </row>
    <row r="5" spans="1:17" x14ac:dyDescent="0.25">
      <c r="A5" s="286">
        <v>2021</v>
      </c>
      <c r="B5" s="1008">
        <v>98</v>
      </c>
      <c r="C5" s="1009">
        <v>57</v>
      </c>
      <c r="D5" s="1009">
        <v>41</v>
      </c>
      <c r="E5" s="1008">
        <v>458</v>
      </c>
      <c r="F5" s="1009">
        <v>227</v>
      </c>
      <c r="G5" s="1009">
        <v>231</v>
      </c>
      <c r="H5" s="1010">
        <v>5</v>
      </c>
      <c r="I5" s="1010">
        <v>23.5</v>
      </c>
      <c r="J5" s="1010">
        <v>-18.399999999999999</v>
      </c>
      <c r="K5" s="212">
        <v>267</v>
      </c>
      <c r="L5" s="58">
        <v>98</v>
      </c>
      <c r="M5" s="160">
        <v>169</v>
      </c>
      <c r="N5" s="58">
        <v>271</v>
      </c>
      <c r="O5" s="58">
        <v>98</v>
      </c>
      <c r="P5" s="160">
        <v>173</v>
      </c>
    </row>
    <row r="6" spans="1:17" x14ac:dyDescent="0.25">
      <c r="A6" s="219">
        <v>2022</v>
      </c>
      <c r="B6" s="1011">
        <v>99</v>
      </c>
      <c r="C6" s="1012">
        <v>50</v>
      </c>
      <c r="D6" s="1012">
        <v>49</v>
      </c>
      <c r="E6" s="1011">
        <v>319</v>
      </c>
      <c r="F6" s="1012">
        <v>168</v>
      </c>
      <c r="G6" s="1012">
        <v>151</v>
      </c>
      <c r="H6" s="1013">
        <v>5.2</v>
      </c>
      <c r="I6" s="1013">
        <v>16.7</v>
      </c>
      <c r="J6" s="1013">
        <v>-11.5</v>
      </c>
      <c r="K6" s="1014">
        <v>303</v>
      </c>
      <c r="L6" s="1015">
        <v>125</v>
      </c>
      <c r="M6" s="1016">
        <v>178</v>
      </c>
      <c r="N6" s="1015">
        <v>316</v>
      </c>
      <c r="O6" s="1015">
        <v>120</v>
      </c>
      <c r="P6" s="1016">
        <v>196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40</v>
      </c>
      <c r="C13" s="319">
        <f>IF(ISBLANK(C4),"",C4)</f>
        <v>35</v>
      </c>
      <c r="D13" s="364"/>
      <c r="E13" s="322">
        <f>A4</f>
        <v>2020</v>
      </c>
      <c r="F13" s="319">
        <f>IF(ISBLANK(G4),"",G4)</f>
        <v>169</v>
      </c>
      <c r="G13" s="319">
        <f>IF(ISBLANK(F4),"",F4)</f>
        <v>218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41</v>
      </c>
      <c r="C14" s="320">
        <f t="shared" ref="C14:C15" si="2">IF(ISBLANK(C5),"",C5)</f>
        <v>57</v>
      </c>
      <c r="D14" s="364"/>
      <c r="E14" s="323">
        <f t="shared" ref="E14:E15" si="3">A5</f>
        <v>2021</v>
      </c>
      <c r="F14" s="320">
        <f t="shared" ref="F14:F15" si="4">IF(ISBLANK(G5),"",G5)</f>
        <v>231</v>
      </c>
      <c r="G14" s="320">
        <f t="shared" ref="G14:G15" si="5">IF(ISBLANK(F5),"",F5)</f>
        <v>227</v>
      </c>
      <c r="H14" s="389"/>
      <c r="I14" s="389"/>
      <c r="J14" s="48"/>
      <c r="K14" s="325" t="s">
        <v>536</v>
      </c>
      <c r="L14" s="328">
        <f>IF(ISBLANK(K4),"",K4)</f>
        <v>237</v>
      </c>
      <c r="M14" s="328">
        <f>IF(ISBLANK(K5),"",K5)</f>
        <v>267</v>
      </c>
      <c r="N14" s="328">
        <f>IF(ISBLANK(K6),"",K6)</f>
        <v>303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49</v>
      </c>
      <c r="C15" s="321">
        <f t="shared" si="2"/>
        <v>50</v>
      </c>
      <c r="E15" s="324">
        <f t="shared" si="3"/>
        <v>2022</v>
      </c>
      <c r="F15" s="321">
        <f t="shared" si="4"/>
        <v>151</v>
      </c>
      <c r="G15" s="321">
        <f t="shared" si="5"/>
        <v>168</v>
      </c>
      <c r="H15" s="211"/>
      <c r="I15" s="211"/>
      <c r="J15" s="28"/>
      <c r="K15" s="326" t="s">
        <v>535</v>
      </c>
      <c r="L15" s="329">
        <f>IF(ISBLANK(N4),"",N4)</f>
        <v>227</v>
      </c>
      <c r="M15" s="329">
        <f>IF(ISBLANK(N5),"",N5)</f>
        <v>271</v>
      </c>
      <c r="N15" s="329">
        <f>IF(ISBLANK(N6),"",N6)</f>
        <v>316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237</v>
      </c>
      <c r="M19" s="328">
        <f>IF(ISBLANK(K5),"",K5)</f>
        <v>267</v>
      </c>
      <c r="N19" s="328">
        <f>IF(ISBLANK(K6),"",K6)</f>
        <v>303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227</v>
      </c>
      <c r="M20" s="329">
        <f>IF(ISBLANK(N5),"",N5)</f>
        <v>271</v>
      </c>
      <c r="N20" s="329">
        <f>IF(ISBLANK(N6),"",N6)</f>
        <v>316</v>
      </c>
      <c r="O20" s="364"/>
    </row>
    <row r="21" spans="1:15" x14ac:dyDescent="0.25">
      <c r="A21" s="322">
        <f>A4</f>
        <v>2020</v>
      </c>
      <c r="B21" s="319">
        <f>IF(ISBLANK(D4),"",D4)</f>
        <v>40</v>
      </c>
      <c r="C21" s="319">
        <f>IF(ISBLANK(C4),"",C4)</f>
        <v>35</v>
      </c>
      <c r="E21" s="322">
        <f>A4</f>
        <v>2020</v>
      </c>
      <c r="F21" s="319">
        <f>IF(ISBLANK(G4),"",G4)</f>
        <v>169</v>
      </c>
      <c r="G21" s="319">
        <f>IF(ISBLANK(F4),"",F4)</f>
        <v>218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41</v>
      </c>
      <c r="C22" s="320">
        <f t="shared" ref="C22:C23" si="8">IF(ISBLANK(C5),"",C5)</f>
        <v>57</v>
      </c>
      <c r="E22" s="323">
        <f t="shared" ref="E22:E23" si="9">A5</f>
        <v>2021</v>
      </c>
      <c r="F22" s="320">
        <f t="shared" ref="F22:F23" si="10">IF(ISBLANK(G5),"",G5)</f>
        <v>231</v>
      </c>
      <c r="G22" s="320">
        <f t="shared" ref="G22:G23" si="11">IF(ISBLANK(F5),"",F5)</f>
        <v>227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49</v>
      </c>
      <c r="C23" s="321">
        <f t="shared" si="8"/>
        <v>50</v>
      </c>
      <c r="E23" s="324">
        <f t="shared" si="9"/>
        <v>2022</v>
      </c>
      <c r="F23" s="321">
        <f t="shared" si="10"/>
        <v>151</v>
      </c>
      <c r="G23" s="321">
        <f t="shared" si="11"/>
        <v>168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6</v>
      </c>
      <c r="F5" s="616"/>
      <c r="G5" s="945"/>
      <c r="H5" s="599">
        <v>42</v>
      </c>
      <c r="I5" s="616">
        <v>9</v>
      </c>
      <c r="J5" s="616">
        <v>33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18</v>
      </c>
      <c r="F6" s="1028"/>
      <c r="G6" s="980"/>
      <c r="H6" s="1034">
        <v>78</v>
      </c>
      <c r="I6" s="1028">
        <v>20</v>
      </c>
      <c r="J6" s="1028">
        <v>58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14</v>
      </c>
      <c r="F7" s="1028"/>
      <c r="G7" s="980"/>
      <c r="H7" s="1034">
        <v>46</v>
      </c>
      <c r="I7" s="1028">
        <v>12</v>
      </c>
      <c r="J7" s="1028">
        <v>34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12</v>
      </c>
    </row>
    <row r="15" spans="1:12" ht="30" x14ac:dyDescent="0.25">
      <c r="A15" s="833" t="s">
        <v>1543</v>
      </c>
      <c r="B15" s="623">
        <f>IF(ISBLANK(J7),"",J7)</f>
        <v>34</v>
      </c>
    </row>
    <row r="17" spans="1:2" x14ac:dyDescent="0.25">
      <c r="A17" s="625" t="s">
        <v>1540</v>
      </c>
      <c r="B17" s="621">
        <f>IF(ISBLANK(I7),"",I7)</f>
        <v>12</v>
      </c>
    </row>
    <row r="18" spans="1:2" x14ac:dyDescent="0.25">
      <c r="A18" s="627" t="s">
        <v>1541</v>
      </c>
      <c r="B18" s="623">
        <f>IF(ISBLANK(J7),"",J7)</f>
        <v>34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63.2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34.200000000000003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68.400000000000006</v>
      </c>
      <c r="C6" s="614">
        <v>29.3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60.2</v>
      </c>
      <c r="C10" s="614">
        <v>36.6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63.2</v>
      </c>
      <c r="C14" s="73">
        <v>34.200000000000003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222.87200000000001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155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3565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1917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6434.04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223.072</v>
      </c>
      <c r="C5" s="611">
        <v>198.62200000000001</v>
      </c>
      <c r="D5" s="751">
        <v>5854</v>
      </c>
      <c r="E5" s="751">
        <v>29</v>
      </c>
      <c r="G5" s="358">
        <v>2014</v>
      </c>
      <c r="H5" s="70">
        <v>4751.8599999999997</v>
      </c>
      <c r="I5" s="55">
        <v>4751.8599999999997</v>
      </c>
      <c r="J5" s="55">
        <v>0</v>
      </c>
      <c r="K5" s="71">
        <v>13</v>
      </c>
    </row>
    <row r="6" spans="1:12" x14ac:dyDescent="0.25">
      <c r="A6" s="286">
        <v>2021</v>
      </c>
      <c r="B6" s="601">
        <v>222.87200000000001</v>
      </c>
      <c r="C6" s="612">
        <v>202.37200000000001</v>
      </c>
      <c r="D6" s="959">
        <v>5570</v>
      </c>
      <c r="E6" s="959">
        <v>29</v>
      </c>
      <c r="G6" s="480">
        <v>2017</v>
      </c>
      <c r="H6" s="212">
        <v>6428.17</v>
      </c>
      <c r="I6" s="58">
        <v>4751.8500000000004</v>
      </c>
      <c r="J6" s="58">
        <v>1676.32</v>
      </c>
      <c r="K6" s="214">
        <v>18</v>
      </c>
    </row>
    <row r="7" spans="1:12" x14ac:dyDescent="0.25">
      <c r="A7" s="218">
        <v>2022</v>
      </c>
      <c r="B7" s="601">
        <v>222.87200000000001</v>
      </c>
      <c r="C7" s="612">
        <v>204.172</v>
      </c>
      <c r="D7" s="959">
        <v>5373</v>
      </c>
      <c r="E7" s="959">
        <v>28</v>
      </c>
      <c r="G7" s="482">
        <v>2020</v>
      </c>
      <c r="H7" s="72">
        <v>6434.04</v>
      </c>
      <c r="I7" s="61">
        <v>4755.24</v>
      </c>
      <c r="J7" s="61">
        <v>1678.8</v>
      </c>
      <c r="K7" s="73">
        <v>18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204.172</v>
      </c>
      <c r="D14" s="631">
        <f>A5</f>
        <v>2020</v>
      </c>
      <c r="E14" s="625">
        <f>IF(ISBLANK(D5),"",D5)</f>
        <v>5854</v>
      </c>
      <c r="F14" s="211"/>
      <c r="G14" s="634" t="s">
        <v>925</v>
      </c>
      <c r="H14" s="621">
        <f>IF(ISBLANK(J7),"",J7)</f>
        <v>1678.8</v>
      </c>
      <c r="I14" s="211"/>
      <c r="J14" s="211"/>
    </row>
    <row r="15" spans="1:12" x14ac:dyDescent="0.25">
      <c r="A15" s="870" t="s">
        <v>16</v>
      </c>
      <c r="B15" s="630">
        <f>IF(ISBLANK(B7),"",B7)</f>
        <v>222.87200000000001</v>
      </c>
      <c r="D15" s="632">
        <f t="shared" ref="D15:D16" si="0">A6</f>
        <v>2021</v>
      </c>
      <c r="E15" s="626">
        <f>IF(ISBLANK(D6),"",D6)</f>
        <v>5570</v>
      </c>
      <c r="F15" s="211"/>
      <c r="G15" s="635" t="s">
        <v>926</v>
      </c>
      <c r="H15" s="623">
        <f>IF(ISBLANK(I7),"",I7)</f>
        <v>4755.24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5373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204.172</v>
      </c>
      <c r="F19" s="253"/>
      <c r="G19" s="634" t="s">
        <v>529</v>
      </c>
      <c r="H19" s="621">
        <f>IF(ISBLANK(J7),"",J7)</f>
        <v>1678.8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222.87200000000001</v>
      </c>
      <c r="F20" s="253"/>
      <c r="G20" s="635" t="s">
        <v>528</v>
      </c>
      <c r="H20" s="623">
        <f>IF(ISBLANK(I7),"",I7)</f>
        <v>4755.24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1.3</v>
      </c>
      <c r="C5" s="1092">
        <v>3565</v>
      </c>
      <c r="D5" s="1093">
        <v>155</v>
      </c>
      <c r="E5" s="1092">
        <v>1590</v>
      </c>
      <c r="F5" s="1093">
        <v>40</v>
      </c>
    </row>
    <row r="6" spans="1:9" x14ac:dyDescent="0.25">
      <c r="A6" s="218">
        <v>2021</v>
      </c>
      <c r="B6" s="1092">
        <v>1.6</v>
      </c>
      <c r="C6" s="1092">
        <v>3565</v>
      </c>
      <c r="D6" s="1093">
        <v>155</v>
      </c>
      <c r="E6" s="1092">
        <v>1917</v>
      </c>
      <c r="F6" s="1093">
        <v>40</v>
      </c>
    </row>
    <row r="7" spans="1:9" x14ac:dyDescent="0.25">
      <c r="A7" s="219">
        <v>2022</v>
      </c>
      <c r="B7" s="73">
        <v>1.9</v>
      </c>
      <c r="C7" s="73">
        <v>3565</v>
      </c>
      <c r="D7" s="73">
        <v>155</v>
      </c>
      <c r="E7" s="73">
        <v>1917</v>
      </c>
      <c r="F7" s="73">
        <v>40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3970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3179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791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8121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6715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1406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1580</v>
      </c>
      <c r="C5" s="458">
        <v>1405</v>
      </c>
      <c r="D5" s="458">
        <v>175</v>
      </c>
      <c r="E5" s="457">
        <v>3107</v>
      </c>
      <c r="F5" s="458">
        <v>2743</v>
      </c>
      <c r="G5" s="458">
        <v>364</v>
      </c>
      <c r="H5" s="457">
        <v>2</v>
      </c>
      <c r="I5" s="763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2915</v>
      </c>
      <c r="C6" s="458">
        <v>2449</v>
      </c>
      <c r="D6" s="458">
        <v>466</v>
      </c>
      <c r="E6" s="457">
        <v>4989</v>
      </c>
      <c r="F6" s="458">
        <v>4283</v>
      </c>
      <c r="G6" s="458">
        <v>706</v>
      </c>
      <c r="H6" s="457">
        <v>1.7</v>
      </c>
      <c r="I6" s="763">
        <v>1.5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3970</v>
      </c>
      <c r="C7" s="612">
        <v>3179</v>
      </c>
      <c r="D7" s="612">
        <v>791</v>
      </c>
      <c r="E7" s="601">
        <v>8121</v>
      </c>
      <c r="F7" s="612">
        <v>6715</v>
      </c>
      <c r="G7" s="612">
        <v>1406</v>
      </c>
      <c r="H7" s="947">
        <v>2.1</v>
      </c>
      <c r="I7" s="948">
        <v>1.8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1580</v>
      </c>
      <c r="C14" s="674">
        <f t="shared" ref="C14:D14" si="0">IF(ISBLANK(C5),"",C5)</f>
        <v>1405</v>
      </c>
      <c r="D14" s="669">
        <f t="shared" si="0"/>
        <v>175</v>
      </c>
      <c r="F14" s="884">
        <f>A5</f>
        <v>2020</v>
      </c>
      <c r="G14" s="674">
        <f>IF(ISBLANK(E5),"",E5)</f>
        <v>3107</v>
      </c>
      <c r="H14" s="674">
        <f t="shared" ref="H14:I16" si="1">IF(ISBLANK(F5),"",F5)</f>
        <v>2743</v>
      </c>
      <c r="I14" s="669">
        <f t="shared" si="1"/>
        <v>364</v>
      </c>
      <c r="J14" s="756"/>
      <c r="K14" s="884">
        <f>A5</f>
        <v>2020</v>
      </c>
      <c r="L14" s="674">
        <f>IF(ISBLANK(H5),"",H5)</f>
        <v>2</v>
      </c>
      <c r="M14" s="669">
        <f>IF(ISBLANK(I5),"",I5)</f>
        <v>2.1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2915</v>
      </c>
      <c r="C15" s="879">
        <f t="shared" si="3"/>
        <v>2449</v>
      </c>
      <c r="D15" s="886">
        <f t="shared" si="3"/>
        <v>466</v>
      </c>
      <c r="F15" s="890">
        <f t="shared" ref="F15:F16" si="4">A6</f>
        <v>2021</v>
      </c>
      <c r="G15" s="853">
        <f t="shared" ref="G15:G16" si="5">IF(ISBLANK(E6),"",E6)</f>
        <v>4989</v>
      </c>
      <c r="H15" s="853">
        <f t="shared" si="1"/>
        <v>4283</v>
      </c>
      <c r="I15" s="670">
        <f t="shared" si="1"/>
        <v>706</v>
      </c>
      <c r="J15" s="211"/>
      <c r="K15" s="890">
        <f t="shared" ref="K15:K16" si="6">A6</f>
        <v>2021</v>
      </c>
      <c r="L15" s="853">
        <f t="shared" ref="L15:M16" si="7">IF(ISBLANK(H6),"",H6)</f>
        <v>1.7</v>
      </c>
      <c r="M15" s="670">
        <f t="shared" si="7"/>
        <v>1.5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3970</v>
      </c>
      <c r="C16" s="888">
        <f t="shared" si="3"/>
        <v>3179</v>
      </c>
      <c r="D16" s="889">
        <f t="shared" si="3"/>
        <v>791</v>
      </c>
      <c r="F16" s="891">
        <f t="shared" si="4"/>
        <v>2022</v>
      </c>
      <c r="G16" s="676">
        <f t="shared" si="5"/>
        <v>8121</v>
      </c>
      <c r="H16" s="676">
        <f t="shared" si="1"/>
        <v>6715</v>
      </c>
      <c r="I16" s="671">
        <f t="shared" si="1"/>
        <v>1406</v>
      </c>
      <c r="J16" s="211"/>
      <c r="K16" s="891">
        <f t="shared" si="6"/>
        <v>2022</v>
      </c>
      <c r="L16" s="676">
        <f t="shared" si="7"/>
        <v>2.1</v>
      </c>
      <c r="M16" s="671">
        <f t="shared" si="7"/>
        <v>1.8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1580</v>
      </c>
      <c r="C22" s="674">
        <f t="shared" ref="C22:D22" si="8">IF(ISBLANK(C5),"",C5)</f>
        <v>1405</v>
      </c>
      <c r="D22" s="669">
        <f t="shared" si="8"/>
        <v>175</v>
      </c>
      <c r="F22" s="884">
        <f>A5</f>
        <v>2020</v>
      </c>
      <c r="G22" s="674">
        <f>IF(ISBLANK(E5),"",E5)</f>
        <v>3107</v>
      </c>
      <c r="H22" s="674">
        <f t="shared" ref="H22:I24" si="9">IF(ISBLANK(F5),"",F5)</f>
        <v>2743</v>
      </c>
      <c r="I22" s="669">
        <f t="shared" si="9"/>
        <v>364</v>
      </c>
      <c r="J22" s="756"/>
      <c r="K22" s="884">
        <f>A5</f>
        <v>2020</v>
      </c>
      <c r="L22" s="674">
        <f>IF(ISBLANK(H5),"",H5)</f>
        <v>2</v>
      </c>
      <c r="M22" s="669">
        <f>IF(ISBLANK(I5),"",I5)</f>
        <v>2.1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2915</v>
      </c>
      <c r="C23" s="853">
        <f t="shared" si="11"/>
        <v>2449</v>
      </c>
      <c r="D23" s="670">
        <f t="shared" si="11"/>
        <v>466</v>
      </c>
      <c r="F23" s="890">
        <f t="shared" ref="F23:F24" si="12">A6</f>
        <v>2021</v>
      </c>
      <c r="G23" s="853">
        <f t="shared" ref="G23:G24" si="13">IF(ISBLANK(E6),"",E6)</f>
        <v>4989</v>
      </c>
      <c r="H23" s="853">
        <f t="shared" si="9"/>
        <v>4283</v>
      </c>
      <c r="I23" s="670">
        <f t="shared" si="9"/>
        <v>706</v>
      </c>
      <c r="J23" s="211"/>
      <c r="K23" s="890">
        <f t="shared" ref="K23:K24" si="14">A6</f>
        <v>2021</v>
      </c>
      <c r="L23" s="853">
        <f t="shared" ref="L23:M24" si="15">IF(ISBLANK(H6),"",H6)</f>
        <v>1.7</v>
      </c>
      <c r="M23" s="670">
        <f t="shared" si="15"/>
        <v>1.5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3970</v>
      </c>
      <c r="C24" s="676">
        <f t="shared" si="11"/>
        <v>3179</v>
      </c>
      <c r="D24" s="671">
        <f t="shared" si="11"/>
        <v>791</v>
      </c>
      <c r="F24" s="891">
        <f t="shared" si="12"/>
        <v>2022</v>
      </c>
      <c r="G24" s="676">
        <f t="shared" si="13"/>
        <v>8121</v>
      </c>
      <c r="H24" s="676">
        <f t="shared" si="9"/>
        <v>6715</v>
      </c>
      <c r="I24" s="671">
        <f t="shared" si="9"/>
        <v>1406</v>
      </c>
      <c r="J24" s="211"/>
      <c r="K24" s="891">
        <f t="shared" si="14"/>
        <v>2022</v>
      </c>
      <c r="L24" s="676">
        <f t="shared" si="15"/>
        <v>2.1</v>
      </c>
      <c r="M24" s="671">
        <f t="shared" si="15"/>
        <v>1.8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60</v>
      </c>
      <c r="C3" s="71">
        <v>2</v>
      </c>
      <c r="D3" s="71">
        <v>17</v>
      </c>
      <c r="F3" s="105" t="s">
        <v>537</v>
      </c>
      <c r="G3" s="97">
        <f>IF(ISBLANK(B3),"",B3)</f>
        <v>60</v>
      </c>
      <c r="H3" s="97">
        <f>IF(ISBLANK(B4),"",B4)</f>
        <v>72</v>
      </c>
      <c r="I3" s="97">
        <f>IF(ISBLANK(B5),"",B5)</f>
        <v>70</v>
      </c>
      <c r="J3" s="365"/>
    </row>
    <row r="4" spans="1:12" x14ac:dyDescent="0.25">
      <c r="A4" s="286">
        <v>2021</v>
      </c>
      <c r="B4" s="214">
        <v>72</v>
      </c>
      <c r="C4" s="214">
        <v>2</v>
      </c>
      <c r="D4" s="214">
        <v>19</v>
      </c>
      <c r="F4" s="130" t="s">
        <v>538</v>
      </c>
      <c r="G4" s="98">
        <f>IF(ISBLANK(C3),"",C3)</f>
        <v>2</v>
      </c>
      <c r="H4" s="98">
        <f>IF(ISBLANK(C4),"",C4)</f>
        <v>2</v>
      </c>
      <c r="I4" s="98">
        <f>IF(ISBLANK(C5),"",C5)</f>
        <v>2</v>
      </c>
      <c r="J4" s="365"/>
    </row>
    <row r="5" spans="1:12" x14ac:dyDescent="0.25">
      <c r="A5" s="218">
        <v>2022</v>
      </c>
      <c r="B5" s="168">
        <v>70</v>
      </c>
      <c r="C5" s="168">
        <v>2</v>
      </c>
      <c r="D5" s="168">
        <v>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60</v>
      </c>
      <c r="H8" s="97">
        <f>IF(ISBLANK(B4),"",B4)</f>
        <v>72</v>
      </c>
      <c r="I8" s="97">
        <f>IF(ISBLANK(B5),"",B5)</f>
        <v>70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</v>
      </c>
      <c r="H9" s="98">
        <f>IF(ISBLANK(C4),"",C4)</f>
        <v>2</v>
      </c>
      <c r="I9" s="98">
        <f>IF(ISBLANK(C5),"",C5)</f>
        <v>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17</v>
      </c>
      <c r="H13" s="132">
        <f>IF(ISBLANK(D4),"",D4)</f>
        <v>19</v>
      </c>
      <c r="I13" s="132">
        <f>IF(ISBLANK(D5),"",D5)</f>
        <v>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351</v>
      </c>
      <c r="C4" s="110">
        <v>370</v>
      </c>
      <c r="E4" s="29" t="s">
        <v>540</v>
      </c>
      <c r="F4" s="163">
        <f>B4/($B$22+$C$22)*100</f>
        <v>1.8332811031024756</v>
      </c>
      <c r="G4" s="163">
        <f>C4/($B$22+$C$22)*100</f>
        <v>1.9325185417319546</v>
      </c>
      <c r="J4" s="29" t="s">
        <v>540</v>
      </c>
      <c r="K4" s="163">
        <f>G4</f>
        <v>1.9325185417319546</v>
      </c>
    </row>
    <row r="5" spans="1:11" x14ac:dyDescent="0.25">
      <c r="A5" s="202" t="s">
        <v>541</v>
      </c>
      <c r="B5" s="212">
        <v>366</v>
      </c>
      <c r="C5" s="160">
        <v>398</v>
      </c>
      <c r="E5" s="29" t="s">
        <v>541</v>
      </c>
      <c r="F5" s="163">
        <f t="shared" ref="F5:G21" si="0">B5/($B$22+$C$22)*100</f>
        <v>1.9116264493889061</v>
      </c>
      <c r="G5" s="163">
        <f t="shared" si="0"/>
        <v>2.0787631881332915</v>
      </c>
      <c r="J5" s="29" t="s">
        <v>541</v>
      </c>
      <c r="K5" s="163">
        <f t="shared" ref="K5:K21" si="1">G5</f>
        <v>2.0787631881332915</v>
      </c>
    </row>
    <row r="6" spans="1:11" x14ac:dyDescent="0.25">
      <c r="A6" s="202" t="s">
        <v>542</v>
      </c>
      <c r="B6" s="212">
        <v>397</v>
      </c>
      <c r="C6" s="160">
        <v>463</v>
      </c>
      <c r="E6" s="29" t="s">
        <v>542</v>
      </c>
      <c r="F6" s="163">
        <f t="shared" si="0"/>
        <v>2.0735401650475294</v>
      </c>
      <c r="G6" s="163">
        <f t="shared" si="0"/>
        <v>2.418259688707824</v>
      </c>
      <c r="J6" s="29" t="s">
        <v>542</v>
      </c>
      <c r="K6" s="163">
        <f t="shared" si="1"/>
        <v>2.418259688707824</v>
      </c>
    </row>
    <row r="7" spans="1:11" x14ac:dyDescent="0.25">
      <c r="A7" s="202" t="s">
        <v>543</v>
      </c>
      <c r="B7" s="212">
        <v>485</v>
      </c>
      <c r="C7" s="160">
        <v>486</v>
      </c>
      <c r="E7" s="29" t="s">
        <v>543</v>
      </c>
      <c r="F7" s="163">
        <f t="shared" si="0"/>
        <v>2.5331661965945891</v>
      </c>
      <c r="G7" s="163">
        <f t="shared" si="0"/>
        <v>2.5383892196803508</v>
      </c>
      <c r="J7" s="29" t="s">
        <v>543</v>
      </c>
      <c r="K7" s="163">
        <f t="shared" si="1"/>
        <v>2.5383892196803508</v>
      </c>
    </row>
    <row r="8" spans="1:11" x14ac:dyDescent="0.25">
      <c r="A8" s="202" t="s">
        <v>544</v>
      </c>
      <c r="B8" s="212">
        <v>425</v>
      </c>
      <c r="C8" s="160">
        <v>511</v>
      </c>
      <c r="E8" s="29" t="s">
        <v>544</v>
      </c>
      <c r="F8" s="163">
        <f t="shared" si="0"/>
        <v>2.219784811448867</v>
      </c>
      <c r="G8" s="163">
        <f t="shared" si="0"/>
        <v>2.6689647968244019</v>
      </c>
      <c r="J8" s="29" t="s">
        <v>544</v>
      </c>
      <c r="K8" s="163">
        <f t="shared" si="1"/>
        <v>2.6689647968244019</v>
      </c>
    </row>
    <row r="9" spans="1:11" x14ac:dyDescent="0.25">
      <c r="A9" s="202" t="s">
        <v>545</v>
      </c>
      <c r="B9" s="212">
        <v>497</v>
      </c>
      <c r="C9" s="160">
        <v>540</v>
      </c>
      <c r="E9" s="29" t="s">
        <v>545</v>
      </c>
      <c r="F9" s="163">
        <f t="shared" si="0"/>
        <v>2.5958424736237338</v>
      </c>
      <c r="G9" s="163">
        <f t="shared" si="0"/>
        <v>2.8204324663115008</v>
      </c>
      <c r="J9" s="29" t="s">
        <v>545</v>
      </c>
      <c r="K9" s="163">
        <f t="shared" si="1"/>
        <v>2.8204324663115008</v>
      </c>
    </row>
    <row r="10" spans="1:11" x14ac:dyDescent="0.25">
      <c r="A10" s="202" t="s">
        <v>546</v>
      </c>
      <c r="B10" s="212">
        <v>459</v>
      </c>
      <c r="C10" s="160">
        <v>567</v>
      </c>
      <c r="E10" s="29" t="s">
        <v>546</v>
      </c>
      <c r="F10" s="163">
        <f t="shared" si="0"/>
        <v>2.3973675963647758</v>
      </c>
      <c r="G10" s="163">
        <f t="shared" si="0"/>
        <v>2.9614540896270762</v>
      </c>
      <c r="J10" s="29" t="s">
        <v>546</v>
      </c>
      <c r="K10" s="163">
        <f t="shared" si="1"/>
        <v>2.9614540896270762</v>
      </c>
    </row>
    <row r="11" spans="1:11" x14ac:dyDescent="0.25">
      <c r="A11" s="202" t="s">
        <v>547</v>
      </c>
      <c r="B11" s="212">
        <v>532</v>
      </c>
      <c r="C11" s="160">
        <v>601</v>
      </c>
      <c r="E11" s="29" t="s">
        <v>547</v>
      </c>
      <c r="F11" s="163">
        <f t="shared" si="0"/>
        <v>2.7786482816254048</v>
      </c>
      <c r="G11" s="163">
        <f t="shared" si="0"/>
        <v>3.1390368745429851</v>
      </c>
      <c r="J11" s="29" t="s">
        <v>547</v>
      </c>
      <c r="K11" s="163">
        <f t="shared" si="1"/>
        <v>3.1390368745429851</v>
      </c>
    </row>
    <row r="12" spans="1:11" x14ac:dyDescent="0.25">
      <c r="A12" s="202" t="s">
        <v>548</v>
      </c>
      <c r="B12" s="212">
        <v>587</v>
      </c>
      <c r="C12" s="160">
        <v>646</v>
      </c>
      <c r="E12" s="29" t="s">
        <v>548</v>
      </c>
      <c r="F12" s="163">
        <f t="shared" si="0"/>
        <v>3.0659145513423169</v>
      </c>
      <c r="G12" s="163">
        <f t="shared" si="0"/>
        <v>3.3740729134022769</v>
      </c>
      <c r="J12" s="29" t="s">
        <v>548</v>
      </c>
      <c r="K12" s="163">
        <f t="shared" si="1"/>
        <v>3.3740729134022769</v>
      </c>
    </row>
    <row r="13" spans="1:11" x14ac:dyDescent="0.25">
      <c r="A13" s="202" t="s">
        <v>549</v>
      </c>
      <c r="B13" s="212">
        <v>624</v>
      </c>
      <c r="C13" s="160">
        <v>679</v>
      </c>
      <c r="E13" s="29" t="s">
        <v>549</v>
      </c>
      <c r="F13" s="163">
        <f t="shared" si="0"/>
        <v>3.2591664055155123</v>
      </c>
      <c r="G13" s="163">
        <f t="shared" si="0"/>
        <v>3.546432675232424</v>
      </c>
      <c r="J13" s="29" t="s">
        <v>549</v>
      </c>
      <c r="K13" s="163">
        <f t="shared" si="1"/>
        <v>3.546432675232424</v>
      </c>
    </row>
    <row r="14" spans="1:11" x14ac:dyDescent="0.25">
      <c r="A14" s="202" t="s">
        <v>550</v>
      </c>
      <c r="B14" s="212">
        <v>640</v>
      </c>
      <c r="C14" s="160">
        <v>700</v>
      </c>
      <c r="E14" s="29" t="s">
        <v>550</v>
      </c>
      <c r="F14" s="163">
        <f t="shared" si="0"/>
        <v>3.3427347748877048</v>
      </c>
      <c r="G14" s="163">
        <f t="shared" si="0"/>
        <v>3.6561161600334269</v>
      </c>
      <c r="J14" s="29" t="s">
        <v>550</v>
      </c>
      <c r="K14" s="163">
        <f t="shared" si="1"/>
        <v>3.6561161600334269</v>
      </c>
    </row>
    <row r="15" spans="1:11" x14ac:dyDescent="0.25">
      <c r="A15" s="202" t="s">
        <v>551</v>
      </c>
      <c r="B15" s="212">
        <v>664</v>
      </c>
      <c r="C15" s="160">
        <v>626</v>
      </c>
      <c r="E15" s="29" t="s">
        <v>551</v>
      </c>
      <c r="F15" s="163">
        <f t="shared" si="0"/>
        <v>3.4680873289459937</v>
      </c>
      <c r="G15" s="163">
        <f t="shared" si="0"/>
        <v>3.2696124516870366</v>
      </c>
      <c r="J15" s="29" t="s">
        <v>551</v>
      </c>
      <c r="K15" s="163">
        <f t="shared" si="1"/>
        <v>3.2696124516870366</v>
      </c>
    </row>
    <row r="16" spans="1:11" x14ac:dyDescent="0.25">
      <c r="A16" s="202" t="s">
        <v>552</v>
      </c>
      <c r="B16" s="212">
        <v>820</v>
      </c>
      <c r="C16" s="160">
        <v>725</v>
      </c>
      <c r="E16" s="29" t="s">
        <v>552</v>
      </c>
      <c r="F16" s="163">
        <f t="shared" si="0"/>
        <v>4.2828789303248724</v>
      </c>
      <c r="G16" s="163">
        <f t="shared" si="0"/>
        <v>3.7866917371774784</v>
      </c>
      <c r="J16" s="29" t="s">
        <v>552</v>
      </c>
      <c r="K16" s="163">
        <f t="shared" si="1"/>
        <v>3.7866917371774784</v>
      </c>
    </row>
    <row r="17" spans="1:11" x14ac:dyDescent="0.25">
      <c r="A17" s="202" t="s">
        <v>553</v>
      </c>
      <c r="B17" s="212">
        <v>935</v>
      </c>
      <c r="C17" s="160">
        <v>887</v>
      </c>
      <c r="E17" s="29" t="s">
        <v>553</v>
      </c>
      <c r="F17" s="163">
        <f t="shared" si="0"/>
        <v>4.8835265851875063</v>
      </c>
      <c r="G17" s="163">
        <f t="shared" si="0"/>
        <v>4.6328214770709284</v>
      </c>
      <c r="J17" s="29" t="s">
        <v>553</v>
      </c>
      <c r="K17" s="163">
        <f t="shared" si="1"/>
        <v>4.6328214770709284</v>
      </c>
    </row>
    <row r="18" spans="1:11" x14ac:dyDescent="0.25">
      <c r="A18" s="202" t="s">
        <v>554</v>
      </c>
      <c r="B18" s="212">
        <v>815</v>
      </c>
      <c r="C18" s="160">
        <v>651</v>
      </c>
      <c r="E18" s="29" t="s">
        <v>554</v>
      </c>
      <c r="F18" s="163">
        <f t="shared" si="0"/>
        <v>4.256763814896062</v>
      </c>
      <c r="G18" s="163">
        <f t="shared" si="0"/>
        <v>3.4001880288310873</v>
      </c>
      <c r="J18" s="29" t="s">
        <v>554</v>
      </c>
      <c r="K18" s="163">
        <f t="shared" si="1"/>
        <v>3.4001880288310873</v>
      </c>
    </row>
    <row r="19" spans="1:11" x14ac:dyDescent="0.25">
      <c r="A19" s="202" t="s">
        <v>555</v>
      </c>
      <c r="B19" s="212">
        <v>393</v>
      </c>
      <c r="C19" s="160">
        <v>309</v>
      </c>
      <c r="E19" s="29" t="s">
        <v>555</v>
      </c>
      <c r="F19" s="163">
        <f t="shared" si="0"/>
        <v>2.0526480727044811</v>
      </c>
      <c r="G19" s="163">
        <f t="shared" si="0"/>
        <v>1.6139141335004701</v>
      </c>
      <c r="J19" s="29" t="s">
        <v>555</v>
      </c>
      <c r="K19" s="163">
        <f t="shared" si="1"/>
        <v>1.6139141335004701</v>
      </c>
    </row>
    <row r="20" spans="1:11" x14ac:dyDescent="0.25">
      <c r="A20" s="202" t="s">
        <v>556</v>
      </c>
      <c r="B20" s="212">
        <v>343</v>
      </c>
      <c r="C20" s="160">
        <v>259</v>
      </c>
      <c r="E20" s="29" t="s">
        <v>556</v>
      </c>
      <c r="F20" s="163">
        <f t="shared" si="0"/>
        <v>1.7914969184163794</v>
      </c>
      <c r="G20" s="163">
        <f t="shared" si="0"/>
        <v>1.3527629792123681</v>
      </c>
      <c r="J20" s="29" t="s">
        <v>556</v>
      </c>
      <c r="K20" s="163">
        <f t="shared" si="1"/>
        <v>1.3527629792123681</v>
      </c>
    </row>
    <row r="21" spans="1:11" x14ac:dyDescent="0.25">
      <c r="A21" s="203" t="s">
        <v>557</v>
      </c>
      <c r="B21" s="72">
        <v>248</v>
      </c>
      <c r="C21" s="111">
        <v>147</v>
      </c>
      <c r="E21" s="31" t="s">
        <v>557</v>
      </c>
      <c r="F21" s="163">
        <f t="shared" si="0"/>
        <v>1.2953097252689858</v>
      </c>
      <c r="G21" s="163">
        <f t="shared" si="0"/>
        <v>0.76778439360701967</v>
      </c>
      <c r="J21" s="31" t="s">
        <v>557</v>
      </c>
      <c r="K21" s="210">
        <f t="shared" si="1"/>
        <v>0.76778439360701967</v>
      </c>
    </row>
    <row r="22" spans="1:11" x14ac:dyDescent="0.25">
      <c r="A22" s="309" t="s">
        <v>16</v>
      </c>
      <c r="B22" s="121">
        <f>SUM(B4:B21)</f>
        <v>9581</v>
      </c>
      <c r="C22" s="124">
        <f>SUM(C4:C21)</f>
        <v>9565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335</v>
      </c>
      <c r="C3" s="110">
        <v>1112</v>
      </c>
      <c r="E3" s="297" t="s">
        <v>709</v>
      </c>
      <c r="F3" s="71">
        <v>50.74</v>
      </c>
      <c r="G3" s="71">
        <v>53.28</v>
      </c>
      <c r="K3" s="122" t="s">
        <v>16</v>
      </c>
      <c r="L3" s="71">
        <v>3.22</v>
      </c>
      <c r="M3" s="71">
        <v>2.92</v>
      </c>
    </row>
    <row r="4" spans="1:16" x14ac:dyDescent="0.25">
      <c r="A4" s="202" t="s">
        <v>704</v>
      </c>
      <c r="B4" s="212">
        <v>406</v>
      </c>
      <c r="C4" s="160">
        <v>1183</v>
      </c>
      <c r="E4" s="298" t="s">
        <v>710</v>
      </c>
      <c r="F4" s="214">
        <v>40.28</v>
      </c>
      <c r="G4" s="214">
        <v>37.549999999999997</v>
      </c>
      <c r="K4" s="215" t="s">
        <v>212</v>
      </c>
      <c r="L4" s="214">
        <v>2.97</v>
      </c>
      <c r="M4" s="214">
        <v>2.71</v>
      </c>
      <c r="N4" s="211"/>
    </row>
    <row r="5" spans="1:16" x14ac:dyDescent="0.25">
      <c r="A5" s="202" t="s">
        <v>705</v>
      </c>
      <c r="B5" s="212">
        <v>352</v>
      </c>
      <c r="C5" s="160">
        <v>801</v>
      </c>
      <c r="E5" s="298" t="s">
        <v>711</v>
      </c>
      <c r="F5" s="214">
        <v>7.72</v>
      </c>
      <c r="G5" s="214">
        <v>7.87</v>
      </c>
      <c r="K5" s="123" t="s">
        <v>213</v>
      </c>
      <c r="L5" s="73">
        <v>3.3</v>
      </c>
      <c r="M5" s="73">
        <v>3</v>
      </c>
      <c r="N5" s="211"/>
    </row>
    <row r="6" spans="1:16" x14ac:dyDescent="0.25">
      <c r="A6" s="202" t="s">
        <v>706</v>
      </c>
      <c r="B6" s="212">
        <v>311</v>
      </c>
      <c r="C6" s="160">
        <v>748</v>
      </c>
      <c r="E6" s="298" t="s">
        <v>712</v>
      </c>
      <c r="F6" s="214">
        <v>0.98</v>
      </c>
      <c r="G6" s="214">
        <v>1.04</v>
      </c>
      <c r="K6" s="226"/>
      <c r="L6" s="164"/>
      <c r="M6" s="211"/>
    </row>
    <row r="7" spans="1:16" x14ac:dyDescent="0.25">
      <c r="A7" s="202" t="s">
        <v>707</v>
      </c>
      <c r="B7" s="212">
        <v>147</v>
      </c>
      <c r="C7" s="160">
        <v>593</v>
      </c>
      <c r="E7" s="299" t="s">
        <v>713</v>
      </c>
      <c r="F7" s="73">
        <v>0.27</v>
      </c>
      <c r="G7" s="73">
        <v>0.27</v>
      </c>
      <c r="K7" s="227"/>
      <c r="L7" s="211"/>
      <c r="M7" s="211"/>
    </row>
    <row r="8" spans="1:16" x14ac:dyDescent="0.25">
      <c r="A8" s="203" t="s">
        <v>708</v>
      </c>
      <c r="B8" s="72">
        <v>121</v>
      </c>
      <c r="C8" s="111">
        <v>827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21.124620060790271</v>
      </c>
      <c r="C13" s="301">
        <f>B3/SUM(B3:B8)*100</f>
        <v>20.035885167464116</v>
      </c>
      <c r="E13" s="217" t="s">
        <v>836</v>
      </c>
      <c r="F13" s="289">
        <f>IF(ISBLANK(F3),"",F3)</f>
        <v>50.74</v>
      </c>
      <c r="G13" s="289">
        <f>IF(ISBLANK(G3),"",G3)</f>
        <v>53.28</v>
      </c>
    </row>
    <row r="14" spans="1:16" x14ac:dyDescent="0.25">
      <c r="A14" s="220" t="s">
        <v>825</v>
      </c>
      <c r="B14" s="305">
        <f>C4/SUM(C3:C8)*100</f>
        <v>22.473404255319149</v>
      </c>
      <c r="C14" s="302">
        <f>B4/SUM(B3:B8)*100</f>
        <v>24.282296650717701</v>
      </c>
      <c r="E14" s="286" t="s">
        <v>837</v>
      </c>
      <c r="F14" s="290">
        <f t="shared" ref="F14:G17" si="0">IF(ISBLANK(F4),"",F4)</f>
        <v>40.28</v>
      </c>
      <c r="G14" s="290">
        <f t="shared" si="0"/>
        <v>37.549999999999997</v>
      </c>
    </row>
    <row r="15" spans="1:16" x14ac:dyDescent="0.25">
      <c r="A15" s="220" t="s">
        <v>826</v>
      </c>
      <c r="B15" s="305">
        <f>C5/SUM(C3:C8)*100</f>
        <v>15.216565349544073</v>
      </c>
      <c r="C15" s="302">
        <f>B5/SUM(B3:B8)*100</f>
        <v>21.052631578947366</v>
      </c>
      <c r="E15" s="286" t="s">
        <v>838</v>
      </c>
      <c r="F15" s="290">
        <f t="shared" si="0"/>
        <v>7.72</v>
      </c>
      <c r="G15" s="290">
        <f t="shared" si="0"/>
        <v>7.87</v>
      </c>
    </row>
    <row r="16" spans="1:16" x14ac:dyDescent="0.25">
      <c r="A16" s="220" t="s">
        <v>827</v>
      </c>
      <c r="B16" s="305">
        <f>C6/SUM(C3:C8)*100</f>
        <v>14.209726443768997</v>
      </c>
      <c r="C16" s="302">
        <f>B6/SUM(B3:B8)*100</f>
        <v>18.600478468899524</v>
      </c>
      <c r="E16" s="286" t="s">
        <v>839</v>
      </c>
      <c r="F16" s="290">
        <f t="shared" si="0"/>
        <v>0.98</v>
      </c>
      <c r="G16" s="290">
        <f t="shared" si="0"/>
        <v>1.04</v>
      </c>
    </row>
    <row r="17" spans="1:18" x14ac:dyDescent="0.25">
      <c r="A17" s="220" t="s">
        <v>828</v>
      </c>
      <c r="B17" s="305">
        <f>C7/SUM(C3:C8)*100</f>
        <v>11.265197568389057</v>
      </c>
      <c r="C17" s="302">
        <f>B7/SUM(B3:B8)*100</f>
        <v>8.7918660287081334</v>
      </c>
      <c r="E17" s="219" t="s">
        <v>840</v>
      </c>
      <c r="F17" s="291">
        <f t="shared" si="0"/>
        <v>0.27</v>
      </c>
      <c r="G17" s="291">
        <f t="shared" si="0"/>
        <v>0.27</v>
      </c>
    </row>
    <row r="18" spans="1:18" x14ac:dyDescent="0.25">
      <c r="A18" s="221" t="s">
        <v>829</v>
      </c>
      <c r="B18" s="306">
        <f>C8/SUM(C3:C8)*100</f>
        <v>15.71048632218845</v>
      </c>
      <c r="C18" s="303">
        <f>B8/SUM(B3:B8)*100</f>
        <v>7.2368421052631584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21.124620060790271</v>
      </c>
      <c r="C22" s="301">
        <f>C13</f>
        <v>20.035885167464116</v>
      </c>
    </row>
    <row r="23" spans="1:18" x14ac:dyDescent="0.25">
      <c r="A23" s="220" t="s">
        <v>831</v>
      </c>
      <c r="B23" s="305">
        <f t="shared" ref="B23:C27" si="1">B14</f>
        <v>22.473404255319149</v>
      </c>
      <c r="C23" s="302">
        <f t="shared" si="1"/>
        <v>24.282296650717701</v>
      </c>
    </row>
    <row r="24" spans="1:18" x14ac:dyDescent="0.25">
      <c r="A24" s="307" t="s">
        <v>832</v>
      </c>
      <c r="B24" s="305">
        <f t="shared" si="1"/>
        <v>15.216565349544073</v>
      </c>
      <c r="C24" s="302">
        <f t="shared" si="1"/>
        <v>21.052631578947366</v>
      </c>
    </row>
    <row r="25" spans="1:18" x14ac:dyDescent="0.25">
      <c r="A25" s="220" t="s">
        <v>833</v>
      </c>
      <c r="B25" s="305">
        <f t="shared" si="1"/>
        <v>14.209726443768997</v>
      </c>
      <c r="C25" s="302">
        <f t="shared" si="1"/>
        <v>18.600478468899524</v>
      </c>
    </row>
    <row r="26" spans="1:18" x14ac:dyDescent="0.25">
      <c r="A26" s="220" t="s">
        <v>834</v>
      </c>
      <c r="B26" s="305">
        <f t="shared" si="1"/>
        <v>11.265197568389057</v>
      </c>
      <c r="C26" s="302">
        <f t="shared" si="1"/>
        <v>8.7918660287081334</v>
      </c>
    </row>
    <row r="27" spans="1:18" x14ac:dyDescent="0.25">
      <c r="A27" s="308" t="s">
        <v>835</v>
      </c>
      <c r="B27" s="306">
        <f t="shared" si="1"/>
        <v>15.71048632218845</v>
      </c>
      <c r="C27" s="303">
        <f t="shared" si="1"/>
        <v>7.2368421052631584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440</v>
      </c>
      <c r="C34" s="110">
        <v>1245</v>
      </c>
      <c r="E34" s="297" t="s">
        <v>709</v>
      </c>
      <c r="F34" s="71">
        <v>53.28</v>
      </c>
      <c r="G34" s="211"/>
      <c r="K34" s="122" t="s">
        <v>16</v>
      </c>
      <c r="L34" s="71">
        <v>2.92</v>
      </c>
      <c r="M34" s="211"/>
    </row>
    <row r="35" spans="1:16" x14ac:dyDescent="0.25">
      <c r="A35" s="202" t="s">
        <v>704</v>
      </c>
      <c r="B35" s="212">
        <v>461</v>
      </c>
      <c r="C35" s="160">
        <v>1205</v>
      </c>
      <c r="E35" s="298" t="s">
        <v>710</v>
      </c>
      <c r="F35" s="214">
        <v>37.549999999999997</v>
      </c>
      <c r="G35" s="211"/>
      <c r="K35" s="215" t="s">
        <v>212</v>
      </c>
      <c r="L35" s="214">
        <v>2.71</v>
      </c>
      <c r="M35" s="211"/>
      <c r="N35" s="29" t="s">
        <v>876</v>
      </c>
    </row>
    <row r="36" spans="1:16" x14ac:dyDescent="0.25">
      <c r="A36" s="202" t="s">
        <v>705</v>
      </c>
      <c r="B36" s="212">
        <v>316</v>
      </c>
      <c r="C36" s="160">
        <v>738</v>
      </c>
      <c r="E36" s="298" t="s">
        <v>711</v>
      </c>
      <c r="F36" s="214">
        <v>7.87</v>
      </c>
      <c r="G36" s="211"/>
      <c r="K36" s="123" t="s">
        <v>213</v>
      </c>
      <c r="L36" s="73">
        <v>3</v>
      </c>
      <c r="M36" s="211"/>
      <c r="N36" s="288">
        <v>2022</v>
      </c>
    </row>
    <row r="37" spans="1:16" x14ac:dyDescent="0.25">
      <c r="A37" s="202" t="s">
        <v>706</v>
      </c>
      <c r="B37" s="212">
        <v>255</v>
      </c>
      <c r="C37" s="160">
        <v>610</v>
      </c>
      <c r="E37" s="298" t="s">
        <v>712</v>
      </c>
      <c r="F37" s="214">
        <v>1.04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128</v>
      </c>
      <c r="C38" s="160">
        <v>459</v>
      </c>
      <c r="E38" s="299" t="s">
        <v>713</v>
      </c>
      <c r="F38" s="73">
        <v>0.27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95</v>
      </c>
      <c r="C39" s="111">
        <v>596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25.654234494127344</v>
      </c>
      <c r="C44" s="301">
        <f>B34/SUM(B34:B39)*100</f>
        <v>25.958702064896755</v>
      </c>
      <c r="E44" s="217" t="s">
        <v>836</v>
      </c>
      <c r="F44" s="289">
        <f>IF(ISBLANK(F34),"",F34)</f>
        <v>53.28</v>
      </c>
    </row>
    <row r="45" spans="1:16" x14ac:dyDescent="0.25">
      <c r="A45" s="220" t="s">
        <v>825</v>
      </c>
      <c r="B45" s="305">
        <f>C35/SUM(C34:C39)*100</f>
        <v>24.830002060581084</v>
      </c>
      <c r="C45" s="302">
        <f>B35/SUM(B34:B39)*100</f>
        <v>27.197640117994098</v>
      </c>
      <c r="E45" s="286" t="s">
        <v>837</v>
      </c>
      <c r="F45" s="290">
        <f t="shared" ref="F45:F48" si="2">IF(ISBLANK(F35),"",F35)</f>
        <v>37.549999999999997</v>
      </c>
    </row>
    <row r="46" spans="1:16" x14ac:dyDescent="0.25">
      <c r="A46" s="220" t="s">
        <v>826</v>
      </c>
      <c r="B46" s="305">
        <f>C36/SUM(C34:C39)*100</f>
        <v>15.207088398928498</v>
      </c>
      <c r="C46" s="302">
        <f>B36/SUM(B34:B39)*100</f>
        <v>18.643067846607668</v>
      </c>
      <c r="E46" s="286" t="s">
        <v>838</v>
      </c>
      <c r="F46" s="290">
        <f t="shared" si="2"/>
        <v>7.87</v>
      </c>
    </row>
    <row r="47" spans="1:16" x14ac:dyDescent="0.25">
      <c r="A47" s="220" t="s">
        <v>827</v>
      </c>
      <c r="B47" s="305">
        <f>C37/SUM(C34:C39)*100</f>
        <v>12.569544611580467</v>
      </c>
      <c r="C47" s="302">
        <f>B37/SUM(B34:B39)*100</f>
        <v>15.044247787610621</v>
      </c>
      <c r="E47" s="286" t="s">
        <v>839</v>
      </c>
      <c r="F47" s="290">
        <f t="shared" si="2"/>
        <v>1.04</v>
      </c>
    </row>
    <row r="48" spans="1:16" x14ac:dyDescent="0.25">
      <c r="A48" s="220" t="s">
        <v>828</v>
      </c>
      <c r="B48" s="305">
        <f>C38/SUM(C34:C39)*100</f>
        <v>9.4580671749433343</v>
      </c>
      <c r="C48" s="302">
        <f>B38/SUM(B34:B39)*100</f>
        <v>7.5516224188790559</v>
      </c>
      <c r="E48" s="219" t="s">
        <v>840</v>
      </c>
      <c r="F48" s="291">
        <f t="shared" si="2"/>
        <v>0.27</v>
      </c>
    </row>
    <row r="49" spans="1:3" x14ac:dyDescent="0.25">
      <c r="A49" s="221" t="s">
        <v>829</v>
      </c>
      <c r="B49" s="306">
        <f>C39/SUM(C34:C39)*100</f>
        <v>12.281063259839273</v>
      </c>
      <c r="C49" s="303">
        <f>B39/SUM(B34:B39)*100</f>
        <v>5.6047197640117989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25.654234494127344</v>
      </c>
      <c r="C53" s="301">
        <f>C44</f>
        <v>25.958702064896755</v>
      </c>
    </row>
    <row r="54" spans="1:3" x14ac:dyDescent="0.25">
      <c r="A54" s="220" t="s">
        <v>831</v>
      </c>
      <c r="B54" s="305">
        <f t="shared" ref="B54:C54" si="3">B45</f>
        <v>24.830002060581084</v>
      </c>
      <c r="C54" s="302">
        <f t="shared" si="3"/>
        <v>27.197640117994098</v>
      </c>
    </row>
    <row r="55" spans="1:3" x14ac:dyDescent="0.25">
      <c r="A55" s="307" t="s">
        <v>832</v>
      </c>
      <c r="B55" s="305">
        <f t="shared" ref="B55:C55" si="4">B46</f>
        <v>15.207088398928498</v>
      </c>
      <c r="C55" s="302">
        <f t="shared" si="4"/>
        <v>18.643067846607668</v>
      </c>
    </row>
    <row r="56" spans="1:3" x14ac:dyDescent="0.25">
      <c r="A56" s="220" t="s">
        <v>833</v>
      </c>
      <c r="B56" s="305">
        <f t="shared" ref="B56:C56" si="5">B47</f>
        <v>12.569544611580467</v>
      </c>
      <c r="C56" s="302">
        <f t="shared" si="5"/>
        <v>15.044247787610621</v>
      </c>
    </row>
    <row r="57" spans="1:3" x14ac:dyDescent="0.25">
      <c r="A57" s="220" t="s">
        <v>834</v>
      </c>
      <c r="B57" s="305">
        <f t="shared" ref="B57:C57" si="6">B48</f>
        <v>9.4580671749433343</v>
      </c>
      <c r="C57" s="302">
        <f t="shared" si="6"/>
        <v>7.5516224188790559</v>
      </c>
    </row>
    <row r="58" spans="1:3" x14ac:dyDescent="0.25">
      <c r="A58" s="308" t="s">
        <v>835</v>
      </c>
      <c r="B58" s="306">
        <f t="shared" ref="B58:C58" si="7">B49</f>
        <v>12.281063259839273</v>
      </c>
      <c r="C58" s="303">
        <f t="shared" si="7"/>
        <v>5.6047197640117989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2024-04-26T07:42:03Z</dcterms:modified>
</cp:coreProperties>
</file>