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<sst xmlns="http://schemas.openxmlformats.org/spreadsheetml/2006/main" count="6316" uniqueCount="2914">
  <si>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</si>
  <si>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</si>
  <si>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</si>
  <si>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</si>
  <si>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</si>
  <si>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</si>
  <si>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</si>
  <si>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</si>
  <si>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</si>
  <si>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</si>
  <si>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</si>
  <si>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</si>
  <si>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</si>
  <si>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</si>
  <si>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</si>
  <si>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</si>
  <si>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</si>
  <si>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</si>
  <si>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</si>
  <si>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</si>
  <si>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</si>
  <si>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</si>
  <si>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</si>
  <si>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</si>
  <si>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</si>
  <si>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</si>
  <si>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</si>
  <si>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</si>
  <si>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</si>
  <si>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</si>
  <si>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</si>
  <si>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</si>
  <si>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</si>
  <si>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</si>
  <si>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</si>
  <si>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</si>
  <si>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</si>
  <si>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</si>
  <si>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</si>
  <si>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</si>
  <si>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</si>
  <si>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</si>
  <si>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</si>
  <si>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</si>
  <si>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</si>
  <si>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</si>
  <si>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</si>
  <si>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</si>
  <si>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</si>
  <si>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</si>
  <si>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</si>
  <si>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</si>
  <si>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</si>
  <si>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</si>
  <si>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</si>
  <si>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</si>
  <si>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</si>
  <si>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</si>
  <si>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</si>
  <si>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</si>
  <si>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</si>
  <si>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</si>
  <si>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</si>
  <si>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</si>
  <si>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</si>
  <si>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</si>
  <si>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</si>
  <si>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</si>
  <si>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</si>
  <si>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</si>
  <si>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</si>
  <si>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</si>
  <si>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</si>
  <si>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</si>
  <si>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</si>
  <si>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</si>
  <si>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</si>
  <si>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</si>
  <si>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</si>
  <si>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</si>
  <si>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</si>
  <si>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</si>
  <si>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</si>
  <si>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</si>
  <si>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</si>
  <si>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</si>
  <si>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</si>
  <si>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</si>
  <si>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</si>
  <si>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</si>
  <si>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</si>
  <si>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</si>
  <si>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</si>
  <si>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</si>
  <si>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</si>
  <si>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</si>
  <si>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</si>
  <si>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</si>
  <si>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</si>
  <si>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</si>
  <si>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</si>
  <si>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</si>
  <si>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</si>
  <si>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</si>
  <si>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</si>
  <si>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</si>
  <si>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</si>
  <si>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</si>
  <si>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</si>
  <si>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</si>
  <si>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</si>
  <si>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</si>
  <si>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</si>
  <si>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</si>
  <si>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</si>
  <si>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</si>
  <si>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</si>
  <si>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</si>
  <si>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</si>
  <si>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</si>
  <si>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</si>
  <si>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</si>
  <si>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</si>
  <si>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</si>
  <si>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</si>
  <si>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</si>
  <si>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</si>
  <si>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</si>
  <si>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</si>
  <si>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</si>
  <si>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</si>
  <si>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</si>
  <si>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</si>
  <si>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</si>
  <si>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</si>
  <si>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</si>
  <si>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</si>
  <si>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</si>
  <si>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</si>
  <si>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</si>
  <si>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</si>
  <si>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</si>
  <si>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</si>
  <si>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</si>
  <si>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</si>
  <si>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</si>
  <si>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</si>
  <si>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</si>
  <si>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</si>
  <si>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</si>
  <si>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</si>
  <si>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</si>
  <si>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</si>
  <si>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</si>
  <si>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</si>
  <si>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</si>
  <si>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</si>
  <si>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</si>
  <si>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</si>
  <si>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</si>
  <si>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</si>
  <si>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</si>
  <si>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</si>
  <si>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</si>
  <si>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</si>
  <si>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</si>
  <si>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</si>
  <si>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</si>
  <si>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</si>
  <si>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</si>
  <si>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</si>
  <si>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</si>
  <si>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</si>
  <si>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</si>
  <si>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</si>
  <si>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</si>
  <si>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</si>
  <si>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</si>
  <si>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</si>
  <si>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</si>
  <si>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</si>
  <si>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</si>
  <si>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</si>
  <si>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</si>
  <si>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</si>
  <si>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</si>
  <si>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</si>
  <si>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</si>
  <si>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</si>
  <si>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</si>
  <si>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</si>
  <si>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</si>
  <si>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</si>
  <si>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</si>
  <si>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</si>
  <si>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</si>
  <si>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</si>
  <si>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</si>
  <si>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</si>
  <si>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</si>
  <si>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</si>
  <si>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</si>
  <si>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</si>
  <si>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</si>
  <si>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</si>
  <si>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</si>
  <si>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</si>
  <si>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</si>
  <si>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</si>
  <si>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</si>
  <si>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</si>
  <si>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</si>
  <si>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</si>
  <si>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</si>
  <si>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</si>
  <si>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</si>
  <si>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</si>
  <si>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</si>
  <si>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</si>
  <si>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</si>
  <si>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</si>
  <si>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</si>
  <si>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</si>
  <si>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</si>
  <si>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</si>
  <si>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</si>
  <si>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</si>
  <si>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</si>
  <si>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</si>
  <si>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</si>
  <si>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</si>
  <si>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</si>
  <si>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</si>
  <si>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</si>
  <si>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</si>
  <si>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</si>
  <si>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</si>
  <si>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</si>
  <si>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</si>
  <si>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</si>
  <si>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</si>
  <si>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</si>
  <si>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</si>
  <si>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</si>
  <si>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</si>
  <si>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</si>
  <si>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</si>
  <si>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</si>
  <si>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</si>
  <si>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</si>
  <si>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</si>
  <si>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</si>
  <si>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</si>
  <si>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</si>
  <si>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</si>
  <si>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</si>
  <si>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</si>
  <si>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</si>
  <si>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</si>
  <si>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</si>
  <si>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</si>
  <si>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</si>
  <si>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</si>
  <si>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</si>
  <si>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</si>
  <si>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</si>
  <si>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</si>
  <si>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</si>
  <si>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</si>
  <si>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</si>
  <si>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</si>
  <si>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</si>
  <si>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</si>
  <si>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</si>
  <si>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</si>
  <si>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</si>
  <si>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</si>
  <si>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</si>
  <si>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</si>
  <si>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</si>
  <si>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</si>
  <si>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</si>
  <si>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</si>
  <si>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</si>
  <si>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</si>
  <si>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</si>
  <si>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</si>
  <si>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</si>
  <si>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</si>
  <si>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</si>
  <si>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</si>
  <si>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</si>
  <si>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</si>
  <si>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</si>
  <si>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</si>
  <si>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</si>
  <si>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</si>
  <si>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</si>
  <si>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</si>
  <si>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</si>
  <si>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</si>
  <si>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</si>
  <si>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</si>
  <si>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</si>
  <si>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</si>
  <si>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</si>
  <si>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</si>
  <si>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</si>
  <si>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</si>
  <si>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</si>
  <si>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</si>
  <si>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</si>
  <si>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</si>
  <si>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</si>
  <si>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</si>
  <si>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</si>
  <si>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</si>
  <si>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</si>
  <si>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</si>
  <si>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</si>
  <si>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</si>
  <si>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</si>
  <si>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</si>
  <si>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</si>
  <si>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</si>
  <si>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</si>
  <si>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</si>
  <si>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</si>
  <si>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</si>
  <si>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</si>
  <si>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</si>
  <si>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</si>
  <si>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</si>
  <si>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</si>
  <si>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</si>
  <si>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</si>
  <si>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</si>
  <si>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</si>
  <si>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</si>
  <si>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</si>
  <si>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</si>
  <si>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</si>
  <si>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</si>
  <si>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</si>
  <si>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</si>
  <si>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</si>
  <si>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</si>
  <si>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</si>
  <si>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</si>
  <si>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</si>
  <si>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</si>
  <si>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</si>
  <si>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</si>
  <si>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</si>
  <si>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</si>
  <si>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</si>
  <si>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</si>
  <si>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</si>
  <si>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</si>
  <si>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</si>
  <si>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</si>
  <si>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</si>
  <si>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</si>
  <si>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</si>
  <si>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</si>
  <si>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</si>
  <si>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</si>
  <si>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</si>
  <si>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</si>
  <si>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</si>
  <si>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</si>
  <si>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</si>
  <si>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</si>
  <si>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</si>
  <si>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</si>
  <si>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</si>
  <si>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</si>
  <si>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</si>
  <si>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</si>
  <si>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</si>
  <si>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</si>
  <si>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</si>
  <si>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</si>
  <si>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</si>
  <si>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</si>
  <si>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</si>
  <si>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</si>
  <si>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</si>
  <si>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</si>
  <si>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</si>
  <si>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</si>
  <si>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</si>
  <si>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</si>
  <si>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</si>
  <si>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</si>
  <si>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</si>
  <si>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</si>
  <si>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</si>
  <si>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</si>
  <si>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</si>
  <si>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</si>
  <si>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</si>
  <si>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</si>
  <si>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</si>
  <si>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</si>
  <si>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</si>
  <si>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</si>
  <si>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</si>
  <si>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</si>
  <si>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</si>
  <si>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</si>
  <si>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</si>
  <si>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</si>
  <si>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</si>
  <si>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</si>
  <si>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</si>
  <si>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</si>
  <si>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</si>
  <si>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</si>
  <si>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</si>
  <si>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</si>
  <si>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</si>
  <si>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</si>
  <si>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</si>
  <si>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</si>
  <si>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</si>
  <si>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</si>
  <si>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</si>
  <si>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</si>
  <si>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</si>
  <si>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</si>
  <si>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</si>
  <si>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</si>
  <si>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</si>
  <si>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</si>
  <si>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</si>
  <si>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</si>
  <si>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</si>
  <si>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</si>
  <si>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</si>
  <si>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</si>
  <si>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</si>
  <si>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</si>
  <si>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</si>
  <si>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</si>
  <si>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</si>
  <si>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</si>
  <si>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</si>
  <si>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</si>
  <si>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</si>
  <si>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</si>
  <si>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</si>
  <si>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</si>
  <si>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</si>
  <si>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</si>
  <si>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</si>
  <si>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</si>
  <si>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</si>
  <si>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</si>
  <si>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</si>
  <si>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</si>
  <si>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</si>
  <si>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</si>
  <si>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</si>
  <si>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</si>
  <si>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</si>
  <si>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</si>
  <si>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</si>
  <si>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</si>
  <si>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</si>
  <si>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</si>
  <si>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</si>
  <si>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</si>
  <si>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</si>
  <si>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</si>
  <si>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</si>
  <si>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</si>
  <si>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</si>
  <si>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</si>
  <si>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</si>
  <si>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</si>
  <si>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</si>
  <si>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</si>
  <si>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</si>
  <si>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</si>
  <si>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</si>
  <si>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</si>
  <si>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</si>
  <si>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</si>
  <si>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</si>
  <si>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</si>
  <si>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</si>
  <si>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</si>
  <si>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</si>
  <si>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</si>
  <si>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</si>
  <si>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</si>
  <si>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</si>
  <si>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</si>
  <si>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</si>
  <si>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</si>
  <si>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</si>
  <si>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</si>
  <si>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</si>
  <si>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</si>
  <si>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</si>
  <si>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</si>
  <si>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</si>
  <si>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</si>
  <si>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</si>
  <si>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</si>
  <si>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</si>
  <si>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</si>
  <si>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</si>
  <si>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</si>
  <si>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</si>
  <si>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</si>
  <si>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</si>
  <si>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</si>
  <si>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</si>
  <si>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</si>
  <si>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</si>
  <si>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</si>
  <si>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</si>
  <si>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</si>
  <si>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</si>
  <si>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</si>
  <si>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</si>
  <si>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</si>
  <si>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</si>
  <si>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</si>
  <si>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</si>
  <si>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</si>
  <si>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</si>
  <si>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</si>
  <si>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</si>
  <si>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</si>
  <si>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</si>
  <si>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</si>
  <si>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</si>
  <si>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</si>
  <si>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</si>
  <si>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</si>
  <si>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</si>
  <si>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</si>
  <si>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</si>
  <si>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</si>
  <si>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</si>
  <si>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</si>
  <si>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</si>
  <si>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</si>
  <si>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</si>
  <si>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</si>
  <si>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</si>
  <si>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</si>
  <si>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</si>
  <si>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</si>
  <si>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</si>
  <si>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</si>
  <si>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</si>
  <si>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</si>
  <si>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</si>
  <si>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</si>
  <si>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</si>
  <si>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</si>
  <si>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</si>
  <si>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</si>
  <si>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</si>
  <si>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</si>
  <si>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</si>
  <si>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</si>
  <si>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</si>
  <si>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</si>
  <si>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</si>
  <si>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</si>
  <si>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</si>
  <si>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</si>
  <si>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</si>
  <si>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</si>
  <si>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</si>
  <si>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</si>
  <si>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</si>
  <si>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</si>
  <si>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</si>
  <si>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</si>
  <si>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</si>
  <si>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</si>
  <si>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</si>
  <si>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</si>
  <si>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</si>
  <si>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</si>
  <si>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</si>
  <si>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</si>
  <si>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</si>
  <si>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</si>
  <si>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</si>
  <si>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</si>
  <si>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</si>
  <si>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</si>
  <si>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</si>
  <si>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</si>
  <si>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</si>
  <si>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</si>
  <si>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</si>
  <si>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</si>
  <si>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</si>
  <si>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</si>
  <si>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</si>
  <si>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</si>
  <si>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</si>
  <si>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</si>
  <si>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</si>
  <si>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</si>
  <si>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</si>
  <si>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</si>
  <si>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</si>
  <si>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</si>
  <si>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</si>
  <si>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</si>
  <si>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</si>
  <si>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</si>
  <si>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</si>
  <si>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</si>
  <si>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</si>
  <si>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</si>
  <si>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</si>
  <si>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</si>
  <si>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</si>
  <si>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</si>
  <si>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</si>
  <si>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</si>
  <si>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</si>
  <si>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</si>
  <si>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</si>
  <si>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</si>
  <si>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</si>
  <si>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</si>
  <si>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</si>
  <si>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</si>
  <si>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</si>
  <si>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</si>
  <si>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</si>
  <si>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</si>
  <si>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</si>
  <si>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</si>
  <si>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</si>
  <si>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</si>
  <si>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</si>
  <si>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</si>
  <si>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</si>
  <si>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</si>
  <si>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</si>
  <si>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</si>
  <si>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</si>
  <si>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</si>
  <si>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</si>
  <si>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</si>
  <si>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</si>
  <si>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</si>
  <si>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</si>
  <si>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</si>
  <si>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</si>
  <si>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</si>
  <si>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</si>
  <si>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</si>
  <si>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</si>
  <si>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</si>
  <si>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</si>
  <si>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</si>
  <si>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</si>
  <si>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</si>
  <si>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</si>
  <si>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</si>
  <si>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</si>
  <si>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</si>
  <si>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</si>
  <si>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</si>
  <si>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</si>
  <si>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</si>
  <si>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</si>
  <si>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</si>
  <si>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</si>
  <si>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</si>
  <si>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</si>
  <si>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</si>
  <si>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</si>
  <si>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</si>
  <si>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</si>
  <si>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</si>
  <si>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</si>
  <si>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</si>
  <si>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</si>
  <si>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</si>
  <si>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</si>
  <si>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</si>
  <si>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</si>
  <si>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</si>
  <si>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</si>
  <si>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</si>
  <si>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</si>
  <si>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</si>
  <si>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</si>
  <si>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</si>
  <si>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</si>
  <si>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</si>
  <si>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</si>
  <si>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</si>
  <si>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</si>
  <si>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</si>
  <si>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</si>
  <si>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</si>
  <si>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</si>
  <si>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</si>
  <si>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</si>
  <si>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</si>
  <si>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</si>
  <si>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</si>
  <si>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</si>
  <si>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</si>
  <si>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</si>
  <si>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</si>
  <si>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</si>
  <si>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</si>
  <si>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</si>
  <si>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</si>
  <si>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</si>
  <si>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</si>
  <si>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</si>
  <si>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</si>
  <si>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</si>
  <si>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</si>
  <si>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</si>
  <si>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</si>
  <si>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</si>
  <si>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</si>
  <si>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</si>
  <si>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</si>
  <si>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</si>
  <si>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</si>
  <si>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</si>
  <si>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</si>
  <si>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</si>
  <si>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</si>
  <si>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</si>
  <si>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</si>
  <si>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</si>
  <si>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</si>
  <si>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</si>
  <si>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</si>
  <si>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</si>
  <si>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</si>
  <si>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</si>
  <si>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</si>
  <si>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</si>
  <si>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</si>
  <si>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</si>
  <si>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</si>
  <si>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</si>
  <si>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</si>
  <si>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</si>
  <si>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</si>
  <si>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</si>
  <si>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</si>
  <si>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</si>
  <si>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</si>
  <si>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</si>
  <si>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</si>
  <si>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</si>
  <si>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</si>
  <si>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</si>
  <si>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</si>
  <si>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</si>
  <si>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</si>
  <si>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</si>
  <si>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</si>
  <si>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</si>
  <si>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</si>
  <si>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</si>
  <si>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</si>
  <si>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</si>
  <si>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</si>
  <si>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</si>
  <si>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</si>
  <si>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</si>
  <si>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</si>
  <si>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</si>
  <si>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</si>
  <si>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</si>
  <si>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</si>
  <si>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</si>
  <si>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</si>
  <si>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</si>
  <si>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</si>
  <si>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</si>
  <si>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</si>
  <si>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</si>
  <si>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</si>
  <si>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</si>
  <si>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</si>
  <si>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</si>
  <si>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</si>
  <si>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</si>
  <si>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</si>
  <si>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</si>
  <si>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</si>
  <si>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</si>
  <si>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</si>
  <si>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</si>
  <si>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</si>
  <si>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</si>
  <si>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</si>
  <si>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</si>
  <si>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</si>
  <si>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</si>
  <si>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</si>
  <si>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</si>
  <si>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</si>
  <si>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</si>
  <si>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</si>
  <si>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</si>
  <si>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</si>
  <si>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</si>
  <si>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</si>
  <si>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</si>
  <si>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</si>
  <si>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</si>
  <si>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</si>
  <si>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</si>
  <si>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</si>
  <si>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</si>
  <si>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</si>
  <si>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</si>
  <si>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</si>
  <si>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</si>
  <si>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</si>
  <si>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</si>
  <si>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</si>
  <si>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</si>
  <si>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</si>
  <si>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</si>
  <si>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</si>
  <si>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</si>
  <si>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</si>
  <si>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</si>
  <si>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</si>
  <si>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</si>
  <si>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</si>
  <si>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</si>
  <si>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</si>
  <si>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</si>
  <si>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</si>
  <si>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</si>
  <si>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</si>
  <si>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</si>
  <si>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</si>
  <si>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</si>
  <si>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</si>
  <si>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</si>
  <si>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</si>
  <si>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</si>
  <si>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</si>
  <si>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</si>
  <si>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</si>
  <si>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</si>
  <si>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</si>
  <si>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</si>
  <si>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</si>
  <si>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</si>
  <si>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</si>
  <si>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</si>
  <si>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</si>
  <si>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</si>
  <si>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</si>
  <si>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</si>
  <si>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</si>
  <si>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</si>
  <si>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</si>
  <si>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</si>
  <si>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</si>
  <si>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</si>
  <si>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</si>
  <si>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</si>
  <si>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</si>
  <si>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</si>
  <si>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</si>
  <si>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</si>
  <si>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</si>
  <si>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</si>
  <si>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</si>
  <si>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</si>
  <si>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</si>
  <si>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</si>
  <si>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</si>
  <si>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</si>
  <si>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</si>
  <si>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</si>
  <si>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</si>
  <si>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</si>
  <si>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</si>
  <si>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</si>
  <si>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</si>
  <si>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</si>
  <si>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</si>
  <si>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</si>
  <si>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</si>
  <si>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</si>
  <si>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</si>
  <si>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</si>
  <si>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</si>
  <si>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</si>
  <si>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</si>
  <si>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</si>
  <si>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</si>
  <si>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</si>
  <si>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</si>
  <si>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</si>
  <si>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</si>
  <si>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</si>
  <si>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</si>
  <si>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</si>
  <si>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</si>
  <si>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</si>
  <si>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</si>
  <si>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</si>
  <si>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</si>
  <si>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</si>
  <si>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</si>
  <si>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</si>
  <si>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</si>
  <si>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</si>
  <si>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</si>
  <si>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</si>
  <si>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</si>
  <si>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</si>
  <si>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</si>
  <si>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</si>
  <si>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</si>
  <si>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</si>
  <si>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</si>
  <si>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</si>
  <si>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</si>
  <si>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</si>
  <si>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</si>
  <si>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</si>
  <si>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</si>
  <si>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</si>
  <si>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</si>
  <si>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</si>
  <si>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</si>
  <si>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</si>
  <si>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</si>
  <si>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</si>
  <si>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</si>
  <si>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</si>
  <si>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</si>
  <si>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</si>
  <si>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</si>
  <si>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</si>
  <si>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</si>
  <si>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</si>
  <si>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</si>
  <si>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</si>
  <si>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</si>
  <si>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</si>
  <si>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</si>
  <si>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</si>
  <si>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</si>
  <si>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</si>
  <si>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</si>
  <si>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</si>
  <si>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</si>
  <si>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</si>
  <si>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</si>
  <si>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</si>
  <si>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</si>
  <si>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</si>
  <si>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</si>
  <si>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</si>
  <si>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</si>
  <si>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</si>
  <si>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</si>
  <si>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</si>
  <si>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</si>
  <si>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</si>
  <si>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</si>
  <si>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</si>
  <si>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</si>
  <si>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</si>
  <si>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</si>
  <si>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</si>
  <si>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</si>
  <si>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</si>
  <si>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</si>
  <si>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</si>
  <si>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</si>
  <si>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</si>
  <si>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</si>
  <si>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</si>
  <si>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</si>
  <si>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</si>
  <si>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</si>
  <si>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</si>
  <si>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</si>
  <si>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</si>
  <si>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</si>
  <si>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</si>
  <si>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</si>
  <si>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</si>
  <si>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</si>
  <si>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</si>
  <si>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</si>
  <si>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</si>
  <si>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</si>
  <si>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</si>
  <si>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</si>
  <si>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</si>
  <si>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</si>
  <si>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</si>
  <si>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</si>
  <si>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</si>
  <si>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</si>
  <si>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</si>
  <si>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</si>
  <si>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</si>
  <si>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</si>
  <si>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</si>
  <si>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</si>
  <si>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</si>
  <si>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</si>
  <si>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</si>
  <si>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</si>
  <si>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</si>
  <si>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</si>
  <si>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</si>
  <si>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</si>
  <si>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</si>
  <si>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</si>
  <si>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</si>
  <si>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</si>
  <si>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</si>
  <si>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</si>
  <si>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</si>
  <si>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</si>
  <si>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</si>
  <si>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</si>
  <si>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</si>
  <si>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</si>
  <si>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</si>
  <si>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</si>
  <si>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</si>
  <si>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</si>
  <si>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</si>
  <si>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</si>
  <si>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</si>
  <si>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</si>
  <si>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</si>
  <si>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</si>
  <si>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</si>
  <si>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</si>
  <si>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</si>
  <si>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</si>
  <si>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</si>
  <si>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</si>
  <si>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</si>
  <si>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</si>
  <si>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</si>
  <si>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</si>
  <si>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</si>
  <si>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</si>
  <si>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</si>
  <si>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</si>
  <si>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</si>
  <si>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</si>
  <si>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</si>
  <si>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</si>
  <si>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</si>
  <si>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</si>
  <si>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</si>
  <si>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</si>
  <si>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</si>
  <si>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</si>
  <si>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</si>
  <si>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</si>
  <si>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</si>
  <si>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</si>
  <si>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</si>
  <si>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</si>
  <si>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</si>
  <si>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</si>
  <si>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</si>
  <si>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</si>
  <si>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</si>
  <si>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</si>
  <si>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</si>
  <si>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</si>
  <si>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</si>
  <si>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</si>
  <si>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</si>
  <si>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</si>
  <si>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</si>
  <si>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</si>
  <si>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</si>
  <si>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</si>
  <si>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</si>
  <si>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</si>
  <si>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</si>
  <si>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</si>
  <si>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</si>
  <si>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</si>
  <si>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</si>
  <si>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</si>
  <si>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</si>
  <si>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</si>
  <si>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</si>
  <si>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</si>
  <si>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</si>
  <si>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</si>
  <si>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</si>
  <si>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</si>
  <si>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</si>
  <si>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</si>
  <si>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</si>
  <si>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</si>
  <si>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</si>
  <si>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</si>
  <si>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</si>
  <si>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</si>
  <si>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</si>
  <si>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</si>
  <si>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</si>
  <si>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</si>
  <si>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</si>
  <si>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</si>
  <si>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</si>
  <si>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</si>
  <si>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</si>
  <si>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</si>
  <si>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</si>
  <si>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</si>
  <si>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</si>
  <si>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</si>
  <si>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</si>
  <si>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</si>
  <si>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</si>
  <si>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</si>
  <si>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</si>
  <si>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</si>
  <si>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</si>
  <si>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</si>
  <si>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</si>
  <si>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</si>
  <si>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</si>
  <si>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</si>
  <si>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</si>
  <si>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</si>
  <si>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</si>
  <si>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</si>
  <si>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</si>
  <si>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</si>
  <si>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</si>
  <si>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</si>
  <si>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</si>
  <si>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</si>
  <si>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</si>
  <si>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</si>
  <si>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</si>
  <si>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</si>
  <si>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</si>
  <si>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</si>
  <si>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</si>
  <si>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</si>
  <si>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</si>
  <si>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</si>
  <si>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</si>
  <si>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</si>
  <si>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</si>
  <si>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</si>
  <si>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</si>
  <si>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</si>
  <si>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</si>
  <si>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</si>
  <si>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</si>
  <si>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</si>
  <si>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</si>
  <si>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</si>
  <si>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</si>
  <si>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</si>
  <si>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</si>
  <si>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</si>
  <si>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</si>
  <si>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</si>
  <si>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</si>
  <si>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</si>
  <si>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</si>
  <si>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</si>
  <si>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</si>
  <si>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</si>
  <si>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</si>
  <si>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</si>
  <si>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</si>
  <si>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</si>
  <si>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</si>
  <si>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</si>
  <si>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</si>
  <si>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</si>
  <si>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</si>
  <si>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</si>
  <si>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</si>
  <si>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</si>
  <si>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</si>
  <si>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</si>
  <si>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</si>
  <si>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</si>
  <si>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</si>
  <si>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</si>
  <si>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</si>
  <si>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</si>
  <si>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</si>
  <si>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</si>
  <si>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</si>
  <si>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</si>
  <si>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</si>
  <si>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</si>
  <si>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</si>
  <si>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</si>
  <si>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</si>
  <si>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</si>
  <si>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</si>
  <si>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</si>
  <si>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</si>
  <si>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</si>
  <si>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</si>
  <si>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</si>
  <si>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</si>
  <si>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</si>
  <si>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</si>
  <si>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</si>
  <si>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</si>
  <si>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</si>
  <si>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</si>
  <si>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</si>
  <si>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</si>
  <si>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</si>
  <si>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</si>
  <si>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</si>
  <si>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</si>
  <si>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</si>
  <si>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</si>
  <si>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</si>
  <si>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</si>
  <si>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</si>
  <si>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</si>
  <si>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</si>
  <si>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</si>
  <si>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</si>
  <si>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</si>
  <si>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</si>
  <si>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</si>
  <si>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</si>
  <si>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</si>
  <si>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</si>
  <si>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</si>
  <si>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</si>
  <si>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</si>
  <si>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</si>
  <si>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</si>
  <si>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</si>
  <si>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</si>
  <si>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</si>
  <si>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</si>
  <si>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</si>
  <si>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</si>
  <si>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</si>
  <si>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</si>
  <si>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</si>
  <si>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</si>
  <si>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</si>
  <si>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</si>
  <si>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</si>
  <si>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</si>
  <si>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</si>
  <si>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</si>
  <si>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</si>
  <si>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</si>
  <si>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</si>
  <si>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</si>
  <si>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</si>
  <si>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</si>
  <si>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</si>
  <si>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</si>
  <si>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</si>
  <si>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</si>
  <si>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</si>
  <si>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</si>
  <si>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</si>
  <si>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</si>
  <si>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</si>
  <si>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</si>
  <si>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</si>
  <si>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</si>
  <si>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</si>
  <si>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</si>
  <si>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</si>
  <si>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</si>
  <si>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</si>
  <si>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</si>
  <si>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</si>
  <si>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</si>
  <si>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</si>
  <si>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</si>
  <si>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</si>
  <si>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</si>
  <si>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</si>
  <si>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</si>
  <si>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</si>
  <si>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</si>
  <si>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</si>
  <si>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</si>
  <si>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</si>
  <si>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</si>
  <si>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</si>
  <si>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</si>
  <si>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</si>
  <si>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</si>
  <si>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</si>
  <si>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</si>
  <si>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</si>
  <si>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</si>
  <si>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</si>
  <si>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</si>
  <si>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</si>
  <si>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</si>
  <si>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</si>
  <si>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</si>
  <si>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</si>
  <si>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</si>
  <si>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</si>
  <si>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</si>
  <si>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</si>
  <si>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</si>
  <si>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</si>
  <si>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</si>
  <si>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</si>
  <si>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</si>
  <si>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</si>
  <si>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</si>
  <si>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</si>
  <si>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</si>
  <si>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</si>
  <si>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</si>
  <si>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</si>
  <si>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</si>
  <si>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</si>
  <si>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</si>
  <si>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</si>
  <si>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</si>
  <si>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</si>
  <si>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</si>
  <si>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</si>
  <si>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</si>
  <si>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</si>
  <si>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</si>
  <si>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</si>
  <si>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</si>
  <si>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</si>
  <si>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</si>
  <si>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</si>
  <si>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</si>
  <si>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</si>
  <si>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</si>
  <si>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</si>
  <si>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</si>
  <si>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</si>
  <si>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</si>
  <si>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</si>
  <si>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</si>
  <si>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</si>
  <si>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</si>
  <si>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</si>
  <si>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</si>
  <si>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</si>
  <si>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</si>
  <si>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</si>
  <si>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</si>
  <si>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</si>
  <si>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</si>
  <si>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</si>
  <si>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</si>
  <si>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</si>
  <si>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</si>
  <si>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</si>
  <si>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</si>
  <si>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</si>
  <si>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</si>
  <si>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</si>
  <si>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</si>
  <si>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</si>
  <si>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</si>
  <si>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</si>
  <si>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</si>
  <si>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</si>
  <si>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</si>
  <si>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</si>
  <si>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</si>
  <si>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</si>
  <si>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</si>
  <si>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</si>
  <si>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</si>
  <si>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</si>
  <si>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</si>
  <si>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</si>
  <si>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</si>
  <si>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</si>
  <si>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</si>
  <si>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</si>
  <si>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</si>
  <si>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</si>
  <si>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</si>
  <si>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</si>
  <si>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</si>
  <si>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</si>
  <si>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</si>
  <si>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</si>
  <si>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</si>
  <si>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</si>
  <si>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</si>
  <si>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</si>
  <si>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</si>
  <si>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</si>
  <si>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</si>
  <si>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</si>
  <si>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</si>
  <si>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</si>
  <si>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</si>
  <si>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</si>
  <si>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</si>
  <si>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</si>
  <si>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</si>
  <si>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</si>
  <si>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</si>
  <si>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</si>
  <si>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</si>
  <si>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</si>
  <si>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</si>
  <si>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</si>
  <si>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</si>
  <si>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</si>
  <si>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</si>
  <si>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</si>
  <si>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</si>
  <si>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</si>
  <si>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</si>
  <si>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</si>
  <si>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</si>
  <si>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</si>
  <si>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</si>
  <si>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</si>
  <si>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</si>
  <si>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</si>
  <si>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</si>
  <si>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</si>
  <si>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</si>
  <si>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</si>
  <si>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</si>
  <si>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</si>
  <si>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</si>
  <si>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</si>
  <si>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</si>
  <si>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</si>
  <si>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</si>
  <si>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</si>
  <si>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</si>
  <si>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</si>
  <si>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</si>
  <si>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</si>
  <si>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</si>
  <si>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</si>
  <si>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</si>
  <si>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</si>
  <si>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</si>
  <si>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</si>
  <si>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</si>
  <si>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</si>
  <si>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</si>
  <si>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</si>
  <si>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</si>
  <si>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</si>
  <si>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</si>
  <si>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</si>
  <si>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</si>
  <si>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</si>
  <si>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</si>
  <si>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</si>
  <si>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</si>
  <si>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</si>
  <si>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</si>
  <si>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</si>
  <si>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</si>
  <si>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</si>
  <si>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</si>
  <si>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</si>
  <si>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</si>
  <si>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</si>
  <si>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</si>
  <si>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</si>
  <si>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</si>
  <si>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</si>
  <si>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</si>
  <si>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</si>
  <si>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</si>
  <si>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</si>
  <si>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</si>
  <si>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</si>
  <si>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</si>
  <si>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</si>
  <si>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</si>
  <si>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</si>
  <si>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</si>
  <si>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</si>
  <si>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</si>
  <si>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</si>
  <si>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</si>
  <si>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</si>
  <si>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</si>
  <si>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</si>
  <si>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</si>
  <si>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</si>
  <si>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</si>
  <si>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</si>
  <si>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</si>
  <si>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</si>
  <si>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</si>
  <si>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</si>
  <si>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</si>
  <si>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</si>
  <si>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</si>
  <si>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</si>
  <si>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</si>
  <si>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</si>
  <si>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</si>
  <si>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</si>
  <si>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</si>
  <si>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</si>
  <si>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</si>
  <si>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</si>
  <si>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</si>
  <si>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</si>
  <si>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</si>
  <si>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</si>
  <si>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</si>
  <si>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</si>
  <si>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</si>
  <si>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</si>
  <si>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</si>
  <si>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</si>
  <si>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</si>
  <si>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</si>
  <si>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</si>
  <si>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</si>
  <si>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</si>
  <si>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</si>
  <si>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</si>
  <si>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</si>
  <si>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</si>
  <si>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</si>
  <si>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</si>
  <si>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</si>
  <si>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</si>
  <si>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</si>
  <si>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</si>
  <si>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</si>
  <si>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</si>
  <si>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</si>
  <si>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</si>
  <si>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</si>
  <si>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</si>
  <si>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</si>
  <si>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</si>
  <si>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</si>
  <si>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</si>
  <si>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</si>
  <si>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</si>
  <si>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</si>
  <si>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</si>
  <si>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</si>
  <si>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</si>
  <si>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</si>
  <si>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</si>
  <si>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</si>
  <si>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</si>
  <si>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</si>
  <si>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</si>
  <si>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</si>
  <si>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</si>
  <si>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</si>
  <si>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</si>
  <si>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</si>
  <si>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</si>
  <si>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</si>
  <si>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</si>
  <si>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</si>
  <si>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</si>
  <si>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</si>
  <si>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</si>
  <si>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</si>
  <si>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</si>
  <si>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</si>
  <si>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</si>
  <si>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</si>
  <si>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</si>
  <si>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</si>
  <si>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</si>
  <si>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</si>
  <si>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</si>
  <si>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</si>
  <si>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</si>
  <si>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</si>
  <si>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</si>
  <si>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</si>
  <si>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</si>
  <si>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</si>
  <si>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</si>
  <si>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</si>
  <si>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</si>
  <si>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</si>
  <si>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</si>
  <si>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</si>
  <si>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</si>
  <si>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</si>
  <si>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</si>
  <si>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</si>
  <si>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</si>
  <si>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</si>
  <si>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</si>
  <si>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</si>
  <si>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</si>
  <si>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</si>
  <si>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</si>
  <si>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</si>
  <si>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</si>
  <si>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</si>
  <si>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</si>
  <si>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</si>
  <si>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</si>
  <si>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</si>
  <si>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</si>
  <si>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</si>
  <si>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</si>
  <si>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</si>
  <si>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</si>
  <si>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</si>
  <si>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</si>
  <si>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</si>
  <si>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</si>
  <si>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</si>
  <si>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</si>
  <si>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</si>
  <si>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</si>
  <si>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</si>
  <si>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</si>
  <si>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</si>
  <si>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</si>
  <si>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</si>
  <si>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</si>
  <si>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</si>
  <si>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</si>
  <si>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</si>
  <si>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</si>
  <si>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</si>
  <si>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</si>
  <si>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</si>
  <si>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</si>
  <si>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</si>
  <si>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</si>
  <si>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</si>
  <si>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</si>
  <si>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</si>
  <si>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</si>
  <si>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</si>
  <si>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</si>
  <si>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</si>
  <si>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</si>
  <si>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</si>
  <si>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</si>
  <si>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</si>
  <si>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</si>
  <si>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</si>
  <si>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</si>
  <si>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</si>
  <si>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</si>
  <si>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</si>
  <si>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</si>
  <si>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</si>
  <si>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</si>
  <si>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</si>
  <si>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</si>
  <si>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</si>
  <si>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</si>
  <si>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</si>
  <si>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</si>
  <si>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</si>
  <si>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</si>
  <si>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</si>
  <si>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</si>
  <si>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</si>
  <si>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</si>
  <si>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</si>
  <si>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</si>
  <si>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</si>
  <si>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</si>
  <si>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</si>
  <si>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</si>
  <si>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</si>
  <si>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</si>
  <si>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</si>
  <si>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</si>
  <si>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</si>
  <si>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</si>
  <si>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</si>
  <si>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</si>
  <si>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</si>
  <si>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</si>
  <si>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</si>
  <si>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</si>
  <si>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</si>
  <si>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</si>
  <si>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</si>
  <si>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</si>
  <si>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</si>
  <si>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</si>
  <si>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</si>
  <si>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</si>
  <si>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</si>
  <si>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</si>
  <si>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</si>
  <si>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</si>
  <si>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</si>
  <si>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</si>
  <si>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</si>
  <si>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</si>
  <si>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</si>
  <si>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</si>
  <si>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</si>
  <si>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</si>
  <si>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</si>
  <si>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</si>
  <si>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</si>
  <si>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</si>
  <si>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</si>
  <si>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</si>
  <si>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</si>
  <si>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</si>
  <si>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</si>
  <si>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</si>
  <si>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</si>
  <si>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</si>
  <si>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</si>
  <si>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</si>
  <si>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</si>
  <si>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</si>
  <si>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</si>
  <si>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</si>
  <si>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</si>
  <si>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</si>
  <si>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</si>
  <si>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</si>
  <si>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</si>
  <si>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</si>
  <si>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</si>
  <si>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</si>
  <si>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</si>
  <si>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</si>
  <si>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</si>
  <si>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</si>
  <si>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</si>
  <si>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</si>
  <si>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</si>
  <si>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</si>
  <si>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</si>
  <si>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</si>
  <si>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</si>
  <si>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</si>
  <si>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</si>
  <si>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</si>
  <si>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</si>
  <si>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</si>
  <si>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</si>
  <si>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</si>
  <si>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</si>
  <si>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</si>
  <si>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</si>
  <si>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</si>
  <si>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</si>
  <si>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</si>
  <si>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</si>
  <si>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</si>
  <si>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</si>
  <si>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</si>
  <si>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</si>
  <si>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</si>
  <si>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</si>
  <si>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</si>
  <si>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</si>
  <si>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</si>
  <si>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</si>
  <si>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</si>
  <si>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</si>
  <si>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</si>
  <si>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</si>
  <si>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</si>
  <si>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</si>
  <si>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</si>
  <si>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</si>
  <si>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</si>
  <si>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</si>
  <si>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</si>
  <si>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</si>
  <si>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</si>
  <si>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</si>
  <si>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</si>
  <si>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</si>
  <si>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</si>
  <si>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</si>
  <si>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</si>
  <si>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</si>
  <si>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</si>
  <si>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</si>
  <si>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</si>
  <si>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</si>
  <si>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</si>
  <si>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</si>
  <si>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</si>
  <si>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</si>
  <si>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</si>
  <si>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</si>
  <si>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</si>
  <si>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</si>
  <si>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</si>
  <si>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</si>
  <si>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</si>
  <si>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</si>
  <si>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</si>
  <si>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</si>
  <si>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</si>
  <si>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</si>
  <si>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</si>
  <si>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</si>
  <si>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</si>
  <si>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</si>
  <si>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</si>
  <si>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</si>
  <si>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</si>
  <si>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</si>
  <si>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</si>
  <si>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</si>
  <si>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</si>
  <si>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</si>
  <si>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</si>
  <si>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</si>
  <si>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</si>
  <si>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</si>
  <si>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</si>
  <si>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</si>
  <si>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</si>
  <si>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</si>
  <si>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</si>
  <si>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</si>
  <si>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</si>
  <si>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</si>
  <si>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</si>
  <si>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</si>
  <si>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</si>
  <si>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</si>
  <si>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</si>
  <si>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</si>
  <si>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</si>
  <si>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</si>
  <si>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</si>
  <si>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</si>
  <si>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</si>
  <si>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</si>
  <si>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</si>
  <si>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</si>
  <si>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</si>
  <si>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</si>
  <si>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</si>
  <si>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</si>
  <si>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</si>
  <si>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</si>
  <si>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</si>
  <si>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</si>
  <si>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</si>
  <si>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</si>
  <si>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</si>
  <si>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</si>
  <si>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</si>
  <si>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</si>
  <si>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</si>
  <si>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</si>
  <si>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</si>
  <si>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</si>
  <si>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</si>
  <si>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</si>
  <si>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</si>
  <si>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</si>
  <si>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</si>
  <si>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</si>
  <si>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</si>
  <si>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</si>
  <si>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</si>
  <si>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</si>
  <si>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</si>
  <si>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</si>
  <si>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</si>
  <si>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</si>
  <si>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</si>
  <si>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</si>
  <si>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</si>
  <si>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</si>
  <si>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</si>
  <si>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</si>
  <si>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</si>
  <si>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</si>
  <si>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</si>
  <si>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</si>
  <si>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</si>
  <si>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</si>
  <si>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</si>
  <si>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</si>
  <si>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</si>
  <si>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</si>
  <si>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</si>
  <si>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</si>
  <si>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</si>
  <si>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</si>
  <si>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</si>
  <si>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</si>
  <si>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</si>
  <si>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</si>
  <si>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</si>
  <si>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</si>
  <si>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</si>
  <si>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</si>
  <si>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</si>
  <si>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</si>
  <si>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</si>
  <si>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</si>
  <si>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</si>
  <si>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</si>
  <si>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</si>
  <si>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</si>
  <si>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</si>
  <si>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</si>
  <si>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</si>
  <si>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</si>
  <si>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</si>
  <si>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</si>
  <si>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</si>
  <si>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</si>
  <si>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</si>
  <si>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</si>
  <si>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</si>
  <si>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</si>
  <si>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</si>
  <si>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</si>
  <si>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</si>
  <si>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</si>
  <si>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</si>
  <si>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</si>
  <si>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</si>
  <si>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</si>
  <si>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</si>
  <si>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</si>
  <si>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</si>
  <si>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</si>
  <si>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</si>
  <si>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</si>
  <si>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</si>
  <si>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</si>
  <si>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</si>
  <si>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</si>
  <si>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</si>
  <si>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</si>
  <si>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</si>
  <si>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</si>
  <si>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</si>
  <si>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</si>
  <si>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</si>
  <si>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</si>
  <si>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</si>
  <si>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</si>
  <si>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</si>
  <si>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</si>
  <si>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</si>
  <si>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</si>
  <si>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</si>
  <si>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</si>
  <si>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</si>
  <si>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</si>
  <si>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</si>
  <si>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</si>
  <si>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</si>
  <si>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</si>
  <si>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</si>
  <si>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</si>
  <si>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</si>
  <si>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</si>
  <si>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</si>
  <si>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</si>
  <si>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</si>
  <si>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</si>
  <si>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</si>
  <si>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</si>
  <si>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</si>
  <si>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</si>
  <si>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</si>
  <si>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</si>
  <si>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</si>
  <si>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</si>
  <si>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</si>
  <si>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</si>
  <si>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</si>
  <si>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</si>
  <si>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</si>
  <si>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</si>
  <si>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</si>
  <si>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</si>
  <si>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</si>
  <si>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</si>
  <si>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</si>
  <si>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</si>
  <si>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</si>
  <si>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</si>
  <si>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</si>
  <si>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</si>
  <si>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</si>
  <si>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</si>
  <si>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</si>
  <si>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</si>
  <si>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</si>
  <si>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</si>
  <si>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</si>
  <si>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</si>
  <si>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</si>
  <si>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</si>
  <si>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</si>
  <si>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</si>
  <si>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</si>
  <si>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</si>
  <si>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</si>
  <si>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</si>
  <si>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</si>
  <si>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</si>
  <si>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</si>
  <si>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</si>
  <si>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</si>
  <si>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</si>
  <si>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</si>
  <si>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</si>
  <si>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</si>
  <si>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</si>
  <si>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</si>
  <si>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</si>
  <si>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</si>
  <si>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</si>
  <si>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</si>
  <si>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</si>
  <si>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</si>
  <si>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</si>
  <si>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</si>
  <si>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</si>
  <si>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</si>
  <si>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</si>
  <si>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</si>
  <si>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</si>
  <si>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</si>
  <si>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</si>
  <si>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</si>
  <si>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</si>
  <si>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</si>
  <si>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</si>
  <si>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</si>
  <si>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</si>
  <si>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</si>
  <si>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</si>
  <si>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</si>
  <si>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</si>
  <si>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</si>
  <si>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</si>
  <si>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</si>
  <si>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</si>
  <si>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</si>
  <si>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</si>
  <si>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</si>
  <si>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</si>
  <si>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</si>
  <si>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</si>
  <si>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</si>
  <si>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</si>
  <si>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</si>
  <si>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</si>
  <si>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</si>
  <si>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</si>
  <si>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</si>
  <si>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</si>
  <si>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</si>
  <si>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</si>
  <si>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</si>
  <si>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</si>
  <si>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</si>
  <si>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</si>
  <si>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</si>
  <si>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</si>
  <si>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</si>
  <si>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</si>
  <si>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</si>
  <si>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</si>
  <si>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</si>
  <si>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</si>
  <si>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</si>
  <si>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</si>
  <si>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</si>
  <si>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</si>
  <si>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</si>
  <si>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</si>
  <si>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</si>
  <si>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</si>
  <si>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</si>
  <si>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</si>
  <si>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</si>
  <si>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</si>
  <si>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</si>
  <si>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</si>
  <si>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</si>
  <si>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</si>
  <si>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</si>
  <si>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</si>
  <si>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</si>
  <si>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</si>
  <si>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</si>
  <si>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</si>
  <si>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</si>
  <si>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</si>
  <si>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</si>
  <si>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</si>
  <si>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</si>
  <si>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</si>
  <si>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</si>
  <si>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</si>
  <si>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</si>
  <si>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</si>
  <si>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</si>
  <si>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</si>
  <si>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</si>
  <si>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</si>
  <si>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</si>
  <si>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</si>
  <si>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</si>
  <si>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</si>
  <si>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</si>
  <si>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</si>
  <si>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</si>
  <si>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</si>
  <si>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</si>
  <si>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</si>
  <si>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</si>
  <si>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</si>
  <si>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</si>
  <si>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</si>
  <si>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</si>
  <si>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</si>
  <si>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</si>
  <si>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</si>
  <si>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</si>
  <si>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</si>
  <si>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</si>
  <si>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</si>
  <si>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</si>
  <si>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</si>
  <si>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</si>
  <si>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</si>
  <si>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</si>
  <si>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</si>
  <si>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</si>
  <si>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</si>
  <si>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</si>
  <si>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</si>
  <si>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</si>
  <si>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</si>
  <si>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</si>
  <si>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</si>
  <si>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</si>
  <si>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</si>
  <si>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</si>
  <si>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</si>
  <si>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</si>
  <si>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</si>
  <si>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</si>
  <si>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</si>
  <si>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</si>
  <si>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</si>
  <si>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</si>
  <si>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</si>
  <si>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</si>
  <si>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</si>
  <si>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</si>
  <si>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</si>
  <si>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</si>
  <si>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</si>
  <si>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</si>
  <si>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</si>
  <si>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</si>
  <si>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</si>
  <si>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</si>
  <si>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</si>
  <si>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</si>
  <si>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</si>
  <si>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</si>
  <si>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</si>
  <si>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</si>
  <si>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</si>
  <si>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</si>
  <si>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</si>
  <si>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</si>
  <si>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</si>
  <si>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</si>
  <si>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</si>
  <si>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</si>
  <si>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</si>
  <si>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</si>
  <si>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</si>
  <si>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</si>
  <si>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</si>
  <si>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</si>
  <si>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</si>
  <si>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</si>
  <si>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</si>
  <si>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</si>
  <si>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</si>
  <si>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</si>
  <si>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</si>
  <si>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</si>
  <si>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</si>
  <si>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</si>
  <si>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</si>
  <si>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</si>
  <si>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</si>
  <si>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</si>
  <si>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</si>
  <si>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</si>
  <si>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</si>
  <si>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</si>
  <si>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</si>
  <si>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</si>
  <si>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</si>
  <si>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</si>
  <si>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</si>
  <si>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</si>
  <si>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</si>
  <si>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</si>
  <si>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</si>
  <si>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</si>
  <si>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</si>
  <si>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</si>
  <si>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</si>
  <si>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</si>
  <si>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</si>
  <si>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</si>
  <si>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</si>
  <si>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</si>
  <si>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</si>
  <si>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</si>
  <si>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</si>
  <si>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</si>
  <si>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</si>
  <si>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</si>
  <si>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</si>
  <si>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</si>
  <si>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</si>
  <si>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</si>
  <si>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</si>
  <si>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</si>
  <si>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</si>
  <si>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</si>
  <si>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</si>
  <si>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</si>
  <si>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</si>
  <si>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</si>
  <si>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</si>
  <si>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</si>
  <si>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</si>
  <si>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</si>
  <si>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</si>
  <si>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</si>
  <si>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</si>
  <si>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</si>
  <si>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</si>
  <si>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</si>
  <si>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</si>
  <si>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</si>
  <si>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</si>
  <si>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</si>
  <si>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</si>
  <si>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</si>
  <si>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</si>
  <si>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</si>
  <si>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</si>
  <si>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</si>
  <si>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</si>
  <si>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</si>
  <si>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</si>
  <si>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</si>
  <si>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</si>
  <si>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</si>
  <si>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</si>
  <si>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</si>
  <si>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</si>
  <si>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</si>
  <si>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</si>
  <si>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</si>
  <si>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</si>
  <si>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</si>
  <si>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</si>
  <si>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</si>
  <si>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</si>
  <si>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</si>
  <si>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</si>
  <si>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</si>
  <si>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</si>
  <si>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</si>
  <si>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</si>
  <si>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</si>
  <si>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</si>
  <si>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</si>
  <si>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</si>
  <si>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</si>
  <si>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</si>
  <si>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</si>
  <si>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</si>
  <si>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</si>
  <si>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</si>
  <si>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</si>
  <si>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</si>
  <si>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</si>
  <si>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</si>
  <si>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</si>
  <si>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</si>
  <si>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</si>
  <si>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</si>
  <si>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</si>
  <si>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</si>
  <si>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</si>
  <si>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</si>
  <si>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</si>
  <si>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</si>
  <si>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</si>
  <si>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</si>
  <si>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</si>
  <si>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</si>
  <si>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</si>
  <si>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</si>
  <si>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</si>
  <si>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</si>
  <si>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</si>
  <si>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</si>
  <si>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</si>
  <si>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</si>
  <si>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</si>
  <si>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</si>
  <si>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</si>
  <si>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</si>
  <si>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</si>
  <si>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</si>
  <si>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</si>
  <si>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</si>
  <si>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</si>
  <si>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</si>
  <si>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</si>
  <si>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</si>
  <si>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</si>
  <si>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</si>
  <si>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</si>
  <si>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</si>
  <si>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</si>
  <si>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</si>
  <si>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</si>
  <si>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</si>
  <si>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</si>
  <si>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</si>
  <si>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</si>
  <si>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</si>
  <si>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</si>
  <si>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</si>
  <si>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</si>
  <si>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</si>
  <si>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</si>
  <si>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</si>
  <si>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</si>
  <si>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</si>
  <si>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</si>
  <si>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</si>
  <si>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</si>
  <si>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</si>
  <si>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</si>
  <si>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</si>
  <si>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</si>
  <si>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</si>
  <si>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</si>
  <si>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</si>
  <si>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</si>
  <si>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</si>
  <si>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</si>
  <si>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</si>
  <si>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</si>
  <si>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</si>
  <si>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</si>
  <si>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</si>
  <si>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</si>
  <si>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</si>
  <si>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</si>
  <si>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</si>
  <si>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</si>
  <si>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</si>
  <si>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</si>
  <si>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</si>
  <si>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</si>
  <si>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</si>
  <si>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</si>
  <si>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</si>
  <si>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</si>
  <si>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</si>
  <si>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</si>
  <si>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</si>
  <si>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</si>
  <si>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</si>
  <si>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</si>
  <si>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</si>
  <si>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</si>
  <si>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</si>
  <si>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</si>
  <si>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</si>
  <si>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</si>
  <si>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</si>
  <si>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</si>
  <si>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</si>
  <si>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</si>
  <si>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</si>
  <si>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</si>
  <si>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</si>
  <si>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</si>
  <si>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</si>
  <si>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</si>
  <si>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</si>
  <si>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</si>
  <si>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</si>
  <si>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</si>
  <si>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</si>
  <si>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</si>
  <si>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</si>
  <si>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</si>
  <si>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</si>
  <si>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</si>
  <si>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</si>
  <si>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</si>
  <si>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</si>
  <si>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</si>
  <si>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</si>
  <si>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</si>
  <si>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</si>
  <si>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</si>
  <si>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</si>
  <si>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</si>
  <si>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</si>
  <si>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</si>
  <si>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</si>
  <si>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</si>
  <si>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</si>
  <si>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</si>
  <si>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</si>
  <si>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</si>
  <si>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</si>
  <si>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</si>
  <si>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</si>
  <si>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</si>
  <si>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</si>
  <si>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</si>
  <si>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</si>
  <si>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</si>
  <si>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</si>
  <si>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</si>
  <si>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</si>
  <si>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</si>
  <si>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</si>
  <si>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</si>
  <si>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</si>
  <si>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</si>
  <si>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</si>
  <si>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</si>
  <si>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</si>
  <si>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</si>
  <si>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</si>
  <si>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</si>
  <si>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</si>
  <si>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</si>
  <si>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</si>
  <si>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</si>
  <si>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</si>
  <si>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</si>
  <si>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</si>
  <si>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</si>
  <si>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</si>
  <si>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</si>
  <si>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</si>
  <si>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</si>
  <si>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</si>
  <si>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</si>
  <si>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</si>
  <si>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</si>
  <si>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</si>
  <si>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</si>
  <si>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</si>
  <si>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</si>
  <si>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</si>
  <si>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</si>
  <si>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</si>
  <si>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</si>
  <si>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</si>
  <si>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</si>
  <si>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</si>
  <si>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</si>
  <si>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</si>
  <si>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</si>
  <si>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</si>
  <si>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</si>
  <si>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</si>
  <si>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</si>
  <si>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</si>
  <si>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</si>
  <si>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</si>
  <si>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</si>
  <si>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</si>
  <si>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</si>
  <si>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</si>
  <si>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</si>
  <si>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</si>
  <si>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</si>
  <si>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</si>
  <si>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</si>
  <si>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</si>
  <si>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</si>
  <si>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</si>
  <si>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</si>
  <si>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</si>
  <si>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</si>
  <si>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</si>
  <si>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</si>
  <si>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</si>
  <si>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</si>
  <si>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</si>
  <si>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</si>
  <si>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</si>
  <si>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</si>
  <si>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</si>
  <si>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</si>
  <si>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</si>
  <si>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</si>
  <si>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</si>
  <si>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</si>
  <si>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</si>
  <si>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</si>
  <si>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</si>
  <si>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</si>
  <si>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</si>
  <si>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</si>
  <si>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</si>
  <si>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</si>
  <si>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</si>
  <si>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</si>
  <si>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</si>
  <si>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</si>
  <si>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</si>
  <si>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</si>
  <si>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</si>
  <si>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</si>
  <si>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</si>
  <si>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</si>
  <si>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</si>
  <si>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</si>
  <si>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</si>
  <si>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</si>
  <si>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</si>
  <si>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</si>
  <si>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</si>
  <si>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</si>
  <si>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</si>
  <si>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</si>
  <si>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</si>
  <si>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</si>
  <si>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</si>
  <si>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</si>
  <si>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</si>
  <si>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</si>
  <si>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</si>
  <si>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</si>
  <si>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</si>
  <si>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</si>
  <si>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</si>
  <si>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</si>
  <si>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</si>
  <si>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</si>
  <si>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</si>
  <si>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</si>
  <si>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</si>
  <si>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</si>
  <si>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</si>
  <si>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</si>
  <si>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</si>
  <si>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</si>
  <si>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</si>
  <si>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</si>
  <si>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</si>
  <si>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</si>
  <si>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</si>
  <si>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</si>
  <si>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</si>
  <si>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</si>
  <si>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</si>
  <si>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</si>
  <si>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</si>
  <si>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</si>
  <si>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</si>
  <si>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</si>
  <si>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</si>
  <si>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</si>
  <si>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</si>
  <si>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</si>
  <si>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</si>
  <si>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</si>
  <si>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</si>
  <si>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</si>
  <si>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</si>
  <si>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</si>
  <si>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</si>
  <si>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</si>
  <si>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</si>
  <si>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</si>
  <si>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</si>
  <si>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</si>
  <si>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</si>
  <si>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</si>
  <si>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</si>
  <si>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</si>
  <si>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</si>
  <si>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</si>
  <si>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</si>
  <si>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</si>
  <si>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</si>
  <si>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</si>
  <si>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</si>
  <si>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</si>
  <si>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</si>
  <si>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</si>
  <si>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</si>
  <si>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</si>
  <si>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</si>
  <si>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</si>
  <si>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</si>
  <si>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</si>
  <si>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</si>
  <si>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</si>
  <si>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</si>
  <si>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</si>
  <si>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</si>
  <si>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</si>
  <si>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</si>
  <si>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</si>
  <si>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</si>
  <si>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</si>
  <si>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</si>
  <si>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</si>
  <si>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</si>
  <si>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</si>
  <si>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</si>
  <si>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</si>
  <si>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</si>
  <si>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</si>
  <si>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</si>
  <si>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</si>
  <si>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</si>
  <si>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</si>
  <si>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</si>
  <si>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</si>
  <si>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</si>
  <si>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</si>
  <si>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</si>
  <si>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</si>
  <si>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</si>
  <si>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</si>
  <si>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</si>
  <si>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</si>
  <si>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</si>
  <si>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</si>
  <si>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</si>
  <si>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</si>
  <si>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</si>
  <si>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</si>
  <si>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</si>
  <si>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</si>
  <si>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</si>
  <si>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</si>
  <si>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</si>
  <si>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</si>
  <si>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</si>
  <si>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</si>
  <si>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</si>
  <si>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</si>
  <si>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</si>
  <si>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</si>
  <si>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</si>
  <si>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</si>
  <si>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</si>
  <si>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</si>
  <si>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</si>
  <si>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</si>
  <si>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</si>
  <si>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</si>
  <si>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</si>
  <si>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</si>
  <si>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</si>
  <si>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</si>
  <si>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</si>
  <si>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</si>
  <si>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</si>
  <si>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</si>
  <si>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</si>
  <si>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</si>
  <si>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</si>
  <si>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</si>
  <si>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</si>
  <si>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</si>
  <si>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</si>
  <si>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</si>
  <si>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</si>
  <si>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</si>
  <si>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</si>
  <si>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</si>
  <si>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</si>
  <si>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</si>
  <si>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</si>
  <si>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</si>
  <si>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</si>
  <si>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</si>
  <si>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</si>
  <si>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</si>
  <si>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</si>
  <si>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</si>
  <si>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</si>
  <si>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</si>
  <si>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</si>
  <si>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</si>
  <si>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</si>
  <si>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</si>
  <si>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</si>
  <si>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</si>
  <si>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</si>
  <si>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</si>
  <si>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</si>
  <si>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</si>
  <si>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</si>
  <si>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</si>
  <si>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</si>
  <si>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</si>
  <si>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</si>
  <si>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</si>
  <si>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</si>
  <si>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</si>
  <si>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</si>
  <si>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</si>
  <si>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</si>
  <si>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</si>
  <si>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</si>
  <si>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</si>
  <si>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</si>
  <si>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</si>
  <si>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</si>
  <si>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</si>
  <si>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</si>
  <si>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</si>
  <si>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</si>
  <si>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</si>
  <si>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</si>
  <si>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</si>
  <si>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</si>
  <si>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</si>
  <si>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</si>
  <si>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</si>
  <si>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</si>
  <si>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</si>
  <si>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</si>
  <si>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</si>
  <si>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</si>
  <si>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</si>
  <si>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</si>
  <si>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</si>
  <si>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</si>
  <si>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</si>
  <si>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</si>
  <si>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</si>
  <si>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</si>
  <si>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</si>
  <si>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</si>
  <si>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</si>
  <si>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</si>
  <si>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</si>
  <si>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</si>
  <si>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</si>
  <si>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</si>
  <si>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</si>
  <si>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</si>
  <si>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</si>
  <si>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</si>
  <si>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</si>
  <si>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</si>
  <si>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</si>
  <si>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</si>
  <si>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</si>
  <si>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</si>
  <si>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</si>
  <si>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</si>
  <si>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</si>
  <si>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</si>
  <si>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</si>
  <si>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</si>
  <si>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</si>
  <si>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</si>
  <si>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</si>
  <si>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</si>
  <si>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</si>
  <si>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</si>
  <si>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</si>
  <si>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</si>
  <si>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</si>
  <si>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</si>
  <si>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</si>
  <si>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</si>
  <si>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</si>
  <si>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</si>
  <si>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</si>
  <si>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</si>
  <si>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</si>
  <si>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</si>
  <si>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</si>
  <si>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</si>
  <si>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</si>
  <si>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</si>
  <si>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</si>
  <si>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</si>
  <si>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</si>
  <si>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</si>
  <si>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</si>
  <si>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</si>
  <si>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</si>
  <si>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</si>
  <si>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</si>
  <si>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</si>
  <si>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</si>
  <si>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</si>
  <si>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</si>
  <si>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</si>
  <si>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</si>
  <si>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</si>
  <si>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</si>
  <si>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</si>
  <si>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</si>
  <si>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</si>
  <si>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</si>
  <si>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</si>
  <si>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</si>
  <si>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</si>
  <si>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</si>
  <si>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</si>
  <si>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</si>
  <si>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</si>
  <si>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</si>
  <si>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</si>
  <si>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</si>
  <si>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</si>
  <si>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</si>
  <si>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</si>
  <si>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</si>
  <si>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</si>
  <si>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</si>
  <si>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</si>
  <si>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</si>
  <si>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</si>
  <si>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</si>
  <si>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</si>
  <si>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</si>
  <si>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</si>
  <si>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</si>
  <si>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</si>
  <si>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</si>
  <si>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</si>
  <si>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</si>
  <si>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</si>
  <si>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</si>
  <si>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</si>
  <si>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</si>
  <si>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</si>
  <si>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</si>
  <si>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</si>
  <si>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</si>
  <si>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</si>
  <si>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Svilajnac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</si>
</sst>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315</c:v>
                </c:pt>
                <c:pt idx="1">
                  <c:v>491</c:v>
                </c:pt>
                <c:pt idx="2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321</c:v>
                </c:pt>
                <c:pt idx="1">
                  <c:v>514</c:v>
                </c:pt>
                <c:pt idx="2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634</c:v>
                </c:pt>
                <c:pt idx="1">
                  <c:v>548</c:v>
                </c:pt>
                <c:pt idx="2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19</c:v>
                </c:pt>
                <c:pt idx="1">
                  <c:v>26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21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6473</c:v>
                </c:pt>
                <c:pt idx="1">
                  <c:v>6085</c:v>
                </c:pt>
                <c:pt idx="2">
                  <c:v>5760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14.644392823605001</c:v>
                </c:pt>
                <c:pt idx="1">
                  <c:v>56.496812138585483</c:v>
                </c:pt>
                <c:pt idx="2">
                  <c:v>28.858795037809521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285373184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3184"/>
        <c:crosses val="autoZero"/>
        <c:auto val="1"/>
        <c:lblAlgn val="ctr"/>
        <c:lblOffset val="100"/>
        <c:noMultiLvlLbl val="0"/>
      </c:catAx>
      <c:valAx>
        <c:axId val="2853731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101.6</c:v>
                </c:pt>
                <c:pt idx="1">
                  <c:v>91.5</c:v>
                </c:pt>
                <c:pt idx="2">
                  <c:v>94.2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107</c:v>
                </c:pt>
                <c:pt idx="1">
                  <c:v>115.1</c:v>
                </c:pt>
                <c:pt idx="2">
                  <c:v>111.6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800384"/>
        <c:axId val="440855936"/>
      </c:barChart>
      <c:catAx>
        <c:axId val="44080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855936"/>
        <c:crosses val="autoZero"/>
        <c:auto val="1"/>
        <c:lblAlgn val="ctr"/>
        <c:lblOffset val="100"/>
        <c:noMultiLvlLbl val="0"/>
      </c:catAx>
      <c:valAx>
        <c:axId val="44085593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80038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234</c:v>
                </c:pt>
                <c:pt idx="1">
                  <c:v>223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1927936"/>
        <c:axId val="441930496"/>
      </c:barChart>
      <c:catAx>
        <c:axId val="44192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30496"/>
        <c:crosses val="autoZero"/>
        <c:auto val="1"/>
        <c:lblAlgn val="ctr"/>
        <c:lblOffset val="100"/>
        <c:noMultiLvlLbl val="0"/>
      </c:catAx>
      <c:valAx>
        <c:axId val="44193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2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14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</c:v>
                </c:pt>
                <c:pt idx="1">
                  <c:v>16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950784"/>
        <c:axId val="442953088"/>
      </c:barChart>
      <c:catAx>
        <c:axId val="4429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953088"/>
        <c:crosses val="autoZero"/>
        <c:auto val="1"/>
        <c:lblAlgn val="ctr"/>
        <c:lblOffset val="100"/>
        <c:noMultiLvlLbl val="0"/>
      </c:catAx>
      <c:valAx>
        <c:axId val="4429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950784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54</c:v>
                </c:pt>
                <c:pt idx="1">
                  <c:v>80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28</c:v>
                </c:pt>
                <c:pt idx="1">
                  <c:v>42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88</c:v>
                </c:pt>
                <c:pt idx="1">
                  <c:v>97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120</c:v>
                </c:pt>
                <c:pt idx="1">
                  <c:v>138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4643200"/>
        <c:axId val="444644736"/>
      </c:barChart>
      <c:catAx>
        <c:axId val="44464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644736"/>
        <c:crosses val="autoZero"/>
        <c:auto val="1"/>
        <c:lblAlgn val="ctr"/>
        <c:lblOffset val="100"/>
        <c:noMultiLvlLbl val="0"/>
      </c:catAx>
      <c:valAx>
        <c:axId val="44464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643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1.7891563287698315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1.744674541590471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2.164780309395542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2.5008649236395986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2.5156921860327186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2.3970740868877574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2.2043196757771959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2.5305194484258391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3.128552364948352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3.4942915039786486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3.67221865269609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3.4300400336084613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4.1120941036919882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4.9177086937181835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4.6508179706420201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2.792467750704295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2.2932832501359166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1.7199624376019376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7861888"/>
        <c:axId val="447865600"/>
      </c:barChart>
      <c:catAx>
        <c:axId val="4478618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7865600"/>
        <c:crosses val="autoZero"/>
        <c:auto val="1"/>
        <c:lblAlgn val="ctr"/>
        <c:lblOffset val="100"/>
        <c:noMultiLvlLbl val="0"/>
      </c:catAx>
      <c:valAx>
        <c:axId val="4478656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7861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1.7891563287698315</c:v>
                </c:pt>
                <c:pt idx="1">
                  <c:v>1.9868531606781001</c:v>
                </c:pt>
                <c:pt idx="2">
                  <c:v>1.9670834774872734</c:v>
                </c:pt>
                <c:pt idx="3">
                  <c:v>2.8023525922997083</c:v>
                </c:pt>
                <c:pt idx="4">
                  <c:v>2.525577027628132</c:v>
                </c:pt>
                <c:pt idx="5">
                  <c:v>2.6046557603914398</c:v>
                </c:pt>
                <c:pt idx="6">
                  <c:v>2.6343102851776798</c:v>
                </c:pt>
                <c:pt idx="7">
                  <c:v>2.6194830227845598</c:v>
                </c:pt>
                <c:pt idx="8">
                  <c:v>3.0247615281965108</c:v>
                </c:pt>
                <c:pt idx="9">
                  <c:v>3.5387732911580096</c:v>
                </c:pt>
                <c:pt idx="10">
                  <c:v>3.1977462561162455</c:v>
                </c:pt>
                <c:pt idx="11">
                  <c:v>3.1334947857460582</c:v>
                </c:pt>
                <c:pt idx="12">
                  <c:v>3.6326792863144366</c:v>
                </c:pt>
                <c:pt idx="13">
                  <c:v>4.2307122028369495</c:v>
                </c:pt>
                <c:pt idx="14">
                  <c:v>3.9440517965699597</c:v>
                </c:pt>
                <c:pt idx="15">
                  <c:v>2.0857015766322347</c:v>
                </c:pt>
                <c:pt idx="16">
                  <c:v>1.3492808777739336</c:v>
                </c:pt>
                <c:pt idx="17">
                  <c:v>0.87480848119408894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8592128"/>
        <c:axId val="448722432"/>
      </c:barChart>
      <c:catAx>
        <c:axId val="4485921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8722432"/>
        <c:crosses val="autoZero"/>
        <c:auto val="1"/>
        <c:lblAlgn val="ctr"/>
        <c:lblOffset val="100"/>
        <c:noMultiLvlLbl val="0"/>
      </c:catAx>
      <c:valAx>
        <c:axId val="4487224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592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7.4970547284995179E-2</c:v>
                </c:pt>
                <c:pt idx="1">
                  <c:v>0.1646477713748089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1.4887008675163329</c:v>
                </c:pt>
                <c:pt idx="1">
                  <c:v>0.61154886510643303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20.199207454214417</c:v>
                </c:pt>
                <c:pt idx="1">
                  <c:v>12.172174526637658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24.686730213130556</c:v>
                </c:pt>
                <c:pt idx="1">
                  <c:v>23.074209102669645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41.180250615829493</c:v>
                </c:pt>
                <c:pt idx="1">
                  <c:v>52.016935199341404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3.8449180679018959</c:v>
                </c:pt>
                <c:pt idx="1">
                  <c:v>3.9633070680936142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8.5252222341223103</c:v>
                </c:pt>
                <c:pt idx="1">
                  <c:v>7.9971774667764315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2717568"/>
        <c:axId val="452791296"/>
      </c:barChart>
      <c:catAx>
        <c:axId val="45271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2791296"/>
        <c:crosses val="autoZero"/>
        <c:auto val="1"/>
        <c:lblAlgn val="ctr"/>
        <c:lblOffset val="100"/>
        <c:noMultiLvlLbl val="0"/>
      </c:catAx>
      <c:valAx>
        <c:axId val="452791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2717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36.071543322266251</c:v>
                </c:pt>
                <c:pt idx="1">
                  <c:v>29.78948606374221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30.041769304915928</c:v>
                </c:pt>
                <c:pt idx="1">
                  <c:v>35.469834176173116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33.801006747349255</c:v>
                </c:pt>
                <c:pt idx="1">
                  <c:v>34.587792543808064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8.5680625468565919E-2</c:v>
                </c:pt>
                <c:pt idx="1">
                  <c:v>0.15288721627660826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5786496"/>
        <c:axId val="456240128"/>
      </c:barChart>
      <c:catAx>
        <c:axId val="45578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6240128"/>
        <c:crosses val="autoZero"/>
        <c:auto val="1"/>
        <c:lblAlgn val="ctr"/>
        <c:lblOffset val="100"/>
        <c:noMultiLvlLbl val="0"/>
      </c:catAx>
      <c:valAx>
        <c:axId val="456240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5786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56985600"/>
        <c:axId val="457020928"/>
      </c:barChart>
      <c:catAx>
        <c:axId val="45698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020928"/>
        <c:crosses val="autoZero"/>
        <c:auto val="1"/>
        <c:lblAlgn val="ctr"/>
        <c:lblOffset val="100"/>
        <c:noMultiLvlLbl val="0"/>
      </c:catAx>
      <c:valAx>
        <c:axId val="457020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985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1.1299999999999999</c:v>
                </c:pt>
                <c:pt idx="1">
                  <c:v>0.39</c:v>
                </c:pt>
                <c:pt idx="3">
                  <c:v>0.46</c:v>
                </c:pt>
                <c:pt idx="4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57369472"/>
        <c:axId val="457371008"/>
      </c:barChart>
      <c:catAx>
        <c:axId val="45736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7371008"/>
        <c:crosses val="autoZero"/>
        <c:auto val="1"/>
        <c:lblAlgn val="ctr"/>
        <c:lblOffset val="100"/>
        <c:noMultiLvlLbl val="0"/>
      </c:catAx>
      <c:valAx>
        <c:axId val="4573710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73694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50</c:v>
                </c:pt>
                <c:pt idx="1">
                  <c:v>64.088397790055254</c:v>
                </c:pt>
                <c:pt idx="2">
                  <c:v>17.780748663101605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50</c:v>
                </c:pt>
                <c:pt idx="1">
                  <c:v>35.911602209944753</c:v>
                </c:pt>
                <c:pt idx="2">
                  <c:v>82.219251336898395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8768384"/>
        <c:axId val="458817920"/>
      </c:barChart>
      <c:catAx>
        <c:axId val="45876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8817920"/>
        <c:crosses val="autoZero"/>
        <c:auto val="1"/>
        <c:lblAlgn val="ctr"/>
        <c:lblOffset val="100"/>
        <c:noMultiLvlLbl val="0"/>
      </c:catAx>
      <c:valAx>
        <c:axId val="458817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8768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8832512"/>
        <c:axId val="458852224"/>
      </c:barChart>
      <c:catAx>
        <c:axId val="45883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852224"/>
        <c:crosses val="autoZero"/>
        <c:auto val="1"/>
        <c:lblAlgn val="ctr"/>
        <c:lblOffset val="100"/>
        <c:noMultiLvlLbl val="0"/>
      </c:catAx>
      <c:valAx>
        <c:axId val="4588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88325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74</c:v>
                </c:pt>
                <c:pt idx="1">
                  <c:v>65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82</c:v>
                </c:pt>
                <c:pt idx="1">
                  <c:v>68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9129600"/>
        <c:axId val="459704192"/>
      </c:barChart>
      <c:catAx>
        <c:axId val="4591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704192"/>
        <c:crosses val="autoZero"/>
        <c:auto val="1"/>
        <c:lblAlgn val="ctr"/>
        <c:lblOffset val="100"/>
        <c:noMultiLvlLbl val="0"/>
      </c:catAx>
      <c:valAx>
        <c:axId val="459704192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912960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736</c:v>
                </c:pt>
                <c:pt idx="1">
                  <c:v>679</c:v>
                </c:pt>
                <c:pt idx="2">
                  <c:v>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542</c:v>
                </c:pt>
                <c:pt idx="1">
                  <c:v>528</c:v>
                </c:pt>
                <c:pt idx="2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251</c:v>
                </c:pt>
                <c:pt idx="1">
                  <c:v>280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248</c:v>
                </c:pt>
                <c:pt idx="1">
                  <c:v>295</c:v>
                </c:pt>
                <c:pt idx="2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0356224"/>
        <c:axId val="460362496"/>
      </c:barChart>
      <c:catAx>
        <c:axId val="46035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362496"/>
        <c:crosses val="autoZero"/>
        <c:auto val="1"/>
        <c:lblAlgn val="ctr"/>
        <c:lblOffset val="100"/>
        <c:noMultiLvlLbl val="0"/>
      </c:catAx>
      <c:valAx>
        <c:axId val="46036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0356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31.541950113378686</c:v>
                </c:pt>
                <c:pt idx="1">
                  <c:v>31.52798789712557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27.66439909297052</c:v>
                </c:pt>
                <c:pt idx="1">
                  <c:v>26.111951588502269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14.37641723356009</c:v>
                </c:pt>
                <c:pt idx="1">
                  <c:v>16.459909228441756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12.403628117913833</c:v>
                </c:pt>
                <c:pt idx="1">
                  <c:v>14.130105900151285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6.8934240362811785</c:v>
                </c:pt>
                <c:pt idx="1">
                  <c:v>6.2934947049924359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7.1201814058956909</c:v>
                </c:pt>
                <c:pt idx="1">
                  <c:v>5.4765506807866871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60430336"/>
        <c:axId val="460448512"/>
      </c:barChart>
      <c:catAx>
        <c:axId val="460430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0448512"/>
        <c:crosses val="autoZero"/>
        <c:auto val="1"/>
        <c:lblAlgn val="ctr"/>
        <c:lblOffset val="100"/>
        <c:noMultiLvlLbl val="0"/>
      </c:catAx>
      <c:valAx>
        <c:axId val="4604485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4303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51.71</c:v>
                </c:pt>
                <c:pt idx="1">
                  <c:v>40.869999999999997</c:v>
                </c:pt>
                <c:pt idx="2">
                  <c:v>6.03</c:v>
                </c:pt>
                <c:pt idx="3">
                  <c:v>1.03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55.83</c:v>
                </c:pt>
                <c:pt idx="1">
                  <c:v>36.270000000000003</c:v>
                </c:pt>
                <c:pt idx="2">
                  <c:v>6.31</c:v>
                </c:pt>
                <c:pt idx="3">
                  <c:v>1.2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61242752"/>
        <c:axId val="461244672"/>
      </c:barChart>
      <c:catAx>
        <c:axId val="461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244672"/>
        <c:crosses val="autoZero"/>
        <c:auto val="1"/>
        <c:lblAlgn val="ctr"/>
        <c:lblOffset val="100"/>
        <c:noMultiLvlLbl val="0"/>
      </c:catAx>
      <c:valAx>
        <c:axId val="461244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2427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51076</c:v>
                </c:pt>
                <c:pt idx="1">
                  <c:v>56704</c:v>
                </c:pt>
                <c:pt idx="2">
                  <c:v>64660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267328"/>
        <c:axId val="461270016"/>
      </c:barChart>
      <c:catAx>
        <c:axId val="46126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270016"/>
        <c:crosses val="autoZero"/>
        <c:auto val="1"/>
        <c:lblAlgn val="ctr"/>
        <c:lblOffset val="100"/>
        <c:noMultiLvlLbl val="0"/>
      </c:catAx>
      <c:valAx>
        <c:axId val="46127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26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2465</c:v>
                </c:pt>
                <c:pt idx="1">
                  <c:v>2517</c:v>
                </c:pt>
                <c:pt idx="2">
                  <c:v>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3130</c:v>
                </c:pt>
                <c:pt idx="1">
                  <c:v>3223</c:v>
                </c:pt>
                <c:pt idx="2">
                  <c:v>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1288960"/>
        <c:axId val="461290880"/>
      </c:barChart>
      <c:catAx>
        <c:axId val="4612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290880"/>
        <c:crosses val="autoZero"/>
        <c:auto val="1"/>
        <c:lblAlgn val="ctr"/>
        <c:lblOffset val="100"/>
        <c:noMultiLvlLbl val="0"/>
      </c:catAx>
      <c:valAx>
        <c:axId val="46129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288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17.100000000000001</c:v>
                </c:pt>
                <c:pt idx="1">
                  <c:v>35</c:v>
                </c:pt>
                <c:pt idx="2">
                  <c:v>1.6</c:v>
                </c:pt>
                <c:pt idx="3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72.741935483870961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27.258064516129032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61611392"/>
        <c:axId val="461613696"/>
      </c:barChart>
      <c:catAx>
        <c:axId val="461611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613696"/>
        <c:crosses val="autoZero"/>
        <c:auto val="1"/>
        <c:lblAlgn val="ctr"/>
        <c:lblOffset val="100"/>
        <c:noMultiLvlLbl val="0"/>
      </c:catAx>
      <c:valAx>
        <c:axId val="4616136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61139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693696"/>
        <c:axId val="461695232"/>
      </c:barChart>
      <c:catAx>
        <c:axId val="4616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695232"/>
        <c:crosses val="autoZero"/>
        <c:auto val="1"/>
        <c:lblAlgn val="ctr"/>
        <c:lblOffset val="100"/>
        <c:noMultiLvlLbl val="0"/>
      </c:catAx>
      <c:valAx>
        <c:axId val="46169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69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870592"/>
        <c:axId val="461872128"/>
      </c:barChart>
      <c:catAx>
        <c:axId val="4618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872128"/>
        <c:crosses val="autoZero"/>
        <c:auto val="1"/>
        <c:lblAlgn val="ctr"/>
        <c:lblOffset val="100"/>
        <c:noMultiLvlLbl val="0"/>
      </c:catAx>
      <c:valAx>
        <c:axId val="46187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87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4.8</c:v>
                </c:pt>
                <c:pt idx="1">
                  <c:v>4.9000000000000004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3148544"/>
        <c:axId val="463150080"/>
      </c:barChart>
      <c:catAx>
        <c:axId val="46314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3150080"/>
        <c:crosses val="autoZero"/>
        <c:auto val="1"/>
        <c:lblAlgn val="ctr"/>
        <c:lblOffset val="100"/>
        <c:noMultiLvlLbl val="0"/>
      </c:catAx>
      <c:valAx>
        <c:axId val="46315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31485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20.8</c:v>
                </c:pt>
                <c:pt idx="1">
                  <c:v>55.2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12.2</c:v>
                </c:pt>
                <c:pt idx="1">
                  <c:v>0</c:v>
                </c:pt>
                <c:pt idx="2">
                  <c:v>14.08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63536512"/>
        <c:axId val="463539200"/>
      </c:barChart>
      <c:catAx>
        <c:axId val="46353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3539200"/>
        <c:crosses val="autoZero"/>
        <c:auto val="1"/>
        <c:lblAlgn val="ctr"/>
        <c:lblOffset val="100"/>
        <c:noMultiLvlLbl val="0"/>
      </c:catAx>
      <c:valAx>
        <c:axId val="46353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3536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4082432"/>
        <c:axId val="464083968"/>
      </c:barChart>
      <c:catAx>
        <c:axId val="4640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083968"/>
        <c:crosses val="autoZero"/>
        <c:auto val="1"/>
        <c:lblAlgn val="ctr"/>
        <c:lblOffset val="100"/>
        <c:noMultiLvlLbl val="0"/>
      </c:catAx>
      <c:valAx>
        <c:axId val="4640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08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28.7</c:v>
                </c:pt>
                <c:pt idx="1">
                  <c:v>24.3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31.5</c:v>
                </c:pt>
                <c:pt idx="1">
                  <c:v>25.9</c:v>
                </c:pt>
                <c:pt idx="2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39.700000000000003</c:v>
                </c:pt>
                <c:pt idx="1">
                  <c:v>49.8</c:v>
                </c:pt>
                <c:pt idx="2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64180352"/>
        <c:axId val="464181888"/>
      </c:barChart>
      <c:catAx>
        <c:axId val="4641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4181888"/>
        <c:crosses val="autoZero"/>
        <c:auto val="1"/>
        <c:lblAlgn val="ctr"/>
        <c:lblOffset val="100"/>
        <c:noMultiLvlLbl val="0"/>
      </c:catAx>
      <c:valAx>
        <c:axId val="464181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641803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80</c:v>
                </c:pt>
                <c:pt idx="1">
                  <c:v>372</c:v>
                </c:pt>
                <c:pt idx="2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21</c:v>
                </c:pt>
                <c:pt idx="1">
                  <c:v>11</c:v>
                </c:pt>
                <c:pt idx="2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024896"/>
        <c:axId val="465174528"/>
      </c:barChart>
      <c:catAx>
        <c:axId val="46502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174528"/>
        <c:crosses val="autoZero"/>
        <c:auto val="1"/>
        <c:lblAlgn val="ctr"/>
        <c:lblOffset val="100"/>
        <c:noMultiLvlLbl val="0"/>
      </c:catAx>
      <c:valAx>
        <c:axId val="465174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5024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130</c:v>
                </c:pt>
                <c:pt idx="1">
                  <c:v>560</c:v>
                </c:pt>
                <c:pt idx="2">
                  <c:v>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21</c:v>
                </c:pt>
                <c:pt idx="1">
                  <c:v>23</c:v>
                </c:pt>
                <c:pt idx="2">
                  <c:v>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265408"/>
        <c:axId val="465267328"/>
      </c:barChart>
      <c:catAx>
        <c:axId val="46526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267328"/>
        <c:crosses val="autoZero"/>
        <c:auto val="1"/>
        <c:lblAlgn val="ctr"/>
        <c:lblOffset val="100"/>
        <c:noMultiLvlLbl val="0"/>
      </c:catAx>
      <c:valAx>
        <c:axId val="465267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526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1.6</c:v>
                </c:pt>
                <c:pt idx="1">
                  <c:v>1.5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</c:v>
                </c:pt>
                <c:pt idx="1">
                  <c:v>2.1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0636928"/>
        <c:axId val="440638464"/>
      </c:barChart>
      <c:catAx>
        <c:axId val="44063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638464"/>
        <c:crosses val="autoZero"/>
        <c:auto val="1"/>
        <c:lblAlgn val="ctr"/>
        <c:lblOffset val="100"/>
        <c:noMultiLvlLbl val="0"/>
      </c:catAx>
      <c:valAx>
        <c:axId val="440638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0636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22.8</c:v>
                </c:pt>
                <c:pt idx="1">
                  <c:v>23.8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31.6</c:v>
                </c:pt>
                <c:pt idx="1">
                  <c:v>33.200000000000003</c:v>
                </c:pt>
                <c:pt idx="2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0812672"/>
        <c:axId val="440814208"/>
      </c:barChart>
      <c:catAx>
        <c:axId val="4408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0814208"/>
        <c:crosses val="autoZero"/>
        <c:auto val="1"/>
        <c:lblAlgn val="ctr"/>
        <c:lblOffset val="100"/>
        <c:noMultiLvlLbl val="0"/>
      </c:catAx>
      <c:valAx>
        <c:axId val="440814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08126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133.602</c:v>
                </c:pt>
                <c:pt idx="1">
                  <c:v>139.792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0840960"/>
        <c:axId val="440842496"/>
      </c:barChart>
      <c:catAx>
        <c:axId val="44084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842496"/>
        <c:crosses val="autoZero"/>
        <c:auto val="1"/>
        <c:lblAlgn val="ctr"/>
        <c:lblOffset val="100"/>
        <c:noMultiLvlLbl val="0"/>
      </c:catAx>
      <c:valAx>
        <c:axId val="440842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840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106.12</c:v>
                </c:pt>
                <c:pt idx="1">
                  <c:v>10545.22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1126912"/>
        <c:axId val="441128448"/>
      </c:barChart>
      <c:catAx>
        <c:axId val="44112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128448"/>
        <c:crosses val="autoZero"/>
        <c:auto val="1"/>
        <c:lblAlgn val="ctr"/>
        <c:lblOffset val="100"/>
        <c:noMultiLvlLbl val="0"/>
      </c:catAx>
      <c:valAx>
        <c:axId val="44112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12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72</c:v>
                </c:pt>
                <c:pt idx="1">
                  <c:v>70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62</c:v>
                </c:pt>
                <c:pt idx="1">
                  <c:v>57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162752"/>
        <c:axId val="441180928"/>
      </c:barChart>
      <c:catAx>
        <c:axId val="44116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180928"/>
        <c:crosses val="autoZero"/>
        <c:auto val="1"/>
        <c:lblAlgn val="ctr"/>
        <c:lblOffset val="100"/>
        <c:noMultiLvlLbl val="0"/>
      </c:catAx>
      <c:valAx>
        <c:axId val="44118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1627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20.8</c:v>
                </c:pt>
                <c:pt idx="1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57.2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</c:v>
                </c:pt>
                <c:pt idx="1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315</c:v>
                </c:pt>
                <c:pt idx="1">
                  <c:v>491</c:v>
                </c:pt>
                <c:pt idx="2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321</c:v>
                </c:pt>
                <c:pt idx="1">
                  <c:v>514</c:v>
                </c:pt>
                <c:pt idx="2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54</c:v>
                </c:pt>
                <c:pt idx="1">
                  <c:v>80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28</c:v>
                </c:pt>
                <c:pt idx="1">
                  <c:v>42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736</c:v>
                </c:pt>
                <c:pt idx="1">
                  <c:v>679</c:v>
                </c:pt>
                <c:pt idx="2">
                  <c:v>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542</c:v>
                </c:pt>
                <c:pt idx="1">
                  <c:v>528</c:v>
                </c:pt>
                <c:pt idx="2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20.8</c:v>
                </c:pt>
                <c:pt idx="1">
                  <c:v>55.2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20.8</c:v>
                </c:pt>
                <c:pt idx="1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57.2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</c:v>
                </c:pt>
                <c:pt idx="1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28.7</c:v>
                </c:pt>
                <c:pt idx="1">
                  <c:v>24.3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31.5</c:v>
                </c:pt>
                <c:pt idx="1">
                  <c:v>25.9</c:v>
                </c:pt>
                <c:pt idx="2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39.700000000000003</c:v>
                </c:pt>
                <c:pt idx="1">
                  <c:v>49.8</c:v>
                </c:pt>
                <c:pt idx="2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64</c:v>
                </c:pt>
                <c:pt idx="1">
                  <c:v>263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41</c:v>
                </c:pt>
                <c:pt idx="1">
                  <c:v>283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18</c:v>
                </c:pt>
                <c:pt idx="1">
                  <c:v>67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17</c:v>
                </c:pt>
                <c:pt idx="1">
                  <c:v>87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1301</c:v>
                </c:pt>
                <c:pt idx="1">
                  <c:v>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634</c:v>
                </c:pt>
                <c:pt idx="1">
                  <c:v>548</c:v>
                </c:pt>
                <c:pt idx="2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19</c:v>
                </c:pt>
                <c:pt idx="1">
                  <c:v>26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21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133.602</c:v>
                </c:pt>
                <c:pt idx="1">
                  <c:v>139.792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6473</c:v>
                </c:pt>
                <c:pt idx="1">
                  <c:v>6085</c:v>
                </c:pt>
                <c:pt idx="2">
                  <c:v>5760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392"/>
        <c:axId val="153836928"/>
      </c:barChart>
      <c:catAx>
        <c:axId val="153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auto val="1"/>
        <c:lblAlgn val="ctr"/>
        <c:lblOffset val="100"/>
        <c:noMultiLvlLbl val="0"/>
      </c:catAx>
      <c:valAx>
        <c:axId val="1538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14.644392823605001</c:v>
                </c:pt>
                <c:pt idx="1">
                  <c:v>56.496812138585483</c:v>
                </c:pt>
                <c:pt idx="2">
                  <c:v>28.858795037809521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64</c:v>
                </c:pt>
                <c:pt idx="1">
                  <c:v>263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41</c:v>
                </c:pt>
                <c:pt idx="1">
                  <c:v>283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101.6</c:v>
                </c:pt>
                <c:pt idx="1">
                  <c:v>91.5</c:v>
                </c:pt>
                <c:pt idx="2">
                  <c:v>94.2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107</c:v>
                </c:pt>
                <c:pt idx="1">
                  <c:v>115.1</c:v>
                </c:pt>
                <c:pt idx="2">
                  <c:v>111.6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234</c:v>
                </c:pt>
                <c:pt idx="1">
                  <c:v>223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14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</c:v>
                </c:pt>
                <c:pt idx="1">
                  <c:v>16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88</c:v>
                </c:pt>
                <c:pt idx="1">
                  <c:v>97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120</c:v>
                </c:pt>
                <c:pt idx="1">
                  <c:v>138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1.7891563287698315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1.744674541590471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2.164780309395542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2.5008649236395986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2.5156921860327186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2.3970740868877574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2.2043196757771959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2.5305194484258391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3.128552364948352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3.4942915039786486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3.67221865269609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3.4300400336084613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4.1120941036919882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4.9177086937181835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4.6508179706420201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2.792467750704295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2.2932832501359166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1.7199624376019376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1.7891563287698315</c:v>
                </c:pt>
                <c:pt idx="1">
                  <c:v>1.9868531606781001</c:v>
                </c:pt>
                <c:pt idx="2">
                  <c:v>1.9670834774872734</c:v>
                </c:pt>
                <c:pt idx="3">
                  <c:v>2.8023525922997083</c:v>
                </c:pt>
                <c:pt idx="4">
                  <c:v>2.525577027628132</c:v>
                </c:pt>
                <c:pt idx="5">
                  <c:v>2.6046557603914398</c:v>
                </c:pt>
                <c:pt idx="6">
                  <c:v>2.6343102851776798</c:v>
                </c:pt>
                <c:pt idx="7">
                  <c:v>2.6194830227845598</c:v>
                </c:pt>
                <c:pt idx="8">
                  <c:v>3.0247615281965108</c:v>
                </c:pt>
                <c:pt idx="9">
                  <c:v>3.5387732911580096</c:v>
                </c:pt>
                <c:pt idx="10">
                  <c:v>3.1977462561162455</c:v>
                </c:pt>
                <c:pt idx="11">
                  <c:v>3.1334947857460582</c:v>
                </c:pt>
                <c:pt idx="12">
                  <c:v>3.6326792863144366</c:v>
                </c:pt>
                <c:pt idx="13">
                  <c:v>4.2307122028369495</c:v>
                </c:pt>
                <c:pt idx="14">
                  <c:v>3.9440517965699597</c:v>
                </c:pt>
                <c:pt idx="15">
                  <c:v>2.0857015766322347</c:v>
                </c:pt>
                <c:pt idx="16">
                  <c:v>1.3492808777739336</c:v>
                </c:pt>
                <c:pt idx="17">
                  <c:v>0.87480848119408894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7.4970547284995179E-2</c:v>
                </c:pt>
                <c:pt idx="1">
                  <c:v>0.1646477713748089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1.4887008675163329</c:v>
                </c:pt>
                <c:pt idx="1">
                  <c:v>0.61154886510643303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20.199207454214417</c:v>
                </c:pt>
                <c:pt idx="1">
                  <c:v>12.172174526637658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24.686730213130556</c:v>
                </c:pt>
                <c:pt idx="1">
                  <c:v>23.074209102669645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41.180250615829493</c:v>
                </c:pt>
                <c:pt idx="1">
                  <c:v>52.016935199341404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3.8449180679018959</c:v>
                </c:pt>
                <c:pt idx="1">
                  <c:v>3.9633070680936142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8.5252222341223103</c:v>
                </c:pt>
                <c:pt idx="1">
                  <c:v>7.9971774667764315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36.071543322266251</c:v>
                </c:pt>
                <c:pt idx="1">
                  <c:v>29.78948606374221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30.041769304915928</c:v>
                </c:pt>
                <c:pt idx="1">
                  <c:v>35.469834176173116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33.801006747349255</c:v>
                </c:pt>
                <c:pt idx="1">
                  <c:v>34.587792543808064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8.5680625468565919E-2</c:v>
                </c:pt>
                <c:pt idx="1">
                  <c:v>0.15288721627660826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18</c:v>
                </c:pt>
                <c:pt idx="1">
                  <c:v>67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17</c:v>
                </c:pt>
                <c:pt idx="1">
                  <c:v>87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1.1299999999999999</c:v>
                </c:pt>
                <c:pt idx="1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50</c:v>
                </c:pt>
                <c:pt idx="1">
                  <c:v>64.088397790055254</c:v>
                </c:pt>
                <c:pt idx="2">
                  <c:v>17.780748663101605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50</c:v>
                </c:pt>
                <c:pt idx="1">
                  <c:v>35.911602209944753</c:v>
                </c:pt>
                <c:pt idx="2">
                  <c:v>82.219251336898395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74</c:v>
                </c:pt>
                <c:pt idx="1">
                  <c:v>65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82</c:v>
                </c:pt>
                <c:pt idx="1">
                  <c:v>68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251</c:v>
                </c:pt>
                <c:pt idx="1">
                  <c:v>280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248</c:v>
                </c:pt>
                <c:pt idx="1">
                  <c:v>295</c:v>
                </c:pt>
                <c:pt idx="2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31.541950113378686</c:v>
                </c:pt>
                <c:pt idx="1">
                  <c:v>31.52798789712557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27.66439909297052</c:v>
                </c:pt>
                <c:pt idx="1">
                  <c:v>26.111951588502269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14.37641723356009</c:v>
                </c:pt>
                <c:pt idx="1">
                  <c:v>16.459909228441756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12.403628117913833</c:v>
                </c:pt>
                <c:pt idx="1">
                  <c:v>14.130105900151285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6.8934240362811785</c:v>
                </c:pt>
                <c:pt idx="1">
                  <c:v>6.2934947049924359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7.1201814058956909</c:v>
                </c:pt>
                <c:pt idx="1">
                  <c:v>5.4765506807866871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51.71</c:v>
                </c:pt>
                <c:pt idx="1">
                  <c:v>40.869999999999997</c:v>
                </c:pt>
                <c:pt idx="2">
                  <c:v>6.03</c:v>
                </c:pt>
                <c:pt idx="3">
                  <c:v>1.03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55.83</c:v>
                </c:pt>
                <c:pt idx="1">
                  <c:v>36.270000000000003</c:v>
                </c:pt>
                <c:pt idx="2">
                  <c:v>6.31</c:v>
                </c:pt>
                <c:pt idx="3">
                  <c:v>1.2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51076</c:v>
                </c:pt>
                <c:pt idx="1">
                  <c:v>56704</c:v>
                </c:pt>
                <c:pt idx="2">
                  <c:v>64660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2465</c:v>
                </c:pt>
                <c:pt idx="1">
                  <c:v>2517</c:v>
                </c:pt>
                <c:pt idx="2">
                  <c:v>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3130</c:v>
                </c:pt>
                <c:pt idx="1">
                  <c:v>3223</c:v>
                </c:pt>
                <c:pt idx="2">
                  <c:v>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17.100000000000001</c:v>
                </c:pt>
                <c:pt idx="1">
                  <c:v>35</c:v>
                </c:pt>
                <c:pt idx="2">
                  <c:v>1.6</c:v>
                </c:pt>
                <c:pt idx="3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72.741935483870961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27.258064516129032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1301</c:v>
                </c:pt>
                <c:pt idx="1">
                  <c:v>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4.8</c:v>
                </c:pt>
                <c:pt idx="1">
                  <c:v>4.9000000000000004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12.2</c:v>
                </c:pt>
                <c:pt idx="1">
                  <c:v>0</c:v>
                </c:pt>
                <c:pt idx="2">
                  <c:v>14.08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80</c:v>
                </c:pt>
                <c:pt idx="1">
                  <c:v>372</c:v>
                </c:pt>
                <c:pt idx="2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21</c:v>
                </c:pt>
                <c:pt idx="1">
                  <c:v>11</c:v>
                </c:pt>
                <c:pt idx="2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130</c:v>
                </c:pt>
                <c:pt idx="1">
                  <c:v>560</c:v>
                </c:pt>
                <c:pt idx="2">
                  <c:v>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21</c:v>
                </c:pt>
                <c:pt idx="1">
                  <c:v>23</c:v>
                </c:pt>
                <c:pt idx="2">
                  <c:v>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1.6</c:v>
                </c:pt>
                <c:pt idx="1">
                  <c:v>1.5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</c:v>
                </c:pt>
                <c:pt idx="1">
                  <c:v>2.1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22.8</c:v>
                </c:pt>
                <c:pt idx="1">
                  <c:v>23.8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31.6</c:v>
                </c:pt>
                <c:pt idx="1">
                  <c:v>33.200000000000003</c:v>
                </c:pt>
                <c:pt idx="2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106.12</c:v>
                </c:pt>
                <c:pt idx="1">
                  <c:v>10545.22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72</c:v>
                </c:pt>
                <c:pt idx="1">
                  <c:v>70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62</c:v>
                </c:pt>
                <c:pt idx="1">
                  <c:v>57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10533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9700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18399</v>
      </c>
      <c r="C4" s="35">
        <v>8637</v>
      </c>
      <c r="D4" s="63">
        <v>9762</v>
      </c>
      <c r="E4" s="211"/>
    </row>
    <row r="5" spans="1:5" ht="30" x14ac:dyDescent="0.25">
      <c r="A5" s="201" t="s">
        <v>716</v>
      </c>
      <c r="B5" s="72">
        <v>19462</v>
      </c>
      <c r="C5" s="61">
        <v>9251</v>
      </c>
      <c r="D5" s="111">
        <v>10211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2491</v>
      </c>
      <c r="C4" s="71">
        <v>4145</v>
      </c>
    </row>
    <row r="5" spans="1:6" x14ac:dyDescent="0.25">
      <c r="A5" s="286" t="s">
        <v>719</v>
      </c>
      <c r="B5" s="214">
        <v>664</v>
      </c>
      <c r="C5" s="214">
        <v>839</v>
      </c>
    </row>
    <row r="6" spans="1:6" x14ac:dyDescent="0.25">
      <c r="A6" s="286" t="s">
        <v>720</v>
      </c>
      <c r="B6" s="214">
        <v>1542</v>
      </c>
      <c r="C6" s="214">
        <v>1568</v>
      </c>
    </row>
    <row r="7" spans="1:6" x14ac:dyDescent="0.25">
      <c r="A7" s="286" t="s">
        <v>721</v>
      </c>
      <c r="B7" s="214">
        <v>3755</v>
      </c>
      <c r="C7" s="214">
        <v>2636</v>
      </c>
    </row>
    <row r="8" spans="1:6" x14ac:dyDescent="0.25">
      <c r="A8" s="286" t="s">
        <v>722</v>
      </c>
      <c r="B8" s="214">
        <v>32</v>
      </c>
      <c r="C8" s="214">
        <v>104</v>
      </c>
    </row>
    <row r="9" spans="1:6" x14ac:dyDescent="0.25">
      <c r="A9" s="286" t="s">
        <v>723</v>
      </c>
      <c r="B9" s="214">
        <v>838</v>
      </c>
      <c r="C9" s="214">
        <v>779</v>
      </c>
    </row>
    <row r="10" spans="1:6" ht="30" x14ac:dyDescent="0.25">
      <c r="A10" s="293" t="s">
        <v>724</v>
      </c>
      <c r="B10" s="214">
        <v>2333</v>
      </c>
      <c r="C10" s="214">
        <v>431</v>
      </c>
    </row>
    <row r="11" spans="1:6" x14ac:dyDescent="0.25">
      <c r="A11" s="286" t="s">
        <v>887</v>
      </c>
      <c r="B11" s="214">
        <v>665</v>
      </c>
      <c r="C11" s="214">
        <v>729</v>
      </c>
    </row>
    <row r="12" spans="1:6" x14ac:dyDescent="0.25">
      <c r="A12" s="294" t="s">
        <v>16</v>
      </c>
      <c r="B12" s="1">
        <f>SUM(B4:B11)</f>
        <v>12320</v>
      </c>
      <c r="C12" s="1">
        <f>SUM(C4:C11)</f>
        <v>11231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2614</v>
      </c>
      <c r="C19" s="71">
        <v>3224</v>
      </c>
    </row>
    <row r="20" spans="1:3" x14ac:dyDescent="0.25">
      <c r="A20" s="286" t="s">
        <v>719</v>
      </c>
      <c r="B20" s="214">
        <v>497</v>
      </c>
      <c r="C20" s="214">
        <v>636</v>
      </c>
    </row>
    <row r="21" spans="1:3" x14ac:dyDescent="0.25">
      <c r="A21" s="286" t="s">
        <v>720</v>
      </c>
      <c r="B21" s="214">
        <v>1148</v>
      </c>
      <c r="C21" s="214">
        <v>1153</v>
      </c>
    </row>
    <row r="22" spans="1:3" x14ac:dyDescent="0.25">
      <c r="A22" s="286" t="s">
        <v>721</v>
      </c>
      <c r="B22" s="214">
        <v>3497</v>
      </c>
      <c r="C22" s="214">
        <v>2640</v>
      </c>
    </row>
    <row r="23" spans="1:3" x14ac:dyDescent="0.25">
      <c r="A23" s="286" t="s">
        <v>722</v>
      </c>
      <c r="B23" s="214">
        <v>18</v>
      </c>
      <c r="C23" s="214">
        <v>43</v>
      </c>
    </row>
    <row r="24" spans="1:3" x14ac:dyDescent="0.25">
      <c r="A24" s="286" t="s">
        <v>723</v>
      </c>
      <c r="B24" s="214">
        <v>645</v>
      </c>
      <c r="C24" s="214">
        <v>581</v>
      </c>
    </row>
    <row r="25" spans="1:3" ht="30" x14ac:dyDescent="0.25">
      <c r="A25" s="293" t="s">
        <v>724</v>
      </c>
      <c r="B25" s="214">
        <v>1618</v>
      </c>
      <c r="C25" s="214">
        <v>347</v>
      </c>
    </row>
    <row r="26" spans="1:3" x14ac:dyDescent="0.25">
      <c r="A26" s="286" t="s">
        <v>887</v>
      </c>
      <c r="B26" s="214">
        <v>448</v>
      </c>
      <c r="C26" s="214">
        <v>1032</v>
      </c>
    </row>
    <row r="27" spans="1:3" x14ac:dyDescent="0.25">
      <c r="A27" s="294" t="s">
        <v>16</v>
      </c>
      <c r="B27" s="1">
        <f>SUM(B19:B26)</f>
        <v>10485</v>
      </c>
      <c r="C27" s="1">
        <f>SUM(C19:C26)</f>
        <v>9656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74.430000000000007</v>
      </c>
      <c r="C4" s="1018">
        <v>71.12</v>
      </c>
      <c r="D4" s="1018">
        <v>77.98</v>
      </c>
      <c r="E4" s="1019">
        <v>64</v>
      </c>
      <c r="F4" s="1019">
        <v>201.7</v>
      </c>
      <c r="G4" s="1020">
        <v>46.6</v>
      </c>
      <c r="H4" s="1021">
        <v>44.9</v>
      </c>
      <c r="I4" s="1022">
        <v>48.2</v>
      </c>
      <c r="J4" s="1019">
        <v>4.8</v>
      </c>
    </row>
    <row r="5" spans="1:12" x14ac:dyDescent="0.25">
      <c r="A5" s="498">
        <v>2021</v>
      </c>
      <c r="B5" s="757">
        <v>73.38</v>
      </c>
      <c r="C5" s="758">
        <v>70.2</v>
      </c>
      <c r="D5" s="758">
        <v>76.739999999999995</v>
      </c>
      <c r="E5" s="1023">
        <v>62</v>
      </c>
      <c r="F5" s="1023">
        <v>200.6</v>
      </c>
      <c r="G5" s="1024">
        <v>46.5</v>
      </c>
      <c r="H5" s="1025">
        <v>44.8</v>
      </c>
      <c r="I5" s="1026">
        <v>48.1</v>
      </c>
      <c r="J5" s="1023">
        <v>4.9000000000000004</v>
      </c>
    </row>
    <row r="6" spans="1:12" x14ac:dyDescent="0.25">
      <c r="A6" s="499">
        <v>2022</v>
      </c>
      <c r="B6" s="1011">
        <v>73.73</v>
      </c>
      <c r="C6" s="1012">
        <v>70.59</v>
      </c>
      <c r="D6" s="1012">
        <v>76.67</v>
      </c>
      <c r="E6" s="1013">
        <v>62</v>
      </c>
      <c r="F6" s="1013">
        <v>218.6</v>
      </c>
      <c r="G6" s="1014">
        <v>47.5</v>
      </c>
      <c r="H6" s="1015">
        <v>45.9</v>
      </c>
      <c r="I6" s="1016">
        <v>49</v>
      </c>
      <c r="J6" s="1013">
        <v>4.9000000000000004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4.8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4.9000000000000004</v>
      </c>
    </row>
    <row r="13" spans="1:12" x14ac:dyDescent="0.25">
      <c r="A13" s="633">
        <f t="shared" si="0"/>
        <v>2022</v>
      </c>
      <c r="B13" s="627">
        <f t="shared" si="1"/>
        <v>4.9000000000000004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6012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5858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64660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1082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5799</v>
      </c>
      <c r="C5" s="70">
        <v>5595</v>
      </c>
      <c r="D5" s="55">
        <v>3130</v>
      </c>
      <c r="E5" s="110">
        <v>2465</v>
      </c>
      <c r="F5" s="55">
        <v>27</v>
      </c>
      <c r="G5" s="55">
        <v>31.6</v>
      </c>
      <c r="H5" s="110">
        <v>22.8</v>
      </c>
      <c r="I5" s="55"/>
      <c r="J5" s="70"/>
      <c r="K5" s="55"/>
      <c r="L5" s="55"/>
      <c r="M5" s="71">
        <v>67</v>
      </c>
      <c r="N5" s="71">
        <v>62</v>
      </c>
      <c r="O5" s="71">
        <v>72</v>
      </c>
    </row>
    <row r="6" spans="1:16" x14ac:dyDescent="0.25">
      <c r="A6" s="215">
        <v>2021</v>
      </c>
      <c r="B6" s="212">
        <v>5973</v>
      </c>
      <c r="C6" s="212">
        <v>5740</v>
      </c>
      <c r="D6" s="58">
        <v>3223</v>
      </c>
      <c r="E6" s="160">
        <v>2517</v>
      </c>
      <c r="F6" s="58">
        <v>28.3</v>
      </c>
      <c r="G6" s="58">
        <v>33.200000000000003</v>
      </c>
      <c r="H6" s="160">
        <v>23.8</v>
      </c>
      <c r="I6" s="58">
        <v>51076</v>
      </c>
      <c r="J6" s="212">
        <v>1278</v>
      </c>
      <c r="K6" s="58">
        <v>542</v>
      </c>
      <c r="L6" s="58">
        <v>736</v>
      </c>
      <c r="M6" s="214">
        <v>64</v>
      </c>
      <c r="N6" s="214">
        <v>57</v>
      </c>
      <c r="O6" s="214">
        <v>70</v>
      </c>
    </row>
    <row r="7" spans="1:16" x14ac:dyDescent="0.25">
      <c r="A7" s="229">
        <v>2022</v>
      </c>
      <c r="B7" s="167">
        <v>6012</v>
      </c>
      <c r="C7" s="167">
        <v>5858</v>
      </c>
      <c r="D7" s="94">
        <v>3236</v>
      </c>
      <c r="E7" s="169">
        <v>2622</v>
      </c>
      <c r="F7" s="94">
        <v>29</v>
      </c>
      <c r="G7" s="58">
        <v>33.4</v>
      </c>
      <c r="H7" s="160">
        <v>24.9</v>
      </c>
      <c r="I7" s="94">
        <v>56704</v>
      </c>
      <c r="J7" s="167">
        <v>1207</v>
      </c>
      <c r="K7" s="94">
        <v>528</v>
      </c>
      <c r="L7" s="94">
        <v>679</v>
      </c>
      <c r="M7" s="214">
        <v>60</v>
      </c>
      <c r="N7" s="214">
        <v>55</v>
      </c>
      <c r="O7" s="214">
        <v>65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64660</v>
      </c>
      <c r="J8" s="1072">
        <v>1082</v>
      </c>
      <c r="K8" s="1073">
        <v>456</v>
      </c>
      <c r="L8" s="1073">
        <v>626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51076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56704</v>
      </c>
      <c r="F14" s="514">
        <f>A5</f>
        <v>2020</v>
      </c>
      <c r="G14" s="310">
        <f>IF(ISBLANK(E5),"",E5)</f>
        <v>2465</v>
      </c>
      <c r="H14" s="310">
        <f>IF(ISBLANK(D5),"",D5)</f>
        <v>3130</v>
      </c>
      <c r="K14" s="514">
        <f>A6</f>
        <v>2021</v>
      </c>
      <c r="L14" s="310">
        <f>IF(ISBLANK(L6),"",L6)</f>
        <v>736</v>
      </c>
      <c r="M14" s="310">
        <f>IF(ISBLANK(K6),"",K6)</f>
        <v>542</v>
      </c>
    </row>
    <row r="15" spans="1:16" x14ac:dyDescent="0.25">
      <c r="A15" s="481">
        <f>A8</f>
        <v>2023</v>
      </c>
      <c r="B15" s="311">
        <f t="shared" si="0"/>
        <v>64660</v>
      </c>
      <c r="F15" s="486">
        <f t="shared" ref="F15:F16" si="1">A6</f>
        <v>2021</v>
      </c>
      <c r="G15" s="479">
        <f t="shared" ref="G15:G16" si="2">IF(ISBLANK(E6),"",E6)</f>
        <v>2517</v>
      </c>
      <c r="H15" s="479">
        <f t="shared" ref="H15:H16" si="3">IF(ISBLANK(D6),"",D6)</f>
        <v>3223</v>
      </c>
      <c r="K15" s="486">
        <f>A7</f>
        <v>2022</v>
      </c>
      <c r="L15" s="479">
        <f t="shared" ref="L15:L16" si="4">IF(ISBLANK(L7),"",L7)</f>
        <v>679</v>
      </c>
      <c r="M15" s="479">
        <f t="shared" ref="M15:M16" si="5">IF(ISBLANK(K7),"",K7)</f>
        <v>528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2622</v>
      </c>
      <c r="H16" s="311">
        <f t="shared" si="3"/>
        <v>3236</v>
      </c>
      <c r="K16" s="481">
        <f>A8</f>
        <v>2023</v>
      </c>
      <c r="L16" s="311">
        <f t="shared" si="4"/>
        <v>626</v>
      </c>
      <c r="M16" s="311">
        <f t="shared" si="5"/>
        <v>456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5799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5973</v>
      </c>
      <c r="C21" s="373"/>
      <c r="D21" s="197"/>
      <c r="F21" s="514">
        <f>A5</f>
        <v>2020</v>
      </c>
      <c r="G21" s="310">
        <f>IF(ISBLANK(E5),"",E5)</f>
        <v>2465</v>
      </c>
      <c r="H21" s="310">
        <f>IF(ISBLANK(D5),"",D5)</f>
        <v>3130</v>
      </c>
      <c r="K21" s="514">
        <f>A6</f>
        <v>2021</v>
      </c>
      <c r="L21" s="310">
        <f>IF(ISBLANK(L6),"",L6)</f>
        <v>736</v>
      </c>
      <c r="M21" s="310">
        <f>IF(ISBLANK(K6),"",K6)</f>
        <v>542</v>
      </c>
    </row>
    <row r="22" spans="1:15" x14ac:dyDescent="0.25">
      <c r="A22" s="481">
        <f t="shared" si="6"/>
        <v>2022</v>
      </c>
      <c r="B22" s="311">
        <f t="shared" si="7"/>
        <v>6012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2517</v>
      </c>
      <c r="H22" s="479">
        <f t="shared" ref="H22:H23" si="10">IF(ISBLANK(D6),"",D6)</f>
        <v>3223</v>
      </c>
      <c r="K22" s="486">
        <f>A7</f>
        <v>2022</v>
      </c>
      <c r="L22" s="479">
        <f>IF(ISBLANK(L7),"",L7)</f>
        <v>679</v>
      </c>
      <c r="M22" s="479">
        <f>IF(ISBLANK(K7),"",K7)</f>
        <v>528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2622</v>
      </c>
      <c r="H23" s="311">
        <f t="shared" si="10"/>
        <v>3236</v>
      </c>
      <c r="K23" s="481">
        <f>A8</f>
        <v>2023</v>
      </c>
      <c r="L23" s="311">
        <f>IF(ISBLANK(L8),"",L8)</f>
        <v>626</v>
      </c>
      <c r="M23" s="311">
        <f>IF(ISBLANK(K8),"",K8)</f>
        <v>456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5799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5973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6012</v>
      </c>
      <c r="C28" s="373"/>
      <c r="D28" s="197"/>
      <c r="F28" s="514">
        <f>A5</f>
        <v>2020</v>
      </c>
      <c r="G28" s="310">
        <f>IF(ISBLANK(H5),"",H5)</f>
        <v>22.8</v>
      </c>
      <c r="H28" s="310">
        <f>IF(ISBLANK(G5),"",G5)</f>
        <v>31.6</v>
      </c>
      <c r="K28" s="514">
        <f>A5</f>
        <v>2020</v>
      </c>
      <c r="L28" s="310">
        <f>IF(ISBLANK(O5),"",O5)</f>
        <v>72</v>
      </c>
      <c r="M28" s="310">
        <f>IF(ISBLANK(N5),"",N5)</f>
        <v>62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23.8</v>
      </c>
      <c r="H29" s="479">
        <f t="shared" ref="H29:H30" si="15">IF(ISBLANK(G6),"",G6)</f>
        <v>33.200000000000003</v>
      </c>
      <c r="K29" s="486">
        <f t="shared" ref="K29:K30" si="16">A6</f>
        <v>2021</v>
      </c>
      <c r="L29" s="479">
        <f t="shared" ref="L29:L30" si="17">IF(ISBLANK(O6),"",O6)</f>
        <v>70</v>
      </c>
      <c r="M29" s="479">
        <f t="shared" ref="M29:M30" si="18">IF(ISBLANK(N6),"",N6)</f>
        <v>57</v>
      </c>
    </row>
    <row r="30" spans="1:15" x14ac:dyDescent="0.25">
      <c r="F30" s="481">
        <f t="shared" si="13"/>
        <v>2022</v>
      </c>
      <c r="G30" s="311">
        <f t="shared" si="14"/>
        <v>24.9</v>
      </c>
      <c r="H30" s="311">
        <f t="shared" si="15"/>
        <v>33.4</v>
      </c>
      <c r="K30" s="481">
        <f t="shared" si="16"/>
        <v>2022</v>
      </c>
      <c r="L30" s="311">
        <f t="shared" si="17"/>
        <v>65</v>
      </c>
      <c r="M30" s="311">
        <f t="shared" si="18"/>
        <v>55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22.8</v>
      </c>
      <c r="H35" s="310">
        <f>IF(ISBLANK(G5),"",G5)</f>
        <v>31.6</v>
      </c>
      <c r="K35" s="514">
        <f>A5</f>
        <v>2020</v>
      </c>
      <c r="L35" s="310">
        <f>IF(ISBLANK(O5),"",O5)</f>
        <v>72</v>
      </c>
      <c r="M35" s="310">
        <f>IF(ISBLANK(N5),"",N5)</f>
        <v>62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23.8</v>
      </c>
      <c r="H36" s="479">
        <f t="shared" ref="H36:H37" si="21">IF(ISBLANK(G6),"",G6)</f>
        <v>33.200000000000003</v>
      </c>
      <c r="K36" s="486">
        <f t="shared" ref="K36:K37" si="22">A6</f>
        <v>2021</v>
      </c>
      <c r="L36" s="479">
        <f t="shared" ref="L36:L37" si="23">IF(ISBLANK(O6),"",O6)</f>
        <v>70</v>
      </c>
      <c r="M36" s="479">
        <f t="shared" ref="M36:M37" si="24">IF(ISBLANK(N6),"",N6)</f>
        <v>57</v>
      </c>
    </row>
    <row r="37" spans="6:15" x14ac:dyDescent="0.25">
      <c r="F37" s="481">
        <f t="shared" si="19"/>
        <v>2022</v>
      </c>
      <c r="G37" s="311">
        <f t="shared" si="20"/>
        <v>24.9</v>
      </c>
      <c r="H37" s="311">
        <f t="shared" si="21"/>
        <v>33.4</v>
      </c>
      <c r="K37" s="481">
        <f t="shared" si="22"/>
        <v>2022</v>
      </c>
      <c r="L37" s="311">
        <f t="shared" si="23"/>
        <v>65</v>
      </c>
      <c r="M37" s="311">
        <f t="shared" si="24"/>
        <v>55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</v>
      </c>
      <c r="C6" s="35">
        <v>21.2</v>
      </c>
      <c r="D6" s="63">
        <v>20.8</v>
      </c>
      <c r="E6" s="35">
        <v>56.3</v>
      </c>
      <c r="F6" s="35">
        <v>51.7</v>
      </c>
      <c r="G6" s="35">
        <v>59.8</v>
      </c>
      <c r="H6" s="292">
        <v>22.7</v>
      </c>
      <c r="I6" s="35">
        <v>27.1</v>
      </c>
      <c r="J6" s="63">
        <v>19.399999999999999</v>
      </c>
      <c r="M6" s="127" t="s">
        <v>16</v>
      </c>
      <c r="N6" s="935">
        <f>IF(ISBLANK(B8),"",B8)</f>
        <v>20.8</v>
      </c>
      <c r="O6" s="935">
        <f>IF(ISBLANK(E8),"",E8)</f>
        <v>55.2</v>
      </c>
      <c r="P6" s="128">
        <f>IF(ISBLANK(H8),"",H8)</f>
        <v>24</v>
      </c>
    </row>
    <row r="7" spans="1:19" x14ac:dyDescent="0.25">
      <c r="A7" s="286">
        <v>2022</v>
      </c>
      <c r="B7" s="167">
        <v>20.5</v>
      </c>
      <c r="C7" s="94">
        <v>20.100000000000001</v>
      </c>
      <c r="D7" s="169">
        <v>20.8</v>
      </c>
      <c r="E7" s="94">
        <v>55.8</v>
      </c>
      <c r="F7" s="94">
        <v>52.7</v>
      </c>
      <c r="G7" s="94">
        <v>58.3</v>
      </c>
      <c r="H7" s="167">
        <v>23.7</v>
      </c>
      <c r="I7" s="94">
        <v>27.3</v>
      </c>
      <c r="J7" s="169">
        <v>20.9</v>
      </c>
    </row>
    <row r="8" spans="1:19" x14ac:dyDescent="0.25">
      <c r="A8" s="218">
        <v>2023</v>
      </c>
      <c r="B8" s="167">
        <v>20.8</v>
      </c>
      <c r="C8" s="94">
        <v>20.8</v>
      </c>
      <c r="D8" s="169">
        <v>20.8</v>
      </c>
      <c r="E8" s="94">
        <v>55.2</v>
      </c>
      <c r="F8" s="94">
        <v>52.4</v>
      </c>
      <c r="G8" s="94">
        <v>57.2</v>
      </c>
      <c r="H8" s="167">
        <v>24</v>
      </c>
      <c r="I8" s="94">
        <v>26.8</v>
      </c>
      <c r="J8" s="169">
        <v>22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20.8</v>
      </c>
      <c r="O12" s="936">
        <f>IF(ISBLANK(G8),"",G8)</f>
        <v>57.2</v>
      </c>
      <c r="P12" s="938">
        <f>IF(ISBLANK(J8),"",J8)</f>
        <v>22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20.8</v>
      </c>
      <c r="O13" s="937">
        <f>IF(ISBLANK(F8),"",F8)</f>
        <v>52.4</v>
      </c>
      <c r="P13" s="939">
        <f>IF(ISBLANK(I8),"",I8)</f>
        <v>26.8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20.8</v>
      </c>
      <c r="O20" s="935">
        <f>IF(ISBLANK(E8),"",E8)</f>
        <v>55.2</v>
      </c>
      <c r="P20" s="940">
        <f>IF(ISBLANK(H8),"",H8)</f>
        <v>24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20.8</v>
      </c>
      <c r="O24" s="936">
        <f>IF(ISBLANK(G8),"",G8)</f>
        <v>57.2</v>
      </c>
      <c r="P24" s="938">
        <f>IF(ISBLANK(J8),"",J8)</f>
        <v>22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20.8</v>
      </c>
      <c r="O25" s="937">
        <f>IF(ISBLANK(F8),"",F8)</f>
        <v>52.4</v>
      </c>
      <c r="P25" s="939">
        <f>IF(ISBLANK(I8),"",I8)</f>
        <v>26.8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2324478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114885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1404170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69400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2378586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117560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259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1081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85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142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1131865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31.5</v>
      </c>
      <c r="E20" s="600">
        <v>19.7</v>
      </c>
      <c r="F20" s="600">
        <v>17.100000000000001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53.3</v>
      </c>
      <c r="E21" s="751">
        <v>36.5</v>
      </c>
      <c r="F21" s="751">
        <v>35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12.7</v>
      </c>
      <c r="E22" s="752">
        <v>1.5</v>
      </c>
      <c r="F22" s="752">
        <v>1.6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17.100000000000001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46.3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17.100000000000001</v>
      </c>
      <c r="C30" s="204" t="s">
        <v>493</v>
      </c>
    </row>
    <row r="31" spans="1:11" x14ac:dyDescent="0.25">
      <c r="A31" s="698" t="s">
        <v>1430</v>
      </c>
      <c r="B31" s="734">
        <f>F21</f>
        <v>35</v>
      </c>
    </row>
    <row r="32" spans="1:11" x14ac:dyDescent="0.25">
      <c r="A32" s="698" t="s">
        <v>1431</v>
      </c>
      <c r="B32" s="734">
        <f>F22</f>
        <v>1.6</v>
      </c>
    </row>
    <row r="33" spans="1:2" x14ac:dyDescent="0.25">
      <c r="A33" s="699" t="s">
        <v>1432</v>
      </c>
      <c r="B33" s="732">
        <f>100-(B30+B31+B32)</f>
        <v>46.3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262</v>
      </c>
      <c r="C4" s="71">
        <v>14</v>
      </c>
      <c r="D4" s="71">
        <v>14</v>
      </c>
      <c r="G4" s="217">
        <f>A4</f>
        <v>2021</v>
      </c>
      <c r="H4" s="289">
        <f>IF(ISBLANK(C4),"",C4)</f>
        <v>14</v>
      </c>
      <c r="I4" s="289">
        <f>IF(ISBLANK(D4),"",D4)</f>
        <v>14</v>
      </c>
    </row>
    <row r="5" spans="1:9" x14ac:dyDescent="0.25">
      <c r="A5" s="286">
        <v>2022</v>
      </c>
      <c r="B5" s="214">
        <v>265</v>
      </c>
      <c r="C5" s="214">
        <v>8</v>
      </c>
      <c r="D5" s="214">
        <v>16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16</v>
      </c>
    </row>
    <row r="6" spans="1:9" x14ac:dyDescent="0.25">
      <c r="A6" s="218">
        <v>2023</v>
      </c>
      <c r="B6" s="168">
        <v>259</v>
      </c>
      <c r="C6" s="168">
        <v>9</v>
      </c>
      <c r="D6" s="168">
        <v>15</v>
      </c>
      <c r="G6" s="219">
        <f t="shared" si="0"/>
        <v>2023</v>
      </c>
      <c r="H6" s="291">
        <f t="shared" si="1"/>
        <v>9</v>
      </c>
      <c r="I6" s="291">
        <f t="shared" si="2"/>
        <v>15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14</v>
      </c>
      <c r="I12" s="289">
        <f>IF(ISBLANK(D4),"",D4)</f>
        <v>14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16</v>
      </c>
    </row>
    <row r="14" spans="1:9" x14ac:dyDescent="0.25">
      <c r="G14" s="219">
        <f t="shared" si="3"/>
        <v>2023</v>
      </c>
      <c r="H14" s="291">
        <f t="shared" ref="H14:I14" si="5">IF(ISBLANK(C6),"",C6)</f>
        <v>9</v>
      </c>
      <c r="I14" s="291">
        <f t="shared" si="5"/>
        <v>15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990</v>
      </c>
      <c r="C23" s="71">
        <v>88</v>
      </c>
      <c r="D23" s="71">
        <v>120</v>
      </c>
      <c r="G23" s="217">
        <f>A23</f>
        <v>2021</v>
      </c>
      <c r="H23" s="289">
        <f>IF(ISBLANK(C23),"",C23)</f>
        <v>88</v>
      </c>
      <c r="I23" s="289">
        <f>IF(ISBLANK(D23),"",D23)</f>
        <v>120</v>
      </c>
    </row>
    <row r="24" spans="1:13" x14ac:dyDescent="0.25">
      <c r="A24" s="286">
        <v>2022</v>
      </c>
      <c r="B24" s="214">
        <v>1027</v>
      </c>
      <c r="C24" s="214">
        <v>97</v>
      </c>
      <c r="D24" s="214">
        <v>138</v>
      </c>
      <c r="G24" s="286">
        <f t="shared" ref="G24:G25" si="6">A24</f>
        <v>2022</v>
      </c>
      <c r="H24" s="290">
        <f t="shared" ref="H24:H25" si="7">IF(ISBLANK(C24),"",C24)</f>
        <v>97</v>
      </c>
      <c r="I24" s="290">
        <f t="shared" ref="I24:I25" si="8">IF(ISBLANK(D24),"",D24)</f>
        <v>138</v>
      </c>
    </row>
    <row r="25" spans="1:13" x14ac:dyDescent="0.25">
      <c r="A25" s="218">
        <v>2023</v>
      </c>
      <c r="B25" s="168">
        <v>1081</v>
      </c>
      <c r="C25" s="168">
        <v>85</v>
      </c>
      <c r="D25" s="168">
        <v>142</v>
      </c>
      <c r="G25" s="219">
        <f t="shared" si="6"/>
        <v>2023</v>
      </c>
      <c r="H25" s="291">
        <f t="shared" si="7"/>
        <v>85</v>
      </c>
      <c r="I25" s="291">
        <f t="shared" si="8"/>
        <v>142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88</v>
      </c>
      <c r="I31" s="289">
        <f>IF(ISBLANK(D23),"",D23)</f>
        <v>120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97</v>
      </c>
      <c r="I32" s="290">
        <f t="shared" si="10"/>
        <v>138</v>
      </c>
    </row>
    <row r="33" spans="7:9" x14ac:dyDescent="0.25">
      <c r="G33" s="219">
        <f t="shared" si="9"/>
        <v>2023</v>
      </c>
      <c r="H33" s="291">
        <f t="shared" ref="H33:I33" si="11">IF(ISBLANK(C25),"",C25)</f>
        <v>85</v>
      </c>
      <c r="I33" s="291">
        <f t="shared" si="11"/>
        <v>142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328866</v>
      </c>
      <c r="C4" s="1077">
        <v>15883</v>
      </c>
      <c r="D4" s="110">
        <v>556661</v>
      </c>
      <c r="E4" s="70">
        <v>26884</v>
      </c>
      <c r="F4" s="1076">
        <v>132734</v>
      </c>
      <c r="G4" s="70">
        <v>6410</v>
      </c>
      <c r="H4" s="1078">
        <v>1043440</v>
      </c>
      <c r="I4" s="1077">
        <v>50393</v>
      </c>
    </row>
    <row r="5" spans="1:9" x14ac:dyDescent="0.25">
      <c r="A5" s="587">
        <v>2021</v>
      </c>
      <c r="B5" s="1079">
        <v>379801</v>
      </c>
      <c r="C5" s="1080">
        <v>18711</v>
      </c>
      <c r="D5" s="160">
        <v>701373</v>
      </c>
      <c r="E5" s="212">
        <v>34554</v>
      </c>
      <c r="F5" s="1079">
        <v>28876</v>
      </c>
      <c r="G5" s="212">
        <v>1423</v>
      </c>
      <c r="H5" s="1081">
        <v>1923253</v>
      </c>
      <c r="I5" s="1080">
        <v>94751</v>
      </c>
    </row>
    <row r="6" spans="1:9" x14ac:dyDescent="0.25">
      <c r="A6" s="588">
        <v>2022</v>
      </c>
      <c r="B6" s="1082">
        <v>407215</v>
      </c>
      <c r="C6" s="1083">
        <v>20126</v>
      </c>
      <c r="D6" s="169">
        <v>832998</v>
      </c>
      <c r="E6" s="167">
        <v>41170</v>
      </c>
      <c r="F6" s="1082">
        <v>38766</v>
      </c>
      <c r="G6" s="167">
        <v>1916</v>
      </c>
      <c r="H6" s="1084">
        <v>2378586</v>
      </c>
      <c r="I6" s="1083">
        <v>117560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127576</v>
      </c>
      <c r="C4" s="1076">
        <v>1075097</v>
      </c>
      <c r="D4" s="1077">
        <v>51922</v>
      </c>
      <c r="E4" s="1076">
        <v>1101589</v>
      </c>
      <c r="F4" s="1077">
        <v>53201</v>
      </c>
    </row>
    <row r="5" spans="1:6" x14ac:dyDescent="0.25">
      <c r="A5" s="480">
        <v>2021</v>
      </c>
      <c r="B5" s="1081">
        <v>190806</v>
      </c>
      <c r="C5" s="1079">
        <v>1050325</v>
      </c>
      <c r="D5" s="1080">
        <v>51745</v>
      </c>
      <c r="E5" s="1079">
        <v>1080197</v>
      </c>
      <c r="F5" s="1080">
        <v>53217</v>
      </c>
    </row>
    <row r="6" spans="1:6" ht="15.75" thickBot="1" x14ac:dyDescent="0.3">
      <c r="A6" s="960">
        <v>2022</v>
      </c>
      <c r="B6" s="1085">
        <v>1131865</v>
      </c>
      <c r="C6" s="1086">
        <v>2324478</v>
      </c>
      <c r="D6" s="1087">
        <v>114885</v>
      </c>
      <c r="E6" s="1086">
        <v>1404170</v>
      </c>
      <c r="F6" s="1087">
        <v>69400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Svilajnac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326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20233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73.73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218.6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18399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19462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481</v>
      </c>
      <c r="C63" s="548">
        <f>IF(ISBLANK('DEM2'!C7),"-",'DEM2'!C7)</f>
        <v>503</v>
      </c>
      <c r="D63" s="548"/>
      <c r="E63" s="548">
        <f>IF(ISBLANK('DEM2'!D8),"-",'DEM2'!D8)</f>
        <v>501</v>
      </c>
      <c r="F63" s="548">
        <f>IF(ISBLANK('DEM2'!C8),"-",'DEM2'!C8)</f>
        <v>526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647</v>
      </c>
      <c r="C64" s="317">
        <f>IF(ISBLANK('DEM2'!F7),"-",'DEM2'!F7)</f>
        <v>652</v>
      </c>
      <c r="D64" s="789"/>
      <c r="E64" s="317">
        <f>IF(ISBLANK('DEM2'!G8),"-",'DEM2'!G8)</f>
        <v>652</v>
      </c>
      <c r="F64" s="317">
        <f>IF(ISBLANK('DEM2'!F8),"-",'DEM2'!F8)</f>
        <v>636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419</v>
      </c>
      <c r="C65" s="345">
        <f>IF(ISBLANK('DEM2'!I7),"-",'DEM2'!I7)</f>
        <v>448</v>
      </c>
      <c r="D65" s="393"/>
      <c r="E65" s="345">
        <f>IF(ISBLANK('DEM2'!J8),"-",'DEM2'!J8)</f>
        <v>405</v>
      </c>
      <c r="F65" s="345">
        <f>IF(ISBLANK('DEM2'!I8),"-",'DEM2'!I8)</f>
        <v>455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1445</v>
      </c>
      <c r="C66" s="348">
        <f>IF(ISBLANK('DEM2'!L7),"-",'DEM2'!L7)</f>
        <v>1482</v>
      </c>
      <c r="D66" s="394"/>
      <c r="E66" s="348">
        <f>IF(ISBLANK('DEM2'!M8),"-",'DEM2'!M8)</f>
        <v>1464</v>
      </c>
      <c r="F66" s="348">
        <f>IF(ISBLANK('DEM2'!L8),"-",'DEM2'!L8)</f>
        <v>1499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1666</v>
      </c>
      <c r="C67" s="345">
        <f>IF(ISBLANK('DEM2'!O7),"-",'DEM2'!O7)</f>
        <v>1759</v>
      </c>
      <c r="D67" s="393"/>
      <c r="E67" s="345">
        <f>IF(ISBLANK('DEM2'!P8),"-",'DEM2'!P8)</f>
        <v>1500</v>
      </c>
      <c r="F67" s="345">
        <f>IF(ISBLANK('DEM2'!O8),"-",'DEM2'!O8)</f>
        <v>1605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6377</v>
      </c>
      <c r="C68" s="317">
        <f>IF(ISBLANK('DEM2'!R7),"-",'DEM2'!R7)</f>
        <v>6280</v>
      </c>
      <c r="D68" s="395"/>
      <c r="E68" s="317">
        <f>IF(ISBLANK('DEM2'!S8),"-",'DEM2'!S8)</f>
        <v>6067</v>
      </c>
      <c r="F68" s="317">
        <f>IF(ISBLANK('DEM2'!R8),"-",'DEM2'!R8)</f>
        <v>6012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10587</v>
      </c>
      <c r="C69" s="463">
        <f>IF(ISBLANK('DEM2'!U7),"-",'DEM2'!U7)</f>
        <v>9711</v>
      </c>
      <c r="D69" s="799"/>
      <c r="E69" s="463">
        <f>IF(ISBLANK('DEM2'!V8),"-",'DEM2'!V8)</f>
        <v>10533</v>
      </c>
      <c r="F69" s="463">
        <f>IF(ISBLANK('DEM2'!U8),"-",'DEM2'!U8)</f>
        <v>9700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19.2</v>
      </c>
      <c r="G115" s="800">
        <f>IF(ISBLANK('DEM2'!E23),"-",'DEM2'!E23)</f>
        <v>6.4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6.5</v>
      </c>
      <c r="G117" s="801">
        <f>IF(ISBLANK('DEM2'!E25),"-",'DEM2'!E25)</f>
        <v>19.2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6012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5858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64660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1082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26.7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52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2378586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117560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832998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343565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41170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407215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20126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38766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1916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2324478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114885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1404170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69400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259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1081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1131865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3129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3072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3337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10186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2992</v>
      </c>
      <c r="C300" s="808">
        <f>IF(ISBLANK(POLJ3!C4),"-",POLJ3!C4)</f>
        <v>532</v>
      </c>
      <c r="D300" s="1160">
        <f>IF(ISBLANK(POLJ3!D4),"-",POLJ3!D4)</f>
        <v>2460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3982</v>
      </c>
      <c r="C301" s="789">
        <f>IF(ISBLANK(POLJ3!C5),"-",POLJ3!C5)</f>
        <v>2552</v>
      </c>
      <c r="D301" s="1161">
        <f>IF(ISBLANK(POLJ3!D5),"-",POLJ3!D5)</f>
        <v>1430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1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100</v>
      </c>
      <c r="C303" s="791">
        <f>IF(ISBLANK(POLJ3!C7),"-",POLJ3!C7)</f>
        <v>28</v>
      </c>
      <c r="D303" s="1163">
        <f>IF(ISBLANK(POLJ3!D7),"-",POLJ3!D7)</f>
        <v>72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3129</v>
      </c>
      <c r="C304" s="807">
        <f>IF(ISBLANK(POLJ3!C8),"-",POLJ3!C8)</f>
        <v>472</v>
      </c>
      <c r="D304" s="1164">
        <f>IF(ISBLANK(POLJ3!D8),"-",POLJ3!D8)</f>
        <v>2657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97.17</v>
      </c>
      <c r="C310" s="1165"/>
      <c r="D310" s="3"/>
      <c r="E310" s="5"/>
      <c r="F310" s="5"/>
      <c r="G310" s="815" t="s">
        <v>854</v>
      </c>
      <c r="H310" s="816">
        <f>IF(ISBLANK(POLJ2!H3),"-",POLJ2!H3)</f>
        <v>4628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12500.51</v>
      </c>
      <c r="C311" s="1154"/>
      <c r="D311" s="3"/>
      <c r="E311" s="5"/>
      <c r="F311" s="5"/>
      <c r="G311" s="810" t="s">
        <v>855</v>
      </c>
      <c r="H311" s="248">
        <f>IF(ISBLANK(POLJ2!H4),"-",POLJ2!H4)</f>
        <v>16963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385.53</v>
      </c>
      <c r="C312" s="1154"/>
      <c r="D312" s="3"/>
      <c r="E312" s="5"/>
      <c r="F312" s="5"/>
      <c r="G312" s="810" t="s">
        <v>856</v>
      </c>
      <c r="H312" s="248">
        <f>IF(ISBLANK(POLJ2!H5),"-",POLJ2!H5)</f>
        <v>7496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124.7</v>
      </c>
      <c r="C313" s="1154"/>
      <c r="D313" s="3"/>
      <c r="E313" s="5"/>
      <c r="F313" s="5"/>
      <c r="G313" s="812" t="s">
        <v>857</v>
      </c>
      <c r="H313" s="249">
        <f>IF(ISBLANK(POLJ2!H6),"-",POLJ2!H6)</f>
        <v>256671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2.23</v>
      </c>
      <c r="C314" s="1154"/>
      <c r="D314" s="3"/>
      <c r="E314" s="5"/>
      <c r="F314" s="5"/>
      <c r="G314" s="814" t="s">
        <v>847</v>
      </c>
      <c r="H314" s="817">
        <f>IF(ISBLANK(POLJ2!H7),"-",POLJ2!H7)</f>
        <v>285758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662.89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13773.03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111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30.5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476</v>
      </c>
      <c r="I364" s="808">
        <f>IF(ISBLANK(OBRAZ2!I6),"-",OBRAZ2!I6)</f>
        <v>346</v>
      </c>
      <c r="J364" s="808">
        <f>IF(ISBLANK(OBRAZ2!J6),"-",OBRAZ2!J6)</f>
        <v>130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266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73.7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142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17.1875</v>
      </c>
      <c r="I375" s="850">
        <f>IF(ISBLANK(OBRAZ2!C12),"-",OBRAZ2!C21)</f>
        <v>71.008403361344534</v>
      </c>
      <c r="J375" s="850">
        <f>IF(ISBLANK(OBRAZ2!D12),"-",OBRAZ2!D21)</f>
        <v>12.331406551059731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51.5625</v>
      </c>
      <c r="I377" s="851">
        <f>IF(ISBLANK(OBRAZ2!C14),"-",OBRAZ2!C23)</f>
        <v>0</v>
      </c>
      <c r="J377" s="851">
        <f>IF(ISBLANK(OBRAZ2!D14),"-",OBRAZ2!D23)</f>
        <v>60.308285163776496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15.625</v>
      </c>
      <c r="I379" s="851">
        <f>IF(ISBLANK(OBRAZ2!C16),"-",OBRAZ2!C25)</f>
        <v>15.336134453781513</v>
      </c>
      <c r="J379" s="851">
        <f>IF(ISBLANK(OBRAZ2!D16),"-",OBRAZ2!D25)</f>
        <v>14.450867052023122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15.625</v>
      </c>
      <c r="I380" s="852">
        <f>IF(ISBLANK(OBRAZ2!C17),"-",OBRAZ2!C26)</f>
        <v>13.655462184873949</v>
      </c>
      <c r="J380" s="852">
        <f>IF(ISBLANK(OBRAZ2!D17),"-",OBRAZ2!D26)</f>
        <v>12.909441233140656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451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649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169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177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95.7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831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252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-2.2999999999999998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480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46.8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94.6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2640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440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3355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6.1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444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212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106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61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85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62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57.8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36.200000000000003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52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139.792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298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7336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155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4190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10651.34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14.884449999999999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106</v>
      </c>
      <c r="D696" s="3"/>
      <c r="E696" s="5"/>
      <c r="F696" s="5"/>
      <c r="G696" s="837">
        <v>2012</v>
      </c>
      <c r="H696" s="835">
        <f>IF(ISBLANK(INDEKSI2!B5),"-",INDEKSI2!B5)</f>
        <v>32.24</v>
      </c>
      <c r="I696" s="835">
        <f>IF(ISBLANK(INDEKSI2!C5),"-",INDEKSI2!C5)</f>
        <v>57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39.9</v>
      </c>
      <c r="D697" s="3"/>
      <c r="E697" s="5"/>
      <c r="F697" s="5"/>
      <c r="G697" s="838">
        <v>2013</v>
      </c>
      <c r="H697" s="559">
        <f>IF(ISBLANK(INDEKSI2!B6),"-",INDEKSI2!B6)</f>
        <v>31.77</v>
      </c>
      <c r="I697" s="559">
        <f>IF(ISBLANK(INDEKSI2!C6),"-",INDEKSI2!C6)</f>
        <v>76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31.02</v>
      </c>
      <c r="I698" s="836">
        <f>IF(ISBLANK(INDEKSI2!C7),"-",INDEKSI2!C7)</f>
        <v>89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970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1495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1927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3342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52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31.02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14.884449999999999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39.9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30.73</v>
      </c>
      <c r="C4" s="721">
        <v>74</v>
      </c>
      <c r="D4" s="710"/>
      <c r="E4" s="711"/>
      <c r="F4" s="712"/>
    </row>
    <row r="5" spans="1:6" x14ac:dyDescent="0.25">
      <c r="A5" s="286">
        <v>2012</v>
      </c>
      <c r="B5" s="614">
        <v>32.24</v>
      </c>
      <c r="C5" s="722">
        <v>57</v>
      </c>
      <c r="D5" s="713"/>
      <c r="E5" s="641"/>
      <c r="F5" s="714"/>
    </row>
    <row r="6" spans="1:6" x14ac:dyDescent="0.25">
      <c r="A6" s="286">
        <v>2013</v>
      </c>
      <c r="B6" s="614">
        <v>31.77</v>
      </c>
      <c r="C6" s="722">
        <v>76</v>
      </c>
      <c r="D6" s="715">
        <v>14.884449999999999</v>
      </c>
      <c r="E6" s="609">
        <v>106</v>
      </c>
      <c r="F6" s="716">
        <v>39.9</v>
      </c>
    </row>
    <row r="7" spans="1:6" x14ac:dyDescent="0.25">
      <c r="A7" s="219">
        <v>2014</v>
      </c>
      <c r="B7" s="615">
        <v>31.02</v>
      </c>
      <c r="C7" s="723">
        <v>89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3129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3337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3072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97.17</v>
      </c>
      <c r="G3" s="217" t="s">
        <v>765</v>
      </c>
      <c r="H3" s="71">
        <v>4628</v>
      </c>
    </row>
    <row r="4" spans="1:9" x14ac:dyDescent="0.25">
      <c r="A4" s="286" t="s">
        <v>760</v>
      </c>
      <c r="B4" s="214">
        <v>12500.51</v>
      </c>
      <c r="G4" s="286" t="s">
        <v>766</v>
      </c>
      <c r="H4" s="214">
        <v>16963</v>
      </c>
    </row>
    <row r="5" spans="1:9" x14ac:dyDescent="0.25">
      <c r="A5" s="286" t="s">
        <v>761</v>
      </c>
      <c r="B5" s="214">
        <v>385.53</v>
      </c>
      <c r="G5" s="286" t="s">
        <v>767</v>
      </c>
      <c r="H5" s="214">
        <v>7496</v>
      </c>
    </row>
    <row r="6" spans="1:9" x14ac:dyDescent="0.25">
      <c r="A6" s="286" t="s">
        <v>762</v>
      </c>
      <c r="B6" s="214">
        <v>124.7</v>
      </c>
      <c r="G6" s="286" t="s">
        <v>768</v>
      </c>
      <c r="H6" s="214">
        <v>256671</v>
      </c>
    </row>
    <row r="7" spans="1:9" x14ac:dyDescent="0.25">
      <c r="A7" s="286" t="s">
        <v>763</v>
      </c>
      <c r="B7" s="214">
        <v>2.23</v>
      </c>
      <c r="G7" s="1" t="s">
        <v>24</v>
      </c>
      <c r="H7" s="288">
        <v>285758</v>
      </c>
    </row>
    <row r="8" spans="1:9" x14ac:dyDescent="0.25">
      <c r="A8" s="287" t="s">
        <v>764</v>
      </c>
      <c r="B8" s="73">
        <v>662.89</v>
      </c>
    </row>
    <row r="9" spans="1:9" x14ac:dyDescent="0.25">
      <c r="A9" s="1" t="s">
        <v>24</v>
      </c>
      <c r="B9" s="288">
        <v>13773.03</v>
      </c>
      <c r="I9" s="41" t="s">
        <v>876</v>
      </c>
    </row>
    <row r="10" spans="1:9" x14ac:dyDescent="0.25">
      <c r="G10" s="29" t="s">
        <v>775</v>
      </c>
      <c r="H10" s="58">
        <v>10186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2992</v>
      </c>
      <c r="C4" s="55">
        <v>532</v>
      </c>
      <c r="D4" s="110">
        <v>2460</v>
      </c>
    </row>
    <row r="5" spans="1:4" ht="30" customHeight="1" x14ac:dyDescent="0.25">
      <c r="A5" s="274" t="s">
        <v>884</v>
      </c>
      <c r="B5" s="212">
        <v>3982</v>
      </c>
      <c r="C5" s="58">
        <v>2552</v>
      </c>
      <c r="D5" s="160">
        <v>1430</v>
      </c>
    </row>
    <row r="6" spans="1:4" x14ac:dyDescent="0.25">
      <c r="A6" s="274" t="s">
        <v>772</v>
      </c>
      <c r="B6" s="212">
        <v>2</v>
      </c>
      <c r="C6" s="58">
        <v>1</v>
      </c>
      <c r="D6" s="160">
        <v>1</v>
      </c>
    </row>
    <row r="7" spans="1:4" ht="30" x14ac:dyDescent="0.25">
      <c r="A7" s="274" t="s">
        <v>773</v>
      </c>
      <c r="B7" s="212">
        <v>100</v>
      </c>
      <c r="C7" s="58">
        <v>28</v>
      </c>
      <c r="D7" s="160">
        <v>72</v>
      </c>
    </row>
    <row r="8" spans="1:4" x14ac:dyDescent="0.25">
      <c r="A8" s="201" t="s">
        <v>774</v>
      </c>
      <c r="B8" s="72">
        <v>3129</v>
      </c>
      <c r="C8" s="61">
        <v>472</v>
      </c>
      <c r="D8" s="111">
        <v>2657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50</v>
      </c>
      <c r="C14" s="276">
        <f>D6/B6*100</f>
        <v>50</v>
      </c>
    </row>
    <row r="15" spans="1:4" ht="60" x14ac:dyDescent="0.25">
      <c r="A15" s="277" t="s">
        <v>885</v>
      </c>
      <c r="B15" s="282">
        <f>C5/B5*100</f>
        <v>64.088397790055254</v>
      </c>
      <c r="C15" s="278">
        <f>D5/B5*100</f>
        <v>35.911602209944753</v>
      </c>
    </row>
    <row r="16" spans="1:4" ht="30" x14ac:dyDescent="0.25">
      <c r="A16" s="279" t="s">
        <v>821</v>
      </c>
      <c r="B16" s="283">
        <f>C4/B4*100</f>
        <v>17.780748663101605</v>
      </c>
      <c r="C16" s="280">
        <f>D4/B4*100</f>
        <v>82.219251336898395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50</v>
      </c>
      <c r="C21" s="276">
        <f>C14</f>
        <v>50</v>
      </c>
    </row>
    <row r="22" spans="1:3" ht="60" x14ac:dyDescent="0.25">
      <c r="A22" s="277" t="s">
        <v>823</v>
      </c>
      <c r="B22" s="282">
        <f t="shared" ref="B22:C23" si="0">B15</f>
        <v>64.088397790055254</v>
      </c>
      <c r="C22" s="278">
        <f t="shared" si="0"/>
        <v>35.911602209944753</v>
      </c>
    </row>
    <row r="23" spans="1:3" ht="30" x14ac:dyDescent="0.25">
      <c r="A23" s="279" t="s">
        <v>858</v>
      </c>
      <c r="B23" s="285">
        <f t="shared" si="0"/>
        <v>17.780748663101605</v>
      </c>
      <c r="C23" s="284">
        <f t="shared" si="0"/>
        <v>82.219251336898395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30.5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266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73.7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142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506</v>
      </c>
      <c r="C6" s="973">
        <v>386</v>
      </c>
      <c r="D6" s="945">
        <v>120</v>
      </c>
      <c r="E6" s="973">
        <v>448</v>
      </c>
      <c r="F6" s="973">
        <v>321</v>
      </c>
      <c r="G6" s="945">
        <v>127</v>
      </c>
      <c r="H6" s="599">
        <v>476</v>
      </c>
      <c r="I6" s="616">
        <v>346</v>
      </c>
      <c r="J6" s="945">
        <v>130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77</v>
      </c>
      <c r="C12" s="600">
        <v>338</v>
      </c>
      <c r="D12" s="600">
        <v>64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231</v>
      </c>
      <c r="C14" s="751">
        <v>0</v>
      </c>
      <c r="D14" s="751">
        <v>313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70</v>
      </c>
      <c r="C16" s="1029">
        <v>73</v>
      </c>
      <c r="D16" s="751">
        <v>75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70</v>
      </c>
      <c r="C17" s="752">
        <v>65</v>
      </c>
      <c r="D17" s="752">
        <v>67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17.1875</v>
      </c>
      <c r="C21" s="289">
        <f>C12/SUM(C12:C17)*100</f>
        <v>71.008403361344534</v>
      </c>
      <c r="D21" s="289">
        <f>D12/SUM(D12:D17)*100</f>
        <v>12.331406551059731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51.5625</v>
      </c>
      <c r="C23" s="290">
        <f>C14/SUM(C12:C17)*100</f>
        <v>0</v>
      </c>
      <c r="D23" s="290">
        <f>D14/SUM(D12:D17)*100</f>
        <v>60.308285163776496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15.625</v>
      </c>
      <c r="C25" s="290">
        <f>C16/SUM(C12:C17)*100</f>
        <v>15.336134453781513</v>
      </c>
      <c r="D25" s="290">
        <f>D16/SUM(D12:D17)*100</f>
        <v>14.450867052023122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15.625</v>
      </c>
      <c r="C26" s="291">
        <f>C17/SUM(C12:C17)*100</f>
        <v>13.655462184873949</v>
      </c>
      <c r="D26" s="291">
        <f>D17/SUM(D12:D17)*100</f>
        <v>12.909441233140656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28.7</v>
      </c>
      <c r="C7" s="600">
        <v>24.3</v>
      </c>
      <c r="D7" s="600">
        <v>28.8</v>
      </c>
    </row>
    <row r="8" spans="1:6" x14ac:dyDescent="0.25">
      <c r="A8" s="695" t="s">
        <v>944</v>
      </c>
      <c r="B8" s="751">
        <v>31.5</v>
      </c>
      <c r="C8" s="751">
        <v>25.9</v>
      </c>
      <c r="D8" s="751">
        <v>22.3</v>
      </c>
    </row>
    <row r="9" spans="1:6" x14ac:dyDescent="0.25">
      <c r="A9" s="696" t="s">
        <v>224</v>
      </c>
      <c r="B9" s="752">
        <v>39.700000000000003</v>
      </c>
      <c r="C9" s="752">
        <v>49.8</v>
      </c>
      <c r="D9" s="752">
        <v>48.9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28.7</v>
      </c>
      <c r="C13" s="697">
        <f t="shared" ref="C13:D13" si="1">IF(ISBLANK(C7),"",C7)</f>
        <v>24.3</v>
      </c>
      <c r="D13" s="697">
        <f t="shared" si="1"/>
        <v>28.8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31.5</v>
      </c>
      <c r="C14" s="698">
        <f t="shared" si="2"/>
        <v>25.9</v>
      </c>
      <c r="D14" s="698">
        <f t="shared" si="2"/>
        <v>22.3</v>
      </c>
    </row>
    <row r="15" spans="1:6" x14ac:dyDescent="0.25">
      <c r="A15" s="702" t="s">
        <v>1630</v>
      </c>
      <c r="B15" s="699">
        <f t="shared" si="2"/>
        <v>39.700000000000003</v>
      </c>
      <c r="C15" s="699">
        <f t="shared" si="2"/>
        <v>49.8</v>
      </c>
      <c r="D15" s="699">
        <f t="shared" si="2"/>
        <v>48.9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28.7</v>
      </c>
      <c r="C18" s="697">
        <f t="shared" ref="C18:D18" si="4">IF(ISBLANK(C7),"",C7)</f>
        <v>24.3</v>
      </c>
      <c r="D18" s="697">
        <f t="shared" si="4"/>
        <v>28.8</v>
      </c>
    </row>
    <row r="19" spans="1:5" x14ac:dyDescent="0.25">
      <c r="A19" s="701" t="s">
        <v>1632</v>
      </c>
      <c r="B19" s="698">
        <f t="shared" ref="B19:D20" si="5">IF(ISBLANK(B8),"",B8)</f>
        <v>31.5</v>
      </c>
      <c r="C19" s="698">
        <f t="shared" si="5"/>
        <v>25.9</v>
      </c>
      <c r="D19" s="698">
        <f t="shared" si="5"/>
        <v>22.3</v>
      </c>
    </row>
    <row r="20" spans="1:5" x14ac:dyDescent="0.25">
      <c r="A20" s="702" t="s">
        <v>1633</v>
      </c>
      <c r="B20" s="699">
        <f t="shared" si="5"/>
        <v>39.700000000000003</v>
      </c>
      <c r="C20" s="699">
        <f t="shared" si="5"/>
        <v>49.8</v>
      </c>
      <c r="D20" s="699">
        <f t="shared" si="5"/>
        <v>48.9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101.6</v>
      </c>
      <c r="C5" s="611">
        <v>107</v>
      </c>
      <c r="D5" s="1030">
        <v>104.5</v>
      </c>
      <c r="F5" s="28"/>
      <c r="G5" s="693">
        <f>A5</f>
        <v>2020</v>
      </c>
      <c r="H5" s="669">
        <f>IF(ISBLANK(B5),"",B5)</f>
        <v>101.6</v>
      </c>
      <c r="I5" s="618">
        <f t="shared" ref="H5:I7" si="0">IF(ISBLANK(C5),"",C5)</f>
        <v>107</v>
      </c>
    </row>
    <row r="6" spans="1:10" x14ac:dyDescent="0.25">
      <c r="A6" s="749">
        <v>2021</v>
      </c>
      <c r="B6" s="601">
        <v>91.5</v>
      </c>
      <c r="C6" s="612">
        <v>115.1</v>
      </c>
      <c r="D6" s="946">
        <v>104.5</v>
      </c>
      <c r="F6" s="44"/>
      <c r="G6" s="693">
        <f t="shared" ref="G6:G7" si="1">A6</f>
        <v>2021</v>
      </c>
      <c r="H6" s="670">
        <f t="shared" si="0"/>
        <v>91.5</v>
      </c>
      <c r="I6" s="619">
        <f t="shared" si="0"/>
        <v>115.1</v>
      </c>
    </row>
    <row r="7" spans="1:10" x14ac:dyDescent="0.25">
      <c r="A7" s="750">
        <v>2022</v>
      </c>
      <c r="B7" s="601">
        <v>94.2</v>
      </c>
      <c r="C7" s="612">
        <v>111.6</v>
      </c>
      <c r="D7" s="946">
        <v>102.9</v>
      </c>
      <c r="F7" s="44"/>
      <c r="G7" s="693">
        <f t="shared" si="1"/>
        <v>2022</v>
      </c>
      <c r="H7" s="671">
        <f t="shared" si="0"/>
        <v>94.2</v>
      </c>
      <c r="I7" s="620">
        <f t="shared" si="0"/>
        <v>111.6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101.6</v>
      </c>
      <c r="I13" s="618">
        <f>IF(ISBLANK(C5),"",C5)</f>
        <v>107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91.5</v>
      </c>
      <c r="I14" s="619">
        <f t="shared" si="3"/>
        <v>115.1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94.2</v>
      </c>
      <c r="I15" s="620">
        <f t="shared" si="4"/>
        <v>111.6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Svilajnac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326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20233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73.73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218.6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18399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19462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481</v>
      </c>
      <c r="C63" s="548">
        <f>IF(ISBLANK('DEM2'!C7),"-",'DEM2'!C7)</f>
        <v>503</v>
      </c>
      <c r="D63" s="548"/>
      <c r="E63" s="548">
        <f>IF(ISBLANK('DEM2'!D8),"-",'DEM2'!D8)</f>
        <v>501</v>
      </c>
      <c r="F63" s="548">
        <f>IF(ISBLANK('DEM2'!C8),"-",'DEM2'!C8)</f>
        <v>526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647</v>
      </c>
      <c r="C64" s="317">
        <f>IF(ISBLANK('DEM2'!F7),"-",'DEM2'!F7)</f>
        <v>652</v>
      </c>
      <c r="D64" s="789"/>
      <c r="E64" s="317">
        <f>IF(ISBLANK('DEM2'!G8),"-",'DEM2'!G8)</f>
        <v>652</v>
      </c>
      <c r="F64" s="317">
        <f>IF(ISBLANK('DEM2'!F8),"-",'DEM2'!F8)</f>
        <v>636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419</v>
      </c>
      <c r="C65" s="345">
        <f>IF(ISBLANK('DEM2'!I7),"-",'DEM2'!I7)</f>
        <v>448</v>
      </c>
      <c r="D65" s="393"/>
      <c r="E65" s="345">
        <f>IF(ISBLANK('DEM2'!J8),"-",'DEM2'!J8)</f>
        <v>405</v>
      </c>
      <c r="F65" s="345">
        <f>IF(ISBLANK('DEM2'!I8),"-",'DEM2'!I8)</f>
        <v>455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1445</v>
      </c>
      <c r="C66" s="317">
        <f>IF(ISBLANK('DEM2'!L7),"-",'DEM2'!L7)</f>
        <v>1482</v>
      </c>
      <c r="D66" s="395"/>
      <c r="E66" s="317">
        <f>IF(ISBLANK('DEM2'!M8),"-",'DEM2'!M8)</f>
        <v>1464</v>
      </c>
      <c r="F66" s="317">
        <f>IF(ISBLANK('DEM2'!L8),"-",'DEM2'!L8)</f>
        <v>1499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1666</v>
      </c>
      <c r="C67" s="317">
        <f>IF(ISBLANK('DEM2'!O7),"-",'DEM2'!O7)</f>
        <v>1759</v>
      </c>
      <c r="D67" s="395"/>
      <c r="E67" s="317">
        <f>IF(ISBLANK('DEM2'!P8),"-",'DEM2'!P8)</f>
        <v>1500</v>
      </c>
      <c r="F67" s="317">
        <f>IF(ISBLANK('DEM2'!O8),"-",'DEM2'!O8)</f>
        <v>1605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6377</v>
      </c>
      <c r="C68" s="414">
        <f>IF(ISBLANK('DEM2'!R7),"-",'DEM2'!R7)</f>
        <v>6280</v>
      </c>
      <c r="D68" s="420"/>
      <c r="E68" s="414">
        <f>IF(ISBLANK('DEM2'!S8),"-",'DEM2'!S8)</f>
        <v>6067</v>
      </c>
      <c r="F68" s="414">
        <f>IF(ISBLANK('DEM2'!R8),"-",'DEM2'!R8)</f>
        <v>6012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10587</v>
      </c>
      <c r="C69" s="463">
        <f>IF(ISBLANK('DEM2'!U7),"-",'DEM2'!U7)</f>
        <v>9711</v>
      </c>
      <c r="D69" s="799"/>
      <c r="E69" s="463">
        <f>IF(ISBLANK('DEM2'!V8),"-",'DEM2'!V8)</f>
        <v>10533</v>
      </c>
      <c r="F69" s="463">
        <f>IF(ISBLANK('DEM2'!U8),"-",'DEM2'!U8)</f>
        <v>9700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19.2</v>
      </c>
      <c r="G115" s="800">
        <f>IF(ISBLANK('DEM2'!E23),"-",'DEM2'!E23)</f>
        <v>6.4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6.5</v>
      </c>
      <c r="G117" s="801">
        <f>IF(ISBLANK('DEM2'!E25),"-",'DEM2'!E25)</f>
        <v>19.2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6012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5858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64660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1082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26.7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52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2378586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117560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832998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343565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41170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407215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20126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38766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1916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2324478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114885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1404170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69400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259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1081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1131865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3129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3072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3337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10186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2992</v>
      </c>
      <c r="C300" s="808">
        <f>IF(ISBLANK(POLJ3!C4),"-",POLJ3!C4)</f>
        <v>532</v>
      </c>
      <c r="D300" s="1160">
        <f>IF(ISBLANK(POLJ3!D4),"-",POLJ3!D4)</f>
        <v>2460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3982</v>
      </c>
      <c r="C301" s="789">
        <f>IF(ISBLANK(POLJ3!C5),"-",POLJ3!C5)</f>
        <v>2552</v>
      </c>
      <c r="D301" s="1161">
        <f>IF(ISBLANK(POLJ3!D5),"-",POLJ3!D5)</f>
        <v>1430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1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100</v>
      </c>
      <c r="C303" s="791">
        <f>IF(ISBLANK(POLJ3!C7),"-",POLJ3!C7)</f>
        <v>28</v>
      </c>
      <c r="D303" s="1163">
        <f>IF(ISBLANK(POLJ3!D7),"-",POLJ3!D7)</f>
        <v>72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3129</v>
      </c>
      <c r="C304" s="807">
        <f>IF(ISBLANK(POLJ3!C8),"-",POLJ3!C8)</f>
        <v>472</v>
      </c>
      <c r="D304" s="1164">
        <f>IF(ISBLANK(POLJ3!D8),"-",POLJ3!D8)</f>
        <v>2657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97.17</v>
      </c>
      <c r="C310" s="1165"/>
      <c r="D310" s="3"/>
      <c r="E310" s="5"/>
      <c r="F310" s="5"/>
      <c r="G310" s="815" t="s">
        <v>765</v>
      </c>
      <c r="H310" s="816">
        <f>IF(ISBLANK(POLJ2!H3),"-",POLJ2!H3)</f>
        <v>4628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12500.51</v>
      </c>
      <c r="C311" s="1154"/>
      <c r="D311" s="3"/>
      <c r="E311" s="5"/>
      <c r="F311" s="5"/>
      <c r="G311" s="810" t="s">
        <v>766</v>
      </c>
      <c r="H311" s="248">
        <f>IF(ISBLANK(POLJ2!H4),"-",POLJ2!H4)</f>
        <v>16963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385.53</v>
      </c>
      <c r="C312" s="1154"/>
      <c r="D312" s="3"/>
      <c r="E312" s="5"/>
      <c r="F312" s="5"/>
      <c r="G312" s="810" t="s">
        <v>767</v>
      </c>
      <c r="H312" s="248">
        <f>IF(ISBLANK(POLJ2!H5),"-",POLJ2!H5)</f>
        <v>7496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124.7</v>
      </c>
      <c r="C313" s="1154"/>
      <c r="D313" s="3"/>
      <c r="E313" s="5"/>
      <c r="F313" s="5"/>
      <c r="G313" s="812" t="s">
        <v>768</v>
      </c>
      <c r="H313" s="249">
        <f>IF(ISBLANK(POLJ2!H6),"-",POLJ2!H6)</f>
        <v>256671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2.23</v>
      </c>
      <c r="C314" s="1154"/>
      <c r="D314" s="3"/>
      <c r="E314" s="5"/>
      <c r="F314" s="5"/>
      <c r="G314" s="814" t="s">
        <v>16</v>
      </c>
      <c r="H314" s="817">
        <f>IF(ISBLANK(POLJ2!H7),"-",POLJ2!H7)</f>
        <v>285758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662.89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13773.03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111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30.5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476</v>
      </c>
      <c r="I364" s="808">
        <f>IF(ISBLANK(OBRAZ2!I6),"-",OBRAZ2!I6)</f>
        <v>346</v>
      </c>
      <c r="J364" s="808">
        <f>IF(ISBLANK(OBRAZ2!J6),"-",OBRAZ2!J6)</f>
        <v>130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266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73.7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142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17.1875</v>
      </c>
      <c r="I375" s="850">
        <f>IF(ISBLANK(OBRAZ2!C12),"-",OBRAZ2!C21)</f>
        <v>71.008403361344534</v>
      </c>
      <c r="J375" s="850">
        <f>IF(ISBLANK(OBRAZ2!D12),"-",OBRAZ2!D21)</f>
        <v>12.331406551059731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51.5625</v>
      </c>
      <c r="I377" s="851">
        <f>IF(ISBLANK(OBRAZ2!C14),"-",OBRAZ2!C23)</f>
        <v>0</v>
      </c>
      <c r="J377" s="851">
        <f>IF(ISBLANK(OBRAZ2!D14),"-",OBRAZ2!D23)</f>
        <v>60.308285163776496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15.625</v>
      </c>
      <c r="I379" s="851">
        <f>IF(ISBLANK(OBRAZ2!C16),"-",OBRAZ2!C25)</f>
        <v>15.336134453781513</v>
      </c>
      <c r="J379" s="851">
        <f>IF(ISBLANK(OBRAZ2!D16),"-",OBRAZ2!D25)</f>
        <v>14.450867052023122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15.625</v>
      </c>
      <c r="I380" s="852">
        <f>IF(ISBLANK(OBRAZ2!C17),"-",OBRAZ2!C26)</f>
        <v>13.655462184873949</v>
      </c>
      <c r="J380" s="852">
        <f>IF(ISBLANK(OBRAZ2!D17),"-",OBRAZ2!D26)</f>
        <v>12.909441233140656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451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649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169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177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95.7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831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252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-2.2999999999999998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480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46.8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94.6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2640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440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3355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6.1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444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212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106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61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85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62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57.8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36.200000000000003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52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139.792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298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7336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155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4190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10651.34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14.884449999999999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106</v>
      </c>
      <c r="D696" s="315"/>
      <c r="E696" s="314"/>
      <c r="F696" s="5"/>
      <c r="G696" s="837">
        <v>2012</v>
      </c>
      <c r="H696" s="835">
        <f>IF(ISBLANK(INDEKSI2!B5),"-",INDEKSI2!B5)</f>
        <v>32.24</v>
      </c>
      <c r="I696" s="835">
        <f>IF(ISBLANK(INDEKSI2!C5),"-",INDEKSI2!C5)</f>
        <v>57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39.9</v>
      </c>
      <c r="D697" s="315"/>
      <c r="E697" s="314"/>
      <c r="F697" s="5"/>
      <c r="G697" s="838">
        <v>2013</v>
      </c>
      <c r="H697" s="559">
        <f>IF(ISBLANK(INDEKSI2!B6),"-",INDEKSI2!B6)</f>
        <v>31.77</v>
      </c>
      <c r="I697" s="559">
        <f>IF(ISBLANK(INDEKSI2!C6),"-",INDEKSI2!C6)</f>
        <v>76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31.02</v>
      </c>
      <c r="I698" s="836">
        <f>IF(ISBLANK(INDEKSI2!C7),"-",INDEKSI2!C7)</f>
        <v>89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970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1495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1927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3342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13</v>
      </c>
      <c r="D6" s="612">
        <v>1</v>
      </c>
      <c r="E6" s="612">
        <v>12</v>
      </c>
      <c r="F6" s="1033">
        <v>89</v>
      </c>
      <c r="G6" s="612">
        <v>48</v>
      </c>
      <c r="H6" s="980">
        <v>41</v>
      </c>
      <c r="I6" s="1034">
        <v>25.4</v>
      </c>
      <c r="J6" s="612">
        <v>28.3</v>
      </c>
      <c r="K6" s="1035">
        <v>22.7</v>
      </c>
      <c r="L6" s="1033">
        <v>219</v>
      </c>
      <c r="M6" s="612">
        <v>107</v>
      </c>
      <c r="N6" s="1028">
        <v>112</v>
      </c>
      <c r="O6" s="1034">
        <v>62.5</v>
      </c>
      <c r="P6" s="612">
        <v>57.2</v>
      </c>
      <c r="Q6" s="1028">
        <v>68.5</v>
      </c>
      <c r="R6" s="1033">
        <v>140</v>
      </c>
      <c r="S6" s="612">
        <v>76</v>
      </c>
      <c r="T6" s="1035">
        <v>64</v>
      </c>
    </row>
    <row r="7" spans="1:20" x14ac:dyDescent="0.25">
      <c r="A7" s="286">
        <v>2021</v>
      </c>
      <c r="B7" s="602">
        <v>1</v>
      </c>
      <c r="C7" s="601">
        <v>13</v>
      </c>
      <c r="D7" s="612">
        <v>1</v>
      </c>
      <c r="E7" s="612">
        <v>12</v>
      </c>
      <c r="F7" s="1033">
        <v>96</v>
      </c>
      <c r="G7" s="612">
        <v>51</v>
      </c>
      <c r="H7" s="980">
        <v>45</v>
      </c>
      <c r="I7" s="1034">
        <v>28</v>
      </c>
      <c r="J7" s="612">
        <v>29.9</v>
      </c>
      <c r="K7" s="1035">
        <v>26</v>
      </c>
      <c r="L7" s="1033">
        <v>242</v>
      </c>
      <c r="M7" s="612">
        <v>124</v>
      </c>
      <c r="N7" s="1028">
        <v>118</v>
      </c>
      <c r="O7" s="1034">
        <v>66.099999999999994</v>
      </c>
      <c r="P7" s="612">
        <v>66.099999999999994</v>
      </c>
      <c r="Q7" s="1028">
        <v>66.099999999999994</v>
      </c>
      <c r="R7" s="1033">
        <v>138</v>
      </c>
      <c r="S7" s="612">
        <v>84</v>
      </c>
      <c r="T7" s="1035">
        <v>54</v>
      </c>
    </row>
    <row r="8" spans="1:20" x14ac:dyDescent="0.25">
      <c r="A8" s="219">
        <v>2022</v>
      </c>
      <c r="B8" s="617">
        <v>1</v>
      </c>
      <c r="C8" s="947">
        <v>14</v>
      </c>
      <c r="D8" s="981">
        <v>1</v>
      </c>
      <c r="E8" s="981">
        <v>13</v>
      </c>
      <c r="F8" s="1036">
        <v>111</v>
      </c>
      <c r="G8" s="981">
        <v>60</v>
      </c>
      <c r="H8" s="979">
        <v>51</v>
      </c>
      <c r="I8" s="754">
        <v>30.5</v>
      </c>
      <c r="J8" s="981">
        <v>32.9</v>
      </c>
      <c r="K8" s="1037">
        <v>28</v>
      </c>
      <c r="L8" s="1036">
        <v>266</v>
      </c>
      <c r="M8" s="981">
        <v>131</v>
      </c>
      <c r="N8" s="691">
        <v>135</v>
      </c>
      <c r="O8" s="754">
        <v>73.7</v>
      </c>
      <c r="P8" s="981">
        <v>71.2</v>
      </c>
      <c r="Q8" s="691">
        <v>76.3</v>
      </c>
      <c r="R8" s="1036">
        <v>142</v>
      </c>
      <c r="S8" s="981">
        <v>77</v>
      </c>
      <c r="T8" s="1037">
        <v>65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451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649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169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72.741935483870961</v>
      </c>
      <c r="C21" s="739">
        <f>B10/(B7+B10)*100</f>
        <v>27.258064516129032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72.741935483870961</v>
      </c>
      <c r="C26" s="739">
        <f>C21</f>
        <v>27.258064516129032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18</v>
      </c>
      <c r="K5" s="55">
        <v>0</v>
      </c>
      <c r="L5" s="110">
        <v>18</v>
      </c>
      <c r="M5" s="70">
        <v>453</v>
      </c>
      <c r="N5" s="55">
        <v>682</v>
      </c>
      <c r="O5" s="70">
        <v>176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18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18</v>
      </c>
      <c r="K6" s="58">
        <v>0</v>
      </c>
      <c r="L6" s="160">
        <v>18</v>
      </c>
      <c r="M6" s="212">
        <v>451</v>
      </c>
      <c r="N6" s="58">
        <v>649</v>
      </c>
      <c r="O6" s="212">
        <v>169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1</v>
      </c>
      <c r="I7" s="169">
        <v>3</v>
      </c>
      <c r="J7" s="167"/>
      <c r="K7" s="94"/>
      <c r="L7" s="169"/>
      <c r="M7" s="167">
        <v>584</v>
      </c>
      <c r="N7" s="94">
        <v>677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97.7</v>
      </c>
      <c r="C5" s="611">
        <v>98.5</v>
      </c>
      <c r="D5" s="945">
        <v>96.8</v>
      </c>
      <c r="E5" s="610"/>
      <c r="F5" s="611"/>
      <c r="G5" s="945"/>
      <c r="H5" s="610"/>
      <c r="I5" s="611"/>
      <c r="J5" s="945"/>
      <c r="K5" s="610">
        <v>213</v>
      </c>
      <c r="L5" s="611">
        <v>99</v>
      </c>
      <c r="M5" s="945">
        <v>114</v>
      </c>
      <c r="N5" s="610">
        <v>101.4</v>
      </c>
      <c r="O5" s="611">
        <v>100</v>
      </c>
      <c r="P5" s="945">
        <v>102.7</v>
      </c>
      <c r="Q5" s="610">
        <v>0.1</v>
      </c>
      <c r="R5" s="611">
        <v>0.1</v>
      </c>
      <c r="S5" s="945">
        <v>0</v>
      </c>
    </row>
    <row r="6" spans="1:19" x14ac:dyDescent="0.25">
      <c r="A6" s="286">
        <v>2021</v>
      </c>
      <c r="B6" s="457">
        <v>98.6</v>
      </c>
      <c r="C6" s="458">
        <v>97.7</v>
      </c>
      <c r="D6" s="976">
        <v>99.5</v>
      </c>
      <c r="E6" s="457">
        <v>0</v>
      </c>
      <c r="F6" s="458">
        <v>0</v>
      </c>
      <c r="G6" s="976">
        <v>0</v>
      </c>
      <c r="H6" s="457">
        <v>16</v>
      </c>
      <c r="I6" s="458">
        <v>8</v>
      </c>
      <c r="J6" s="976">
        <v>8</v>
      </c>
      <c r="K6" s="457">
        <v>200</v>
      </c>
      <c r="L6" s="458">
        <v>104</v>
      </c>
      <c r="M6" s="976">
        <v>96</v>
      </c>
      <c r="N6" s="457">
        <v>107</v>
      </c>
      <c r="O6" s="458">
        <v>114.3</v>
      </c>
      <c r="P6" s="976">
        <v>100</v>
      </c>
      <c r="Q6" s="457">
        <v>0.4</v>
      </c>
      <c r="R6" s="458">
        <v>0.4</v>
      </c>
      <c r="S6" s="976">
        <v>0.3</v>
      </c>
    </row>
    <row r="7" spans="1:19" x14ac:dyDescent="0.25">
      <c r="A7" s="286">
        <v>2022</v>
      </c>
      <c r="B7" s="601">
        <v>97.1</v>
      </c>
      <c r="C7" s="612">
        <v>97.6</v>
      </c>
      <c r="D7" s="980">
        <v>96.5</v>
      </c>
      <c r="E7" s="601">
        <v>0</v>
      </c>
      <c r="F7" s="612">
        <v>0</v>
      </c>
      <c r="G7" s="980">
        <v>0</v>
      </c>
      <c r="H7" s="601">
        <v>14</v>
      </c>
      <c r="I7" s="612">
        <v>7</v>
      </c>
      <c r="J7" s="980">
        <v>7</v>
      </c>
      <c r="K7" s="601">
        <v>177</v>
      </c>
      <c r="L7" s="612">
        <v>87</v>
      </c>
      <c r="M7" s="980">
        <v>90</v>
      </c>
      <c r="N7" s="601">
        <v>95.7</v>
      </c>
      <c r="O7" s="612">
        <v>93.6</v>
      </c>
      <c r="P7" s="980">
        <v>97.8</v>
      </c>
      <c r="Q7" s="601">
        <v>0.2</v>
      </c>
      <c r="R7" s="612">
        <v>0.5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9</v>
      </c>
      <c r="I8" s="981">
        <v>4</v>
      </c>
      <c r="J8" s="979">
        <v>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-2.2999999999999998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832998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41170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210</v>
      </c>
      <c r="C5" s="616">
        <v>152</v>
      </c>
      <c r="D5" s="616">
        <v>58</v>
      </c>
      <c r="E5" s="599">
        <v>597</v>
      </c>
      <c r="F5" s="616">
        <v>331</v>
      </c>
      <c r="G5" s="945">
        <v>266</v>
      </c>
      <c r="H5" s="616">
        <v>115</v>
      </c>
      <c r="I5" s="616">
        <v>51</v>
      </c>
      <c r="J5" s="616">
        <v>64</v>
      </c>
      <c r="K5" s="217">
        <f>SUM(B5,E5,H5)</f>
        <v>922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207</v>
      </c>
      <c r="C6" s="612">
        <v>146</v>
      </c>
      <c r="D6" s="946">
        <v>61</v>
      </c>
      <c r="E6" s="601">
        <v>578</v>
      </c>
      <c r="F6" s="612">
        <v>311</v>
      </c>
      <c r="G6" s="946">
        <v>267</v>
      </c>
      <c r="H6" s="601">
        <v>114</v>
      </c>
      <c r="I6" s="612">
        <v>49</v>
      </c>
      <c r="J6" s="612">
        <v>65</v>
      </c>
      <c r="K6" s="218">
        <f>SUM(B6,E6,H6)</f>
        <v>899</v>
      </c>
      <c r="M6" s="105" t="s">
        <v>284</v>
      </c>
      <c r="N6" s="171">
        <f>IF(ISBLANK(J7),"",J7)</f>
        <v>64</v>
      </c>
      <c r="O6" s="80">
        <f>IF(ISBLANK(I7),"",I7)</f>
        <v>41</v>
      </c>
      <c r="P6" s="211"/>
    </row>
    <row r="7" spans="1:17" ht="24.75" x14ac:dyDescent="0.25">
      <c r="A7" s="218">
        <v>2023</v>
      </c>
      <c r="B7" s="601">
        <v>180</v>
      </c>
      <c r="C7" s="612">
        <v>126</v>
      </c>
      <c r="D7" s="946">
        <v>54</v>
      </c>
      <c r="E7" s="601">
        <v>546</v>
      </c>
      <c r="F7" s="612">
        <v>283</v>
      </c>
      <c r="G7" s="946">
        <v>263</v>
      </c>
      <c r="H7" s="601">
        <v>105</v>
      </c>
      <c r="I7" s="612">
        <v>41</v>
      </c>
      <c r="J7" s="612">
        <v>64</v>
      </c>
      <c r="K7" s="218">
        <f>SUM(B7,E7,H7)</f>
        <v>831</v>
      </c>
      <c r="M7" s="106" t="s">
        <v>285</v>
      </c>
      <c r="N7" s="220">
        <f>IF(ISBLANK(G7),"",G7)</f>
        <v>263</v>
      </c>
      <c r="O7" s="107">
        <f>IF(ISBLANK(F7),"",F7)</f>
        <v>283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54</v>
      </c>
      <c r="O8" s="83">
        <f>IF(ISBLANK(C7),"",C7)</f>
        <v>126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64</v>
      </c>
      <c r="O13" s="80">
        <f>IF(ISBLANK(I7),"",I7)</f>
        <v>41</v>
      </c>
      <c r="P13" s="211"/>
    </row>
    <row r="14" spans="1:17" ht="27.75" customHeight="1" x14ac:dyDescent="0.25">
      <c r="M14" s="106" t="s">
        <v>515</v>
      </c>
      <c r="N14" s="220">
        <f>IF(ISBLANK(G7),"",G7)</f>
        <v>263</v>
      </c>
      <c r="O14" s="107">
        <f>IF(ISBLANK(F7),"",F7)</f>
        <v>283</v>
      </c>
      <c r="P14" s="211"/>
    </row>
    <row r="15" spans="1:17" ht="26.25" customHeight="1" x14ac:dyDescent="0.25">
      <c r="M15" s="108" t="s">
        <v>516</v>
      </c>
      <c r="N15" s="170">
        <f>IF(ISBLANK(D7),"",D7)</f>
        <v>54</v>
      </c>
      <c r="O15" s="83">
        <f>IF(ISBLANK(C7),"",C7)</f>
        <v>126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70</v>
      </c>
      <c r="C21" s="616">
        <v>56</v>
      </c>
      <c r="D21" s="616">
        <v>14</v>
      </c>
      <c r="E21" s="599">
        <v>178</v>
      </c>
      <c r="F21" s="616">
        <v>88</v>
      </c>
      <c r="G21" s="945">
        <v>90</v>
      </c>
      <c r="H21" s="616">
        <v>35</v>
      </c>
      <c r="I21" s="616">
        <v>16</v>
      </c>
      <c r="J21" s="616">
        <v>19</v>
      </c>
      <c r="K21" s="217">
        <f>SUM(B21,E21,H21)</f>
        <v>283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69</v>
      </c>
      <c r="C22" s="1028">
        <v>56</v>
      </c>
      <c r="D22" s="980">
        <v>13</v>
      </c>
      <c r="E22" s="1034">
        <v>177</v>
      </c>
      <c r="F22" s="1028">
        <v>99</v>
      </c>
      <c r="G22" s="980">
        <v>78</v>
      </c>
      <c r="H22" s="1034">
        <v>35</v>
      </c>
      <c r="I22" s="1028">
        <v>17</v>
      </c>
      <c r="J22" s="1028">
        <v>18</v>
      </c>
      <c r="K22" s="218">
        <f>SUM(B22,E22,H22)</f>
        <v>281</v>
      </c>
      <c r="M22" s="105" t="s">
        <v>284</v>
      </c>
      <c r="N22" s="171">
        <f>IF(ISBLANK(J23),"",J23)</f>
        <v>18</v>
      </c>
      <c r="O22" s="80">
        <f>IF(ISBLANK(I23),"",I23)</f>
        <v>17</v>
      </c>
      <c r="P22" s="211"/>
    </row>
    <row r="23" spans="1:17" ht="24.75" x14ac:dyDescent="0.25">
      <c r="A23" s="218">
        <v>2022</v>
      </c>
      <c r="B23" s="1034">
        <v>63</v>
      </c>
      <c r="C23" s="1028">
        <v>54</v>
      </c>
      <c r="D23" s="980">
        <v>9</v>
      </c>
      <c r="E23" s="1034">
        <v>154</v>
      </c>
      <c r="F23" s="1028">
        <v>87</v>
      </c>
      <c r="G23" s="980">
        <v>67</v>
      </c>
      <c r="H23" s="1034">
        <v>35</v>
      </c>
      <c r="I23" s="1028">
        <v>17</v>
      </c>
      <c r="J23" s="1028">
        <v>18</v>
      </c>
      <c r="K23" s="218">
        <f>SUM(B23,E23,H23)</f>
        <v>252</v>
      </c>
      <c r="M23" s="106" t="s">
        <v>285</v>
      </c>
      <c r="N23" s="220">
        <f>IF(ISBLANK(G23),"",G23)</f>
        <v>67</v>
      </c>
      <c r="O23" s="107">
        <f>IF(ISBLANK(F23),"",F23)</f>
        <v>87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</v>
      </c>
      <c r="O24" s="109">
        <f>IF(ISBLANK(C23),"",C23)</f>
        <v>54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18</v>
      </c>
      <c r="O29" s="80">
        <f>IF(ISBLANK(I23),"",I23)</f>
        <v>17</v>
      </c>
      <c r="P29" s="211"/>
    </row>
    <row r="30" spans="1:17" ht="27.75" customHeight="1" x14ac:dyDescent="0.25">
      <c r="M30" s="106" t="s">
        <v>515</v>
      </c>
      <c r="N30" s="220">
        <f>IF(ISBLANK(G23),"",G23)</f>
        <v>67</v>
      </c>
      <c r="O30" s="107">
        <f>IF(ISBLANK(F23),"",F23)</f>
        <v>87</v>
      </c>
      <c r="P30" s="211"/>
    </row>
    <row r="31" spans="1:17" ht="27.75" customHeight="1" x14ac:dyDescent="0.25">
      <c r="M31" s="108" t="s">
        <v>516</v>
      </c>
      <c r="N31" s="221">
        <f>IF(ISBLANK(D23),"",D23)</f>
        <v>9</v>
      </c>
      <c r="O31" s="109">
        <f>IF(ISBLANK(C23),"",C23)</f>
        <v>54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343565</v>
      </c>
      <c r="D5" s="253"/>
    </row>
    <row r="6" spans="1:4" ht="30" x14ac:dyDescent="0.25">
      <c r="A6" s="686" t="s">
        <v>474</v>
      </c>
      <c r="B6" s="617">
        <v>489433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-0.5</v>
      </c>
      <c r="J5" s="611">
        <v>-0.2</v>
      </c>
      <c r="K5" s="945">
        <v>-0.9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-1.5</v>
      </c>
      <c r="J6" s="458">
        <v>-1.9</v>
      </c>
      <c r="K6" s="976">
        <v>-1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-2.2999999999999998</v>
      </c>
      <c r="J7" s="612">
        <v>-2.6</v>
      </c>
      <c r="K7" s="980">
        <v>-1.8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131</v>
      </c>
      <c r="C5" s="207">
        <v>111</v>
      </c>
      <c r="G5" s="113"/>
      <c r="H5" s="174" t="s">
        <v>586</v>
      </c>
      <c r="I5" s="207">
        <v>7</v>
      </c>
      <c r="J5" s="207">
        <v>14</v>
      </c>
    </row>
    <row r="6" spans="1:13" ht="15" customHeight="1" x14ac:dyDescent="0.25">
      <c r="A6" s="175" t="s">
        <v>587</v>
      </c>
      <c r="B6" s="208">
        <v>525</v>
      </c>
      <c r="C6" s="208">
        <v>113</v>
      </c>
      <c r="G6" s="113"/>
      <c r="H6" s="175" t="s">
        <v>587</v>
      </c>
      <c r="I6" s="208">
        <v>139</v>
      </c>
      <c r="J6" s="208">
        <v>52</v>
      </c>
    </row>
    <row r="7" spans="1:13" ht="15" customHeight="1" x14ac:dyDescent="0.25">
      <c r="A7" s="175" t="s">
        <v>588</v>
      </c>
      <c r="B7" s="208">
        <v>3326</v>
      </c>
      <c r="C7" s="208">
        <v>2121</v>
      </c>
      <c r="G7" s="113"/>
      <c r="H7" s="175" t="s">
        <v>588</v>
      </c>
      <c r="I7" s="208">
        <v>1886</v>
      </c>
      <c r="J7" s="208">
        <v>1035</v>
      </c>
    </row>
    <row r="8" spans="1:13" ht="15" customHeight="1" x14ac:dyDescent="0.25">
      <c r="A8" s="175" t="s">
        <v>589</v>
      </c>
      <c r="B8" s="208">
        <v>2491</v>
      </c>
      <c r="C8" s="208">
        <v>2282</v>
      </c>
      <c r="G8" s="113"/>
      <c r="H8" s="175" t="s">
        <v>589</v>
      </c>
      <c r="I8" s="208">
        <v>2305</v>
      </c>
      <c r="J8" s="208">
        <v>1962</v>
      </c>
    </row>
    <row r="9" spans="1:13" ht="15" customHeight="1" x14ac:dyDescent="0.25">
      <c r="A9" s="175" t="s">
        <v>590</v>
      </c>
      <c r="B9" s="208">
        <v>3511</v>
      </c>
      <c r="C9" s="208">
        <v>4190</v>
      </c>
      <c r="G9" s="113"/>
      <c r="H9" s="175" t="s">
        <v>590</v>
      </c>
      <c r="I9" s="208">
        <v>3845</v>
      </c>
      <c r="J9" s="208">
        <v>4423</v>
      </c>
    </row>
    <row r="10" spans="1:13" ht="15" customHeight="1" x14ac:dyDescent="0.25">
      <c r="A10" s="175" t="s">
        <v>591</v>
      </c>
      <c r="B10" s="208">
        <v>349</v>
      </c>
      <c r="C10" s="208">
        <v>381</v>
      </c>
      <c r="G10" s="113"/>
      <c r="H10" s="175" t="s">
        <v>591</v>
      </c>
      <c r="I10" s="208">
        <v>359</v>
      </c>
      <c r="J10" s="208">
        <v>337</v>
      </c>
    </row>
    <row r="11" spans="1:13" ht="15" customHeight="1" x14ac:dyDescent="0.25">
      <c r="A11" s="176" t="s">
        <v>592</v>
      </c>
      <c r="B11" s="209">
        <v>445</v>
      </c>
      <c r="C11" s="209">
        <v>465</v>
      </c>
      <c r="G11" s="113"/>
      <c r="H11" s="176" t="s">
        <v>592</v>
      </c>
      <c r="I11" s="209">
        <v>796</v>
      </c>
      <c r="J11" s="209">
        <v>680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131</v>
      </c>
      <c r="C17" s="178">
        <f>IF(ISBLANK(C5),"0",C5)</f>
        <v>111</v>
      </c>
      <c r="G17" s="113"/>
      <c r="H17" s="174" t="s">
        <v>586</v>
      </c>
      <c r="I17" s="177">
        <f>IF(ISBLANK(I5),"0",I5)</f>
        <v>7</v>
      </c>
      <c r="J17" s="178">
        <f>IF(ISBLANK(J5),"0",J5)</f>
        <v>14</v>
      </c>
    </row>
    <row r="18" spans="1:13" ht="15" customHeight="1" x14ac:dyDescent="0.25">
      <c r="A18" s="175" t="s">
        <v>587</v>
      </c>
      <c r="B18" s="179">
        <f t="shared" ref="B18:C18" si="0">IF(ISBLANK(B6),"0",B6)</f>
        <v>525</v>
      </c>
      <c r="C18" s="180">
        <f t="shared" si="0"/>
        <v>113</v>
      </c>
      <c r="G18" s="113"/>
      <c r="H18" s="175" t="s">
        <v>587</v>
      </c>
      <c r="I18" s="179">
        <f t="shared" ref="I18:J18" si="1">IF(ISBLANK(I6),"0",I6)</f>
        <v>139</v>
      </c>
      <c r="J18" s="180">
        <f t="shared" si="1"/>
        <v>52</v>
      </c>
    </row>
    <row r="19" spans="1:13" ht="15" customHeight="1" x14ac:dyDescent="0.25">
      <c r="A19" s="175" t="s">
        <v>588</v>
      </c>
      <c r="B19" s="179">
        <f t="shared" ref="B19:C19" si="2">IF(ISBLANK(B7),"0",B7)</f>
        <v>3326</v>
      </c>
      <c r="C19" s="180">
        <f t="shared" si="2"/>
        <v>2121</v>
      </c>
      <c r="G19" s="113"/>
      <c r="H19" s="175" t="s">
        <v>588</v>
      </c>
      <c r="I19" s="179">
        <f t="shared" ref="I19:J19" si="3">IF(ISBLANK(I7),"0",I7)</f>
        <v>1886</v>
      </c>
      <c r="J19" s="180">
        <f t="shared" si="3"/>
        <v>1035</v>
      </c>
    </row>
    <row r="20" spans="1:13" ht="15" customHeight="1" x14ac:dyDescent="0.25">
      <c r="A20" s="175" t="s">
        <v>589</v>
      </c>
      <c r="B20" s="179">
        <f t="shared" ref="B20:C20" si="4">IF(ISBLANK(B8),"0",B8)</f>
        <v>2491</v>
      </c>
      <c r="C20" s="180">
        <f t="shared" si="4"/>
        <v>2282</v>
      </c>
      <c r="G20" s="113"/>
      <c r="H20" s="175" t="s">
        <v>589</v>
      </c>
      <c r="I20" s="179">
        <f t="shared" ref="I20:J20" si="5">IF(ISBLANK(I8),"0",I8)</f>
        <v>2305</v>
      </c>
      <c r="J20" s="180">
        <f t="shared" si="5"/>
        <v>1962</v>
      </c>
    </row>
    <row r="21" spans="1:13" ht="15" customHeight="1" x14ac:dyDescent="0.25">
      <c r="A21" s="175" t="s">
        <v>590</v>
      </c>
      <c r="B21" s="179">
        <f t="shared" ref="B21:C21" si="6">IF(ISBLANK(B9),"0",B9)</f>
        <v>3511</v>
      </c>
      <c r="C21" s="180">
        <f t="shared" si="6"/>
        <v>4190</v>
      </c>
      <c r="G21" s="113"/>
      <c r="H21" s="175" t="s">
        <v>590</v>
      </c>
      <c r="I21" s="179">
        <f t="shared" ref="I21:J21" si="7">IF(ISBLANK(I9),"0",I9)</f>
        <v>3845</v>
      </c>
      <c r="J21" s="180">
        <f t="shared" si="7"/>
        <v>4423</v>
      </c>
    </row>
    <row r="22" spans="1:13" ht="15" customHeight="1" x14ac:dyDescent="0.25">
      <c r="A22" s="175" t="s">
        <v>591</v>
      </c>
      <c r="B22" s="179">
        <f t="shared" ref="B22:C22" si="8">IF(ISBLANK(B10),"0",B10)</f>
        <v>349</v>
      </c>
      <c r="C22" s="180">
        <f t="shared" si="8"/>
        <v>381</v>
      </c>
      <c r="G22" s="113"/>
      <c r="H22" s="175" t="s">
        <v>591</v>
      </c>
      <c r="I22" s="179">
        <f t="shared" ref="I22:J22" si="9">IF(ISBLANK(I10),"0",I10)</f>
        <v>359</v>
      </c>
      <c r="J22" s="180">
        <f t="shared" si="9"/>
        <v>337</v>
      </c>
    </row>
    <row r="23" spans="1:13" ht="15" customHeight="1" x14ac:dyDescent="0.25">
      <c r="A23" s="176" t="s">
        <v>592</v>
      </c>
      <c r="B23" s="181">
        <f t="shared" ref="B23:C23" si="10">IF(ISBLANK(B11),"0",B11)</f>
        <v>445</v>
      </c>
      <c r="C23" s="182">
        <f t="shared" si="10"/>
        <v>465</v>
      </c>
      <c r="G23" s="113"/>
      <c r="H23" s="176" t="s">
        <v>592</v>
      </c>
      <c r="I23" s="181">
        <f t="shared" ref="I23:J23" si="11">IF(ISBLANK(I11),"0",I11)</f>
        <v>796</v>
      </c>
      <c r="J23" s="182">
        <f t="shared" si="11"/>
        <v>680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1.215438856930785</v>
      </c>
      <c r="C29" s="184">
        <f>C17/SUM(C17:C23)*100</f>
        <v>1.1487115802545793</v>
      </c>
      <c r="D29" s="253"/>
      <c r="E29" s="253"/>
      <c r="G29" s="113"/>
      <c r="H29" s="174" t="s">
        <v>593</v>
      </c>
      <c r="I29" s="184">
        <f>I17/SUM(I17:I23)*100</f>
        <v>7.4970547284995179E-2</v>
      </c>
      <c r="J29" s="184">
        <f>J17/SUM(J17:J23)*100</f>
        <v>0.1646477713748089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4.8710335869363517</v>
      </c>
      <c r="C30" s="185">
        <f>C18/SUM(C17:C23)*100</f>
        <v>1.1694090862051123</v>
      </c>
      <c r="D30" s="253"/>
      <c r="E30" s="253"/>
      <c r="G30" s="113"/>
      <c r="H30" s="175" t="s">
        <v>594</v>
      </c>
      <c r="I30" s="185">
        <f>I18/SUM(I17:I23)*100</f>
        <v>1.4887008675163329</v>
      </c>
      <c r="J30" s="185">
        <f>J18/SUM(J17:J23)*100</f>
        <v>0.61154886510643303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30.859157543143439</v>
      </c>
      <c r="C31" s="185">
        <f>C19/SUM(C17:C23)*100</f>
        <v>21.949705060540207</v>
      </c>
      <c r="D31" s="253"/>
      <c r="E31" s="253"/>
      <c r="G31" s="113"/>
      <c r="H31" s="175" t="s">
        <v>595</v>
      </c>
      <c r="I31" s="185">
        <f>I19/SUM(I17:I23)*100</f>
        <v>20.199207454214417</v>
      </c>
      <c r="J31" s="185">
        <f>J19/SUM(J17:J23)*100</f>
        <v>12.172174526637658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23.111894600111338</v>
      </c>
      <c r="C32" s="185">
        <f>C20/SUM(C17:C23)*100</f>
        <v>23.615854289558108</v>
      </c>
      <c r="D32" s="253"/>
      <c r="E32" s="253"/>
      <c r="G32" s="113"/>
      <c r="H32" s="175" t="s">
        <v>596</v>
      </c>
      <c r="I32" s="185">
        <f>I20/SUM(I17:I23)*100</f>
        <v>24.686730213130556</v>
      </c>
      <c r="J32" s="185">
        <f>J20/SUM(J17:J23)*100</f>
        <v>23.074209102669645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32.57561699758768</v>
      </c>
      <c r="C33" s="185">
        <f>C21/SUM(C17:C23)*100</f>
        <v>43.361274966366551</v>
      </c>
      <c r="D33" s="253"/>
      <c r="E33" s="253"/>
      <c r="G33" s="113"/>
      <c r="H33" s="175" t="s">
        <v>597</v>
      </c>
      <c r="I33" s="185">
        <f>I21/SUM(I17:I23)*100</f>
        <v>41.180250615829493</v>
      </c>
      <c r="J33" s="185">
        <f>J21/SUM(J17:J23)*100</f>
        <v>52.016935199341404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3.2380775654110225</v>
      </c>
      <c r="C34" s="185">
        <f>C22/SUM(C17:C23)*100</f>
        <v>3.942874883576529</v>
      </c>
      <c r="D34" s="253"/>
      <c r="E34" s="253"/>
      <c r="G34" s="113"/>
      <c r="H34" s="175" t="s">
        <v>598</v>
      </c>
      <c r="I34" s="185">
        <f>I22/SUM(I17:I23)*100</f>
        <v>3.8449180679018959</v>
      </c>
      <c r="J34" s="185">
        <f>J22/SUM(J17:J23)*100</f>
        <v>3.9633070680936142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4.1287808498793845</v>
      </c>
      <c r="C35" s="186">
        <f>C23/SUM(C17:C23)*100</f>
        <v>4.8121701334989133</v>
      </c>
      <c r="D35" s="253"/>
      <c r="E35" s="253"/>
      <c r="G35" s="113"/>
      <c r="H35" s="176" t="s">
        <v>599</v>
      </c>
      <c r="I35" s="186">
        <f>I23/SUM(I17:I23)*100</f>
        <v>8.5252222341223103</v>
      </c>
      <c r="J35" s="186">
        <f>J23/SUM(J17:J23)*100</f>
        <v>7.9971774667764315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1.215438856930785</v>
      </c>
      <c r="C41" s="184">
        <f t="shared" si="12"/>
        <v>1.1487115802545793</v>
      </c>
      <c r="G41" s="113"/>
      <c r="H41" s="174" t="s">
        <v>601</v>
      </c>
      <c r="I41" s="184">
        <f t="shared" ref="I41:J41" si="13">I29</f>
        <v>7.4970547284995179E-2</v>
      </c>
      <c r="J41" s="184">
        <f t="shared" si="13"/>
        <v>0.1646477713748089</v>
      </c>
    </row>
    <row r="42" spans="1:12" x14ac:dyDescent="0.25">
      <c r="A42" s="175" t="s">
        <v>602</v>
      </c>
      <c r="B42" s="185">
        <f t="shared" si="12"/>
        <v>4.8710335869363517</v>
      </c>
      <c r="C42" s="185">
        <f t="shared" si="12"/>
        <v>1.1694090862051123</v>
      </c>
      <c r="G42" s="113"/>
      <c r="H42" s="175" t="s">
        <v>602</v>
      </c>
      <c r="I42" s="185">
        <f t="shared" ref="I42:J42" si="14">I30</f>
        <v>1.4887008675163329</v>
      </c>
      <c r="J42" s="185">
        <f t="shared" si="14"/>
        <v>0.61154886510643303</v>
      </c>
    </row>
    <row r="43" spans="1:12" x14ac:dyDescent="0.25">
      <c r="A43" s="175" t="s">
        <v>603</v>
      </c>
      <c r="B43" s="185">
        <f t="shared" si="12"/>
        <v>30.859157543143439</v>
      </c>
      <c r="C43" s="185">
        <f t="shared" si="12"/>
        <v>21.949705060540207</v>
      </c>
      <c r="G43" s="113"/>
      <c r="H43" s="175" t="s">
        <v>603</v>
      </c>
      <c r="I43" s="185">
        <f t="shared" ref="I43:J43" si="15">I31</f>
        <v>20.199207454214417</v>
      </c>
      <c r="J43" s="185">
        <f t="shared" si="15"/>
        <v>12.172174526637658</v>
      </c>
    </row>
    <row r="44" spans="1:12" x14ac:dyDescent="0.25">
      <c r="A44" s="175" t="s">
        <v>604</v>
      </c>
      <c r="B44" s="185">
        <f t="shared" si="12"/>
        <v>23.111894600111338</v>
      </c>
      <c r="C44" s="185">
        <f t="shared" si="12"/>
        <v>23.615854289558108</v>
      </c>
      <c r="G44" s="113"/>
      <c r="H44" s="175" t="s">
        <v>604</v>
      </c>
      <c r="I44" s="185">
        <f t="shared" ref="I44:J44" si="16">I32</f>
        <v>24.686730213130556</v>
      </c>
      <c r="J44" s="185">
        <f t="shared" si="16"/>
        <v>23.074209102669645</v>
      </c>
    </row>
    <row r="45" spans="1:12" x14ac:dyDescent="0.25">
      <c r="A45" s="175" t="s">
        <v>605</v>
      </c>
      <c r="B45" s="185">
        <f t="shared" si="12"/>
        <v>32.57561699758768</v>
      </c>
      <c r="C45" s="185">
        <f t="shared" si="12"/>
        <v>43.361274966366551</v>
      </c>
      <c r="G45" s="113"/>
      <c r="H45" s="175" t="s">
        <v>605</v>
      </c>
      <c r="I45" s="185">
        <f t="shared" ref="I45:J45" si="17">I33</f>
        <v>41.180250615829493</v>
      </c>
      <c r="J45" s="185">
        <f t="shared" si="17"/>
        <v>52.016935199341404</v>
      </c>
    </row>
    <row r="46" spans="1:12" x14ac:dyDescent="0.25">
      <c r="A46" s="175" t="s">
        <v>606</v>
      </c>
      <c r="B46" s="185">
        <f t="shared" si="12"/>
        <v>3.2380775654110225</v>
      </c>
      <c r="C46" s="185">
        <f t="shared" si="12"/>
        <v>3.942874883576529</v>
      </c>
      <c r="G46" s="113"/>
      <c r="H46" s="175" t="s">
        <v>606</v>
      </c>
      <c r="I46" s="185">
        <f t="shared" ref="I46:J46" si="18">I34</f>
        <v>3.8449180679018959</v>
      </c>
      <c r="J46" s="185">
        <f t="shared" si="18"/>
        <v>3.9633070680936142</v>
      </c>
    </row>
    <row r="47" spans="1:12" x14ac:dyDescent="0.25">
      <c r="A47" s="176" t="s">
        <v>607</v>
      </c>
      <c r="B47" s="186">
        <f t="shared" si="12"/>
        <v>4.1287808498793845</v>
      </c>
      <c r="C47" s="186">
        <f t="shared" si="12"/>
        <v>4.8121701334989133</v>
      </c>
      <c r="G47" s="113"/>
      <c r="H47" s="176" t="s">
        <v>607</v>
      </c>
      <c r="I47" s="186">
        <f t="shared" ref="I47:J47" si="19">I35</f>
        <v>8.5252222341223103</v>
      </c>
      <c r="J47" s="186">
        <f t="shared" si="19"/>
        <v>7.9971774667764315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7041</v>
      </c>
      <c r="C5" s="207">
        <v>5565</v>
      </c>
      <c r="D5" s="253"/>
      <c r="E5" s="253"/>
      <c r="F5" s="1003"/>
      <c r="H5" s="174" t="s">
        <v>624</v>
      </c>
      <c r="I5" s="207">
        <v>3368</v>
      </c>
      <c r="J5" s="207">
        <v>2533</v>
      </c>
    </row>
    <row r="6" spans="1:10" ht="15" customHeight="1" x14ac:dyDescent="0.25">
      <c r="A6" s="175" t="s">
        <v>625</v>
      </c>
      <c r="B6" s="208">
        <v>1586</v>
      </c>
      <c r="C6" s="208">
        <v>1703</v>
      </c>
      <c r="D6" s="253"/>
      <c r="E6" s="253"/>
      <c r="F6" s="1003"/>
      <c r="H6" s="175" t="s">
        <v>625</v>
      </c>
      <c r="I6" s="208">
        <v>2805</v>
      </c>
      <c r="J6" s="208">
        <v>3016</v>
      </c>
    </row>
    <row r="7" spans="1:10" ht="15" customHeight="1" x14ac:dyDescent="0.25">
      <c r="A7" s="176" t="s">
        <v>626</v>
      </c>
      <c r="B7" s="209">
        <v>2151</v>
      </c>
      <c r="C7" s="209">
        <v>2395</v>
      </c>
      <c r="D7" s="253"/>
      <c r="E7" s="253"/>
      <c r="F7" s="1003"/>
      <c r="H7" s="175" t="s">
        <v>626</v>
      </c>
      <c r="I7" s="208">
        <v>3156</v>
      </c>
      <c r="J7" s="208">
        <v>2941</v>
      </c>
    </row>
    <row r="8" spans="1:10" x14ac:dyDescent="0.25">
      <c r="D8" s="253"/>
      <c r="E8" s="253"/>
      <c r="F8" s="1003"/>
      <c r="H8" s="176" t="s">
        <v>2351</v>
      </c>
      <c r="I8" s="209">
        <v>8</v>
      </c>
      <c r="J8" s="209">
        <v>13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7041</v>
      </c>
      <c r="C13" s="178">
        <f>IF(ISBLANK(C5),"0",C5)</f>
        <v>5565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1586</v>
      </c>
      <c r="C14" s="180">
        <f t="shared" si="0"/>
        <v>1703</v>
      </c>
      <c r="D14" s="253"/>
      <c r="E14" s="253"/>
      <c r="F14" s="1003"/>
      <c r="H14" s="174" t="s">
        <v>624</v>
      </c>
      <c r="I14" s="177">
        <f>IF(ISBLANK(I5),"0",I5)</f>
        <v>3368</v>
      </c>
      <c r="J14" s="178">
        <f>IF(ISBLANK(J5),"0",J5)</f>
        <v>2533</v>
      </c>
    </row>
    <row r="15" spans="1:10" ht="15" customHeight="1" x14ac:dyDescent="0.25">
      <c r="A15" s="176" t="s">
        <v>626</v>
      </c>
      <c r="B15" s="181">
        <f t="shared" si="0"/>
        <v>2151</v>
      </c>
      <c r="C15" s="182">
        <f t="shared" si="0"/>
        <v>2395</v>
      </c>
      <c r="D15" s="253"/>
      <c r="E15" s="253"/>
      <c r="F15" s="1003"/>
      <c r="H15" s="175" t="s">
        <v>625</v>
      </c>
      <c r="I15" s="179">
        <f t="shared" ref="I15:J15" si="1">IF(ISBLANK(I6),"0",I6)</f>
        <v>2805</v>
      </c>
      <c r="J15" s="180">
        <f t="shared" si="1"/>
        <v>3016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3156</v>
      </c>
      <c r="J16" s="180">
        <f t="shared" si="2"/>
        <v>2941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8</v>
      </c>
      <c r="J17" s="182">
        <f t="shared" si="3"/>
        <v>13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65.32751902022639</v>
      </c>
      <c r="C21" s="184">
        <f>C13/SUM(C13:C15)*100</f>
        <v>57.590810307357962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14.715160512154387</v>
      </c>
      <c r="C22" s="185">
        <f>C14/SUM(C13:C15)*100</f>
        <v>17.623926316878816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19.957320467619226</v>
      </c>
      <c r="C23" s="186">
        <f>C15/SUM(C13:C15)*100</f>
        <v>24.785263375763218</v>
      </c>
      <c r="D23" s="253"/>
      <c r="E23" s="253"/>
      <c r="F23" s="1003"/>
      <c r="H23" s="174" t="s">
        <v>629</v>
      </c>
      <c r="I23" s="184">
        <f>I14/SUM(I14:I17)*100</f>
        <v>36.071543322266251</v>
      </c>
      <c r="J23" s="184">
        <f>J14/SUM(J14:J17)*100</f>
        <v>29.78948606374221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30.041769304915928</v>
      </c>
      <c r="J24" s="185">
        <f>J15/SUM(J14:J17)*100</f>
        <v>35.469834176173116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33.801006747349255</v>
      </c>
      <c r="J25" s="185">
        <f>J16/SUM(J14:J17)*100</f>
        <v>34.587792543808064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8.5680625468565919E-2</v>
      </c>
      <c r="J26" s="186">
        <f>J17/SUM(J14:J17)*100</f>
        <v>0.15288721627660826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65.32751902022639</v>
      </c>
      <c r="C29" s="189">
        <f t="shared" si="4"/>
        <v>57.590810307357962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14.715160512154387</v>
      </c>
      <c r="C30" s="192">
        <f t="shared" si="4"/>
        <v>17.623926316878816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19.957320467619226</v>
      </c>
      <c r="C31" s="195">
        <f t="shared" si="4"/>
        <v>24.785263375763218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36.071543322266251</v>
      </c>
      <c r="J32" s="189">
        <f>J23</f>
        <v>29.78948606374221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30.041769304915928</v>
      </c>
      <c r="J33" s="192">
        <f t="shared" si="5"/>
        <v>35.469834176173116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33.801006747349255</v>
      </c>
      <c r="J34" s="192">
        <f t="shared" si="6"/>
        <v>34.587792543808064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8.5680625468565919E-2</v>
      </c>
      <c r="J35" s="195">
        <f t="shared" si="7"/>
        <v>0.15288721627660826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326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20233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73.73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218.6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2</v>
      </c>
      <c r="E5" s="28"/>
      <c r="J5" s="654" t="s">
        <v>542</v>
      </c>
      <c r="K5" s="669">
        <f>IF(ISBLANK(B5),"",B5)</f>
        <v>1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7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7</v>
      </c>
      <c r="N6" s="44"/>
    </row>
    <row r="7" spans="1:15" x14ac:dyDescent="0.25">
      <c r="A7" s="656" t="s">
        <v>641</v>
      </c>
      <c r="B7" s="657">
        <v>14</v>
      </c>
      <c r="C7" s="657">
        <v>16</v>
      </c>
      <c r="E7" s="44"/>
      <c r="J7" s="656" t="s">
        <v>641</v>
      </c>
      <c r="K7" s="670">
        <f t="shared" si="0"/>
        <v>14</v>
      </c>
      <c r="L7" s="619">
        <f t="shared" si="1"/>
        <v>16</v>
      </c>
      <c r="N7" s="44"/>
    </row>
    <row r="8" spans="1:15" x14ac:dyDescent="0.25">
      <c r="A8" s="650" t="s">
        <v>642</v>
      </c>
      <c r="B8" s="651">
        <v>13</v>
      </c>
      <c r="C8" s="651">
        <v>15</v>
      </c>
      <c r="E8" s="21"/>
      <c r="J8" s="650" t="s">
        <v>642</v>
      </c>
      <c r="K8" s="670">
        <f t="shared" si="0"/>
        <v>13</v>
      </c>
      <c r="L8" s="619">
        <f t="shared" si="1"/>
        <v>15</v>
      </c>
      <c r="N8" s="21"/>
    </row>
    <row r="9" spans="1:15" x14ac:dyDescent="0.25">
      <c r="A9" s="650" t="s">
        <v>643</v>
      </c>
      <c r="B9" s="651">
        <v>37</v>
      </c>
      <c r="C9" s="651">
        <v>21</v>
      </c>
      <c r="E9" s="21"/>
      <c r="J9" s="650" t="s">
        <v>643</v>
      </c>
      <c r="K9" s="670">
        <f t="shared" si="0"/>
        <v>37</v>
      </c>
      <c r="L9" s="619">
        <f t="shared" si="1"/>
        <v>21</v>
      </c>
      <c r="N9" s="21"/>
    </row>
    <row r="10" spans="1:15" x14ac:dyDescent="0.25">
      <c r="A10" s="652" t="s">
        <v>365</v>
      </c>
      <c r="B10" s="653">
        <v>393</v>
      </c>
      <c r="C10" s="653">
        <v>31</v>
      </c>
      <c r="J10" s="652" t="s">
        <v>365</v>
      </c>
      <c r="K10" s="671">
        <f t="shared" si="0"/>
        <v>393</v>
      </c>
      <c r="L10" s="620">
        <f t="shared" si="1"/>
        <v>31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4.04</v>
      </c>
      <c r="C15" s="197"/>
      <c r="D15" s="253"/>
      <c r="E15" s="211"/>
      <c r="F15" s="253"/>
      <c r="G15" s="253"/>
      <c r="J15" s="673" t="s">
        <v>488</v>
      </c>
      <c r="K15" s="674">
        <f>B15</f>
        <v>4.04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0.9</v>
      </c>
      <c r="C16" s="197"/>
      <c r="D16" s="253"/>
      <c r="E16" s="254"/>
      <c r="F16" s="253"/>
      <c r="G16" s="253"/>
      <c r="J16" s="675" t="s">
        <v>489</v>
      </c>
      <c r="K16" s="676">
        <f>B16</f>
        <v>0.9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1.75</v>
      </c>
      <c r="C18" s="197"/>
      <c r="D18" s="255"/>
      <c r="E18" s="256"/>
      <c r="F18" s="253"/>
      <c r="G18" s="253"/>
      <c r="J18" s="678" t="s">
        <v>501</v>
      </c>
      <c r="K18" s="674">
        <f>B18</f>
        <v>1.75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3.05</v>
      </c>
      <c r="C19" s="198"/>
      <c r="D19" s="255"/>
      <c r="E19" s="256"/>
      <c r="F19" s="253"/>
      <c r="G19" s="253"/>
      <c r="J19" s="672" t="s">
        <v>502</v>
      </c>
      <c r="K19" s="676">
        <f>B19</f>
        <v>3.05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2.5499999999999998</v>
      </c>
      <c r="C21" s="253"/>
      <c r="D21" s="253"/>
      <c r="E21" s="253"/>
      <c r="F21" s="253"/>
      <c r="G21" s="253"/>
      <c r="J21" s="661" t="s">
        <v>498</v>
      </c>
      <c r="K21" s="679">
        <f>B21</f>
        <v>2.5499999999999998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7</v>
      </c>
      <c r="C34" s="657">
        <v>6</v>
      </c>
      <c r="E34" s="44"/>
      <c r="J34" s="656" t="s">
        <v>641</v>
      </c>
      <c r="K34" s="670">
        <f t="shared" si="2"/>
        <v>7</v>
      </c>
      <c r="L34" s="619">
        <f t="shared" si="3"/>
        <v>6</v>
      </c>
      <c r="N34" s="44"/>
    </row>
    <row r="35" spans="1:15" x14ac:dyDescent="0.25">
      <c r="A35" s="650" t="s">
        <v>642</v>
      </c>
      <c r="B35" s="651">
        <v>10</v>
      </c>
      <c r="C35" s="651">
        <v>8</v>
      </c>
      <c r="E35" s="21"/>
      <c r="J35" s="650" t="s">
        <v>642</v>
      </c>
      <c r="K35" s="670">
        <f t="shared" si="2"/>
        <v>10</v>
      </c>
      <c r="L35" s="619">
        <f t="shared" si="3"/>
        <v>8</v>
      </c>
      <c r="N35" s="21"/>
    </row>
    <row r="36" spans="1:15" x14ac:dyDescent="0.25">
      <c r="A36" s="650" t="s">
        <v>643</v>
      </c>
      <c r="B36" s="651">
        <v>14</v>
      </c>
      <c r="C36" s="651">
        <v>10</v>
      </c>
      <c r="E36" s="21"/>
      <c r="J36" s="650" t="s">
        <v>643</v>
      </c>
      <c r="K36" s="670">
        <f t="shared" si="2"/>
        <v>14</v>
      </c>
      <c r="L36" s="619">
        <f t="shared" si="3"/>
        <v>10</v>
      </c>
      <c r="N36" s="21"/>
    </row>
    <row r="37" spans="1:15" x14ac:dyDescent="0.25">
      <c r="A37" s="652" t="s">
        <v>365</v>
      </c>
      <c r="B37" s="653">
        <v>77</v>
      </c>
      <c r="C37" s="653">
        <v>11</v>
      </c>
      <c r="J37" s="652" t="s">
        <v>365</v>
      </c>
      <c r="K37" s="671">
        <f t="shared" si="2"/>
        <v>77</v>
      </c>
      <c r="L37" s="620">
        <f t="shared" si="3"/>
        <v>11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1.1299999999999999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1.1299999999999999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0.39</v>
      </c>
      <c r="C43" s="197"/>
      <c r="D43" s="253"/>
      <c r="E43" s="254"/>
      <c r="F43" s="253"/>
      <c r="G43" s="253"/>
      <c r="J43" s="675" t="s">
        <v>489</v>
      </c>
      <c r="K43" s="676">
        <f>B43</f>
        <v>0.39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0.46</v>
      </c>
      <c r="C45" s="197"/>
      <c r="D45" s="255"/>
      <c r="E45" s="256"/>
      <c r="F45" s="253"/>
      <c r="G45" s="253"/>
      <c r="J45" s="678" t="s">
        <v>501</v>
      </c>
      <c r="K45" s="674">
        <f>B45</f>
        <v>0.46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1.01</v>
      </c>
      <c r="C46" s="198"/>
      <c r="D46" s="255"/>
      <c r="E46" s="256"/>
      <c r="F46" s="253"/>
      <c r="G46" s="253"/>
      <c r="J46" s="672" t="s">
        <v>502</v>
      </c>
      <c r="K46" s="676">
        <f>B46</f>
        <v>1.01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0.78</v>
      </c>
      <c r="C48" s="253"/>
      <c r="D48" s="253"/>
      <c r="E48" s="253"/>
      <c r="F48" s="253"/>
      <c r="G48" s="253"/>
      <c r="J48" s="661" t="s">
        <v>498</v>
      </c>
      <c r="K48" s="679">
        <f>B48</f>
        <v>0.78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480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1</v>
      </c>
      <c r="G4" s="643">
        <v>2</v>
      </c>
      <c r="H4" s="643">
        <v>480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1</v>
      </c>
      <c r="G5" s="602">
        <v>2</v>
      </c>
      <c r="H5" s="602">
        <v>480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1</v>
      </c>
      <c r="G6" s="617">
        <v>2</v>
      </c>
      <c r="H6" s="617">
        <v>480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46.8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94.6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407215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20126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7</v>
      </c>
      <c r="D4" s="600">
        <v>63.6</v>
      </c>
      <c r="E4" s="600">
        <v>0.59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31.5</v>
      </c>
      <c r="E5" s="751">
        <v>0.77</v>
      </c>
      <c r="G5" s="647" t="s">
        <v>446</v>
      </c>
      <c r="H5" s="648">
        <f>IF(ISBLANK(B4),"",B4)</f>
        <v>1</v>
      </c>
      <c r="I5" s="648">
        <f>IF(ISBLANK(B5),"",B5)</f>
        <v>0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7.1</v>
      </c>
      <c r="D6" s="959">
        <v>46.8</v>
      </c>
      <c r="E6" s="959">
        <v>0.77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</v>
      </c>
      <c r="I9" s="648">
        <f>IF(ISBLANK(C5),"",C5)</f>
        <v>0</v>
      </c>
      <c r="J9" s="649">
        <f>IF(ISBLANK(C6),"",C6)</f>
        <v>7.1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39</v>
      </c>
      <c r="C4" s="643">
        <v>1.9</v>
      </c>
      <c r="D4" s="643">
        <v>1.2</v>
      </c>
      <c r="E4" s="643">
        <v>0.21</v>
      </c>
      <c r="F4" s="643">
        <v>0.8</v>
      </c>
      <c r="G4" s="643">
        <v>2.9</v>
      </c>
      <c r="H4" s="1066"/>
      <c r="I4" s="253"/>
      <c r="J4" s="253"/>
      <c r="K4" s="253"/>
    </row>
    <row r="5" spans="1:11" x14ac:dyDescent="0.25">
      <c r="A5" s="480">
        <v>2021</v>
      </c>
      <c r="B5" s="602">
        <v>39</v>
      </c>
      <c r="C5" s="602">
        <v>1.9</v>
      </c>
      <c r="D5" s="602">
        <v>0.9</v>
      </c>
      <c r="E5" s="602">
        <v>0.21</v>
      </c>
      <c r="F5" s="602">
        <v>0.7</v>
      </c>
      <c r="G5" s="602">
        <v>3</v>
      </c>
      <c r="H5" s="1066"/>
      <c r="I5" s="253"/>
      <c r="J5" s="253"/>
      <c r="K5" s="253"/>
    </row>
    <row r="6" spans="1:11" x14ac:dyDescent="0.25">
      <c r="A6" s="360">
        <v>2022</v>
      </c>
      <c r="B6" s="602">
        <v>38</v>
      </c>
      <c r="C6" s="602">
        <v>1.9</v>
      </c>
      <c r="D6" s="602">
        <v>1.5</v>
      </c>
      <c r="E6" s="602">
        <v>0.21</v>
      </c>
      <c r="F6" s="602">
        <v>0.8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100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92.3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94.6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2640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440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3355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38766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1916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2499</v>
      </c>
      <c r="C5" s="1034">
        <v>1305</v>
      </c>
      <c r="D5" s="600">
        <v>1194</v>
      </c>
      <c r="G5" s="871" t="s">
        <v>126</v>
      </c>
      <c r="H5" s="637">
        <f>IF(ISBLANK(D7),"",D7)</f>
        <v>1301</v>
      </c>
    </row>
    <row r="6" spans="1:17" x14ac:dyDescent="0.25">
      <c r="A6" s="641">
        <v>2021</v>
      </c>
      <c r="B6" s="1034">
        <v>2584</v>
      </c>
      <c r="C6" s="1034">
        <v>1341</v>
      </c>
      <c r="D6" s="602">
        <v>1243</v>
      </c>
      <c r="G6" s="635" t="s">
        <v>127</v>
      </c>
      <c r="H6" s="623">
        <f>IF(ISBLANK(C7),"",C7)</f>
        <v>1339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2640</v>
      </c>
      <c r="C7" s="1034">
        <v>1339</v>
      </c>
      <c r="D7" s="617">
        <v>1301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1301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1339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974</v>
      </c>
      <c r="C6" s="55">
        <v>501</v>
      </c>
      <c r="D6" s="55">
        <v>473</v>
      </c>
      <c r="E6" s="70">
        <v>1370</v>
      </c>
      <c r="F6" s="55">
        <v>679</v>
      </c>
      <c r="G6" s="110">
        <v>691</v>
      </c>
      <c r="H6" s="55">
        <v>883</v>
      </c>
      <c r="I6" s="55">
        <v>470</v>
      </c>
      <c r="J6" s="55">
        <v>413</v>
      </c>
      <c r="K6" s="70">
        <v>2999</v>
      </c>
      <c r="L6" s="55">
        <v>1528</v>
      </c>
      <c r="M6" s="110">
        <v>1471</v>
      </c>
      <c r="N6" s="70">
        <v>3481</v>
      </c>
      <c r="O6" s="55">
        <v>1805</v>
      </c>
      <c r="P6" s="110">
        <v>1676</v>
      </c>
      <c r="Q6" s="70">
        <v>12825</v>
      </c>
      <c r="R6" s="55">
        <v>6361</v>
      </c>
      <c r="S6" s="110">
        <v>6464</v>
      </c>
      <c r="T6" s="70">
        <v>20706</v>
      </c>
      <c r="U6" s="55">
        <v>9915</v>
      </c>
      <c r="V6" s="160">
        <v>10791</v>
      </c>
    </row>
    <row r="7" spans="1:22" x14ac:dyDescent="0.25">
      <c r="A7" s="286">
        <v>2021</v>
      </c>
      <c r="B7" s="167">
        <v>984</v>
      </c>
      <c r="C7" s="94">
        <v>503</v>
      </c>
      <c r="D7" s="94">
        <v>481</v>
      </c>
      <c r="E7" s="167">
        <v>1299</v>
      </c>
      <c r="F7" s="94">
        <v>652</v>
      </c>
      <c r="G7" s="169">
        <v>647</v>
      </c>
      <c r="H7" s="94">
        <v>867</v>
      </c>
      <c r="I7" s="94">
        <v>448</v>
      </c>
      <c r="J7" s="94">
        <v>419</v>
      </c>
      <c r="K7" s="167">
        <v>2927</v>
      </c>
      <c r="L7" s="94">
        <v>1482</v>
      </c>
      <c r="M7" s="169">
        <v>1445</v>
      </c>
      <c r="N7" s="167">
        <v>3425</v>
      </c>
      <c r="O7" s="94">
        <v>1759</v>
      </c>
      <c r="P7" s="169">
        <v>1666</v>
      </c>
      <c r="Q7" s="167">
        <v>12657</v>
      </c>
      <c r="R7" s="94">
        <v>6280</v>
      </c>
      <c r="S7" s="169">
        <v>6377</v>
      </c>
      <c r="T7" s="212">
        <v>20298</v>
      </c>
      <c r="U7" s="58">
        <v>9711</v>
      </c>
      <c r="V7" s="160">
        <v>10587</v>
      </c>
    </row>
    <row r="8" spans="1:22" x14ac:dyDescent="0.25">
      <c r="A8" s="219">
        <v>2022</v>
      </c>
      <c r="B8" s="72">
        <v>1027</v>
      </c>
      <c r="C8" s="61">
        <v>526</v>
      </c>
      <c r="D8" s="61">
        <v>501</v>
      </c>
      <c r="E8" s="72">
        <v>1288</v>
      </c>
      <c r="F8" s="61">
        <v>636</v>
      </c>
      <c r="G8" s="111">
        <v>652</v>
      </c>
      <c r="H8" s="61">
        <v>860</v>
      </c>
      <c r="I8" s="61">
        <v>455</v>
      </c>
      <c r="J8" s="61">
        <v>405</v>
      </c>
      <c r="K8" s="72">
        <v>2963</v>
      </c>
      <c r="L8" s="61">
        <v>1499</v>
      </c>
      <c r="M8" s="111">
        <v>1464</v>
      </c>
      <c r="N8" s="72">
        <v>3105</v>
      </c>
      <c r="O8" s="61">
        <v>1605</v>
      </c>
      <c r="P8" s="111">
        <v>1500</v>
      </c>
      <c r="Q8" s="72">
        <v>12079</v>
      </c>
      <c r="R8" s="61">
        <v>6012</v>
      </c>
      <c r="S8" s="111">
        <v>6067</v>
      </c>
      <c r="T8" s="72">
        <v>20233</v>
      </c>
      <c r="U8" s="61">
        <v>9700</v>
      </c>
      <c r="V8" s="111">
        <v>10533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1027</v>
      </c>
      <c r="C15" s="172">
        <f>E8</f>
        <v>1288</v>
      </c>
      <c r="D15" s="172">
        <f>H8</f>
        <v>860</v>
      </c>
      <c r="E15" s="172">
        <f>K8</f>
        <v>2963</v>
      </c>
      <c r="F15" s="172">
        <f>N8</f>
        <v>3105</v>
      </c>
      <c r="G15" s="172">
        <f>Q8</f>
        <v>12079</v>
      </c>
      <c r="H15" s="334">
        <f>T8</f>
        <v>20233</v>
      </c>
      <c r="M15" s="172">
        <f>K8</f>
        <v>2963</v>
      </c>
      <c r="N15" s="172">
        <f>H15-E15-O15</f>
        <v>11431</v>
      </c>
      <c r="O15" s="172">
        <f>H15-(B15+C15+G15)</f>
        <v>5839</v>
      </c>
      <c r="P15" s="29"/>
      <c r="Q15" s="100">
        <f>M15/H15*100</f>
        <v>14.644392823605001</v>
      </c>
      <c r="R15" s="100">
        <f>N15/H15*100</f>
        <v>56.496812138585483</v>
      </c>
      <c r="S15" s="100">
        <f>O15/H15*100</f>
        <v>28.858795037809521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14.644392823605001</v>
      </c>
      <c r="R18" s="100">
        <f>N15/H15*100</f>
        <v>56.496812138585483</v>
      </c>
      <c r="S18" s="100">
        <f>O15/H15*100</f>
        <v>28.858795037809521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19.2</v>
      </c>
      <c r="C23" s="361"/>
      <c r="D23" s="361"/>
      <c r="E23" s="167">
        <v>6.4</v>
      </c>
      <c r="F23" s="361"/>
      <c r="G23" s="362"/>
      <c r="H23" s="167">
        <v>6.41</v>
      </c>
      <c r="I23" s="94">
        <v>12.2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7.5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6.5</v>
      </c>
      <c r="C25" s="357"/>
      <c r="D25" s="357"/>
      <c r="E25" s="72">
        <v>19.2</v>
      </c>
      <c r="F25" s="357"/>
      <c r="G25" s="461"/>
      <c r="H25" s="72">
        <v>6.49</v>
      </c>
      <c r="I25" s="61">
        <v>14.08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12.2</v>
      </c>
      <c r="F32" s="700">
        <f>A23</f>
        <v>2020</v>
      </c>
      <c r="G32" s="674">
        <f>IF(ISBLANK(J23),"",J23)</f>
        <v>0</v>
      </c>
      <c r="H32" s="674">
        <f>IF(ISBLANK(I23),"",I23)</f>
        <v>12.2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14.08</v>
      </c>
      <c r="F34" s="702">
        <f t="shared" si="3"/>
        <v>2022</v>
      </c>
      <c r="G34" s="676">
        <f t="shared" si="4"/>
        <v>0</v>
      </c>
      <c r="H34" s="676">
        <f t="shared" si="5"/>
        <v>14.08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16</v>
      </c>
      <c r="C4" s="600">
        <v>1</v>
      </c>
      <c r="D4" s="600">
        <v>0</v>
      </c>
      <c r="E4" s="599">
        <v>0</v>
      </c>
      <c r="F4" s="600">
        <v>5.5</v>
      </c>
      <c r="G4" s="600">
        <v>0</v>
      </c>
    </row>
    <row r="5" spans="1:10" x14ac:dyDescent="0.25">
      <c r="A5" s="286">
        <v>2022</v>
      </c>
      <c r="B5" s="751">
        <v>18</v>
      </c>
      <c r="C5" s="751">
        <v>1</v>
      </c>
      <c r="D5" s="751">
        <v>0</v>
      </c>
      <c r="E5" s="753">
        <v>0</v>
      </c>
      <c r="F5" s="751">
        <v>6.1</v>
      </c>
      <c r="G5" s="751">
        <v>0</v>
      </c>
    </row>
    <row r="6" spans="1:10" x14ac:dyDescent="0.25">
      <c r="A6" s="218">
        <v>2023</v>
      </c>
      <c r="B6" s="752">
        <v>25</v>
      </c>
      <c r="C6" s="752">
        <v>2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16</v>
      </c>
      <c r="C11" s="80">
        <f>IF(ISBLANK(D4),"",D4)</f>
        <v>0</v>
      </c>
      <c r="E11" s="103">
        <f>A4</f>
        <v>2021</v>
      </c>
      <c r="F11" s="80">
        <f>IF(ISBLANK(B4),"",B4)</f>
        <v>16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18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18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25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25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0</v>
      </c>
      <c r="E18" s="603">
        <f>A4</f>
        <v>2021</v>
      </c>
      <c r="F18" s="100">
        <f>IF(ISBLANK(C4),"",C4)</f>
        <v>1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0</v>
      </c>
      <c r="E20" s="155">
        <f t="shared" si="5"/>
        <v>2023</v>
      </c>
      <c r="F20" s="83">
        <f>IF(ISBLANK(C6),"",C6)</f>
        <v>2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444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212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106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234</v>
      </c>
    </row>
    <row r="17" spans="2:3" x14ac:dyDescent="0.25">
      <c r="B17" s="253">
        <v>2022</v>
      </c>
      <c r="C17" s="1100">
        <v>223</v>
      </c>
    </row>
    <row r="18" spans="2:3" x14ac:dyDescent="0.25">
      <c r="B18" s="253">
        <v>2023</v>
      </c>
      <c r="C18" s="1100">
        <v>212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234</v>
      </c>
    </row>
    <row r="22" spans="2:3" x14ac:dyDescent="0.25">
      <c r="B22" s="636">
        <f>B17</f>
        <v>2022</v>
      </c>
      <c r="C22" s="636">
        <f t="shared" ref="C22:C23" si="0">IF(ISBLANK(C17),"",C17)</f>
        <v>223</v>
      </c>
    </row>
    <row r="23" spans="2:3" x14ac:dyDescent="0.25">
      <c r="B23" s="636">
        <f>B18</f>
        <v>2023</v>
      </c>
      <c r="C23" s="636">
        <f t="shared" si="0"/>
        <v>212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</v>
      </c>
      <c r="C5" s="55">
        <v>28</v>
      </c>
      <c r="D5" s="55">
        <v>19</v>
      </c>
      <c r="E5" s="269">
        <f>SUM(B5:D5)</f>
        <v>58</v>
      </c>
      <c r="F5" s="71">
        <v>634</v>
      </c>
      <c r="G5" s="70">
        <v>0.4</v>
      </c>
      <c r="H5" s="55">
        <v>0.2</v>
      </c>
      <c r="I5" s="110">
        <v>0.4</v>
      </c>
      <c r="J5" s="71">
        <v>3.2</v>
      </c>
    </row>
    <row r="6" spans="1:10" x14ac:dyDescent="0.25">
      <c r="A6" s="286">
        <v>2022</v>
      </c>
      <c r="B6" s="757">
        <v>17</v>
      </c>
      <c r="C6" s="758">
        <v>28</v>
      </c>
      <c r="D6" s="758">
        <v>14</v>
      </c>
      <c r="E6" s="270">
        <f>SUM(B6:D6)</f>
        <v>59</v>
      </c>
      <c r="F6" s="214">
        <v>548</v>
      </c>
      <c r="G6" s="457">
        <v>0.6</v>
      </c>
      <c r="H6" s="458">
        <v>0.2</v>
      </c>
      <c r="I6" s="763">
        <v>0.2</v>
      </c>
      <c r="J6" s="214">
        <v>2.7</v>
      </c>
    </row>
    <row r="7" spans="1:10" x14ac:dyDescent="0.25">
      <c r="A7" s="218">
        <v>2023</v>
      </c>
      <c r="B7" s="167">
        <v>19</v>
      </c>
      <c r="C7" s="94">
        <v>26</v>
      </c>
      <c r="D7" s="94">
        <v>16</v>
      </c>
      <c r="E7" s="447">
        <f>SUM(B7:D7)</f>
        <v>61</v>
      </c>
      <c r="F7" s="168">
        <v>444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634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548</v>
      </c>
      <c r="C14" s="28"/>
      <c r="D14" s="28"/>
      <c r="F14" s="625" t="s">
        <v>1526</v>
      </c>
      <c r="G14" s="621">
        <f>IF(ISBLANK(B7),"",B7)</f>
        <v>19</v>
      </c>
      <c r="I14" s="625" t="s">
        <v>1529</v>
      </c>
      <c r="J14" s="621">
        <f>IF(ISBLANK(B7),"",B7)</f>
        <v>19</v>
      </c>
    </row>
    <row r="15" spans="1:10" x14ac:dyDescent="0.25">
      <c r="A15" s="624">
        <f t="shared" ref="A15" si="1">A7</f>
        <v>2023</v>
      </c>
      <c r="B15" s="623">
        <f t="shared" si="0"/>
        <v>444</v>
      </c>
      <c r="C15" s="28"/>
      <c r="D15" s="28"/>
      <c r="F15" s="626" t="s">
        <v>1527</v>
      </c>
      <c r="G15" s="622">
        <f>IF(ISBLANK(C7),"",C7)</f>
        <v>26</v>
      </c>
      <c r="I15" s="626" t="s">
        <v>1538</v>
      </c>
      <c r="J15" s="622">
        <f>IF(ISBLANK(C7),"",C7)</f>
        <v>26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16</v>
      </c>
      <c r="I16" s="627" t="s">
        <v>1539</v>
      </c>
      <c r="J16" s="623">
        <f>IF(ISBLANK(D7),"",D7)</f>
        <v>16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>
        <v>0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>
        <v>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23</v>
      </c>
      <c r="C8" s="760"/>
      <c r="D8" s="760"/>
      <c r="E8" s="601">
        <v>11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>
        <f>IF(ISBLANK(E6),"",E6)</f>
        <v>0</v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>
        <f>IF(ISBLANK(E7),"",E7)</f>
        <v>0</v>
      </c>
    </row>
    <row r="18" spans="1:10" x14ac:dyDescent="0.25">
      <c r="A18" s="702">
        <f>A8</f>
        <v>2022</v>
      </c>
      <c r="B18" s="676">
        <f>IF(ISBLANK(B8),"",B8)</f>
        <v>23</v>
      </c>
      <c r="C18" s="755"/>
      <c r="I18" s="702">
        <f>A8</f>
        <v>2022</v>
      </c>
      <c r="J18" s="676">
        <f>IF(ISBLANK(E8),"",E8)</f>
        <v>11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18</v>
      </c>
      <c r="D5" s="449">
        <f>IF(ISBLANK(B5),"",A5)</f>
        <v>2021</v>
      </c>
      <c r="E5" s="618">
        <f>IF(ISBLANK(B5),"",B5)</f>
        <v>18</v>
      </c>
      <c r="K5" s="217">
        <v>2020</v>
      </c>
      <c r="L5" s="655">
        <v>5.4</v>
      </c>
    </row>
    <row r="6" spans="1:12" x14ac:dyDescent="0.25">
      <c r="A6" s="229">
        <v>2022</v>
      </c>
      <c r="B6" s="602">
        <v>21</v>
      </c>
      <c r="D6" s="450">
        <f>IF(ISBLANK(B6),"",A6)</f>
        <v>2022</v>
      </c>
      <c r="E6" s="619">
        <f>IF(ISBLANK(B6),"",B6)</f>
        <v>21</v>
      </c>
      <c r="K6" s="286">
        <v>2021</v>
      </c>
      <c r="L6" s="657">
        <v>5.5</v>
      </c>
    </row>
    <row r="7" spans="1:12" x14ac:dyDescent="0.25">
      <c r="A7" s="123">
        <v>2023</v>
      </c>
      <c r="B7" s="617">
        <v>21</v>
      </c>
      <c r="D7" s="379">
        <f>IF(ISBLANK(B7),"",A7)</f>
        <v>2023</v>
      </c>
      <c r="E7" s="620">
        <f>IF(ISBLANK(B7),"",B7)</f>
        <v>21</v>
      </c>
      <c r="K7" s="219">
        <v>2022</v>
      </c>
      <c r="L7" s="617">
        <v>6.1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</v>
      </c>
      <c r="C4" s="643">
        <v>59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17</v>
      </c>
      <c r="C5" s="602">
        <v>132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</v>
      </c>
      <c r="C6" s="602">
        <v>62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4106</v>
      </c>
      <c r="D5" s="643">
        <v>500</v>
      </c>
      <c r="E5" s="869">
        <v>12.1</v>
      </c>
      <c r="F5" s="1039">
        <v>13.2</v>
      </c>
      <c r="G5" s="1039">
        <v>11.1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4013</v>
      </c>
      <c r="D6" s="657">
        <v>517</v>
      </c>
      <c r="E6" s="657">
        <v>12.7</v>
      </c>
      <c r="F6" s="657">
        <v>13.8</v>
      </c>
      <c r="G6" s="657">
        <v>11.7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3355</v>
      </c>
      <c r="D7" s="617">
        <v>440</v>
      </c>
      <c r="E7" s="617">
        <v>13</v>
      </c>
      <c r="F7" s="617">
        <v>13.8</v>
      </c>
      <c r="G7" s="617">
        <v>12.4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8.1</v>
      </c>
      <c r="C4" s="655">
        <v>102</v>
      </c>
      <c r="D4" s="655">
        <v>3.5</v>
      </c>
      <c r="E4" s="655">
        <v>94</v>
      </c>
      <c r="F4" s="655">
        <v>0.5</v>
      </c>
      <c r="G4" s="655">
        <v>16</v>
      </c>
      <c r="H4" s="655">
        <v>1</v>
      </c>
      <c r="I4" s="655">
        <v>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7.6</v>
      </c>
      <c r="C5" s="602">
        <v>111</v>
      </c>
      <c r="D5" s="602">
        <v>3.8</v>
      </c>
      <c r="E5" s="602">
        <v>95</v>
      </c>
      <c r="F5" s="602">
        <v>0.5</v>
      </c>
      <c r="G5" s="602">
        <v>18</v>
      </c>
      <c r="H5" s="602">
        <v>1</v>
      </c>
      <c r="I5" s="602">
        <v>8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106</v>
      </c>
      <c r="D6" s="617"/>
      <c r="E6" s="617">
        <v>85</v>
      </c>
      <c r="F6" s="617"/>
      <c r="G6" s="617">
        <v>25</v>
      </c>
      <c r="H6" s="617">
        <v>2</v>
      </c>
      <c r="I6" s="617">
        <v>11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156</v>
      </c>
      <c r="C4" s="1006">
        <v>82</v>
      </c>
      <c r="D4" s="1006">
        <v>74</v>
      </c>
      <c r="E4" s="1005">
        <v>499</v>
      </c>
      <c r="F4" s="1006">
        <v>248</v>
      </c>
      <c r="G4" s="1006">
        <v>251</v>
      </c>
      <c r="H4" s="1007">
        <v>7.5</v>
      </c>
      <c r="I4" s="1007">
        <v>24.1</v>
      </c>
      <c r="J4" s="1007">
        <v>-16.600000000000001</v>
      </c>
      <c r="K4" s="70">
        <v>315</v>
      </c>
      <c r="L4" s="55">
        <v>128</v>
      </c>
      <c r="M4" s="110">
        <v>187</v>
      </c>
      <c r="N4" s="55">
        <v>321</v>
      </c>
      <c r="O4" s="55">
        <v>128</v>
      </c>
      <c r="P4" s="110">
        <v>193</v>
      </c>
    </row>
    <row r="5" spans="1:17" x14ac:dyDescent="0.25">
      <c r="A5" s="286">
        <v>2021</v>
      </c>
      <c r="B5" s="1008">
        <v>133</v>
      </c>
      <c r="C5" s="1009">
        <v>68</v>
      </c>
      <c r="D5" s="1009">
        <v>65</v>
      </c>
      <c r="E5" s="1008">
        <v>575</v>
      </c>
      <c r="F5" s="1009">
        <v>295</v>
      </c>
      <c r="G5" s="1009">
        <v>280</v>
      </c>
      <c r="H5" s="1010">
        <v>6.6</v>
      </c>
      <c r="I5" s="1010">
        <v>28.3</v>
      </c>
      <c r="J5" s="1010">
        <v>-21.8</v>
      </c>
      <c r="K5" s="212">
        <v>491</v>
      </c>
      <c r="L5" s="58">
        <v>178</v>
      </c>
      <c r="M5" s="160">
        <v>313</v>
      </c>
      <c r="N5" s="58">
        <v>514</v>
      </c>
      <c r="O5" s="58">
        <v>193</v>
      </c>
      <c r="P5" s="160">
        <v>321</v>
      </c>
    </row>
    <row r="6" spans="1:17" x14ac:dyDescent="0.25">
      <c r="A6" s="219">
        <v>2022</v>
      </c>
      <c r="B6" s="1011">
        <v>154</v>
      </c>
      <c r="C6" s="1012">
        <v>71</v>
      </c>
      <c r="D6" s="1012">
        <v>83</v>
      </c>
      <c r="E6" s="1011">
        <v>425</v>
      </c>
      <c r="F6" s="1012">
        <v>194</v>
      </c>
      <c r="G6" s="1012">
        <v>231</v>
      </c>
      <c r="H6" s="1013">
        <v>7.6</v>
      </c>
      <c r="I6" s="1013">
        <v>21</v>
      </c>
      <c r="J6" s="1013">
        <v>-13.4</v>
      </c>
      <c r="K6" s="1014">
        <v>617</v>
      </c>
      <c r="L6" s="1015">
        <v>266</v>
      </c>
      <c r="M6" s="1016">
        <v>351</v>
      </c>
      <c r="N6" s="1015">
        <v>551</v>
      </c>
      <c r="O6" s="1015">
        <v>243</v>
      </c>
      <c r="P6" s="1016">
        <v>308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74</v>
      </c>
      <c r="C13" s="319">
        <f>IF(ISBLANK(C4),"",C4)</f>
        <v>82</v>
      </c>
      <c r="D13" s="364"/>
      <c r="E13" s="322">
        <f>A4</f>
        <v>2020</v>
      </c>
      <c r="F13" s="319">
        <f>IF(ISBLANK(G4),"",G4)</f>
        <v>251</v>
      </c>
      <c r="G13" s="319">
        <f>IF(ISBLANK(F4),"",F4)</f>
        <v>248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65</v>
      </c>
      <c r="C14" s="320">
        <f t="shared" ref="C14:C15" si="2">IF(ISBLANK(C5),"",C5)</f>
        <v>68</v>
      </c>
      <c r="D14" s="364"/>
      <c r="E14" s="323">
        <f t="shared" ref="E14:E15" si="3">A5</f>
        <v>2021</v>
      </c>
      <c r="F14" s="320">
        <f t="shared" ref="F14:F15" si="4">IF(ISBLANK(G5),"",G5)</f>
        <v>280</v>
      </c>
      <c r="G14" s="320">
        <f t="shared" ref="G14:G15" si="5">IF(ISBLANK(F5),"",F5)</f>
        <v>295</v>
      </c>
      <c r="H14" s="389"/>
      <c r="I14" s="389"/>
      <c r="J14" s="48"/>
      <c r="K14" s="325" t="s">
        <v>536</v>
      </c>
      <c r="L14" s="328">
        <f>IF(ISBLANK(K4),"",K4)</f>
        <v>315</v>
      </c>
      <c r="M14" s="328">
        <f>IF(ISBLANK(K5),"",K5)</f>
        <v>491</v>
      </c>
      <c r="N14" s="328">
        <f>IF(ISBLANK(K6),"",K6)</f>
        <v>617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83</v>
      </c>
      <c r="C15" s="321">
        <f t="shared" si="2"/>
        <v>71</v>
      </c>
      <c r="E15" s="324">
        <f t="shared" si="3"/>
        <v>2022</v>
      </c>
      <c r="F15" s="321">
        <f t="shared" si="4"/>
        <v>231</v>
      </c>
      <c r="G15" s="321">
        <f t="shared" si="5"/>
        <v>194</v>
      </c>
      <c r="H15" s="211"/>
      <c r="I15" s="211"/>
      <c r="J15" s="28"/>
      <c r="K15" s="326" t="s">
        <v>535</v>
      </c>
      <c r="L15" s="329">
        <f>IF(ISBLANK(N4),"",N4)</f>
        <v>321</v>
      </c>
      <c r="M15" s="329">
        <f>IF(ISBLANK(N5),"",N5)</f>
        <v>514</v>
      </c>
      <c r="N15" s="329">
        <f>IF(ISBLANK(N6),"",N6)</f>
        <v>551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315</v>
      </c>
      <c r="M19" s="328">
        <f>IF(ISBLANK(K5),"",K5)</f>
        <v>491</v>
      </c>
      <c r="N19" s="328">
        <f>IF(ISBLANK(K6),"",K6)</f>
        <v>617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321</v>
      </c>
      <c r="M20" s="329">
        <f>IF(ISBLANK(N5),"",N5)</f>
        <v>514</v>
      </c>
      <c r="N20" s="329">
        <f>IF(ISBLANK(N6),"",N6)</f>
        <v>551</v>
      </c>
      <c r="O20" s="364"/>
    </row>
    <row r="21" spans="1:15" x14ac:dyDescent="0.25">
      <c r="A21" s="322">
        <f>A4</f>
        <v>2020</v>
      </c>
      <c r="B21" s="319">
        <f>IF(ISBLANK(D4),"",D4)</f>
        <v>74</v>
      </c>
      <c r="C21" s="319">
        <f>IF(ISBLANK(C4),"",C4)</f>
        <v>82</v>
      </c>
      <c r="E21" s="322">
        <f>A4</f>
        <v>2020</v>
      </c>
      <c r="F21" s="319">
        <f>IF(ISBLANK(G4),"",G4)</f>
        <v>251</v>
      </c>
      <c r="G21" s="319">
        <f>IF(ISBLANK(F4),"",F4)</f>
        <v>248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65</v>
      </c>
      <c r="C22" s="320">
        <f t="shared" ref="C22:C23" si="8">IF(ISBLANK(C5),"",C5)</f>
        <v>68</v>
      </c>
      <c r="E22" s="323">
        <f t="shared" ref="E22:E23" si="9">A5</f>
        <v>2021</v>
      </c>
      <c r="F22" s="320">
        <f t="shared" ref="F22:F23" si="10">IF(ISBLANK(G5),"",G5)</f>
        <v>280</v>
      </c>
      <c r="G22" s="320">
        <f t="shared" ref="G22:G23" si="11">IF(ISBLANK(F5),"",F5)</f>
        <v>295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83</v>
      </c>
      <c r="C23" s="321">
        <f t="shared" si="8"/>
        <v>71</v>
      </c>
      <c r="E23" s="324">
        <f t="shared" si="9"/>
        <v>2022</v>
      </c>
      <c r="F23" s="321">
        <f t="shared" si="10"/>
        <v>231</v>
      </c>
      <c r="G23" s="321">
        <f t="shared" si="11"/>
        <v>194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33</v>
      </c>
      <c r="F5" s="616"/>
      <c r="G5" s="945"/>
      <c r="H5" s="599">
        <v>83</v>
      </c>
      <c r="I5" s="616">
        <v>37</v>
      </c>
      <c r="J5" s="616">
        <v>46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54</v>
      </c>
      <c r="F6" s="1028"/>
      <c r="G6" s="980"/>
      <c r="H6" s="1034">
        <v>107</v>
      </c>
      <c r="I6" s="1028">
        <v>59</v>
      </c>
      <c r="J6" s="1028">
        <v>48</v>
      </c>
      <c r="K6" s="1028"/>
      <c r="L6" s="980"/>
    </row>
    <row r="7" spans="1:12" x14ac:dyDescent="0.25">
      <c r="A7" s="218">
        <v>2022</v>
      </c>
      <c r="B7" s="601">
        <v>4</v>
      </c>
      <c r="C7" s="612"/>
      <c r="D7" s="612"/>
      <c r="E7" s="1034">
        <v>20</v>
      </c>
      <c r="F7" s="1028"/>
      <c r="G7" s="980"/>
      <c r="H7" s="1034">
        <v>52</v>
      </c>
      <c r="I7" s="1028">
        <v>21</v>
      </c>
      <c r="J7" s="1028">
        <v>31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21</v>
      </c>
    </row>
    <row r="15" spans="1:12" ht="30" x14ac:dyDescent="0.25">
      <c r="A15" s="833" t="s">
        <v>1543</v>
      </c>
      <c r="B15" s="623">
        <f>IF(ISBLANK(J7),"",J7)</f>
        <v>31</v>
      </c>
    </row>
    <row r="17" spans="1:2" x14ac:dyDescent="0.25">
      <c r="A17" s="625" t="s">
        <v>1540</v>
      </c>
      <c r="B17" s="621">
        <f>IF(ISBLANK(I7),"",I7)</f>
        <v>21</v>
      </c>
    </row>
    <row r="18" spans="1:2" x14ac:dyDescent="0.25">
      <c r="A18" s="627" t="s">
        <v>1541</v>
      </c>
      <c r="B18" s="623">
        <f>IF(ISBLANK(J7),"",J7)</f>
        <v>31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36.200000000000003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56.9</v>
      </c>
      <c r="C6" s="614">
        <v>25.5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57.1</v>
      </c>
      <c r="C10" s="614">
        <v>31.9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57.8</v>
      </c>
      <c r="C14" s="73">
        <v>36.200000000000003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139.792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298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7336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155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4190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10651.34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139.792</v>
      </c>
      <c r="C5" s="611">
        <v>133.602</v>
      </c>
      <c r="D5" s="751">
        <v>6473</v>
      </c>
      <c r="E5" s="751">
        <v>31</v>
      </c>
      <c r="G5" s="358">
        <v>2014</v>
      </c>
      <c r="H5" s="70">
        <v>10649.28</v>
      </c>
      <c r="I5" s="55">
        <v>10543.16</v>
      </c>
      <c r="J5" s="55">
        <v>106.12</v>
      </c>
      <c r="K5" s="71">
        <v>33</v>
      </c>
    </row>
    <row r="6" spans="1:12" x14ac:dyDescent="0.25">
      <c r="A6" s="286">
        <v>2021</v>
      </c>
      <c r="B6" s="601">
        <v>139.792</v>
      </c>
      <c r="C6" s="612">
        <v>133.602</v>
      </c>
      <c r="D6" s="959">
        <v>6085</v>
      </c>
      <c r="E6" s="959">
        <v>30</v>
      </c>
      <c r="G6" s="480">
        <v>2017</v>
      </c>
      <c r="H6" s="212">
        <v>10633.62</v>
      </c>
      <c r="I6" s="58">
        <v>10527.5</v>
      </c>
      <c r="J6" s="58">
        <v>106.12</v>
      </c>
      <c r="K6" s="214">
        <v>33</v>
      </c>
    </row>
    <row r="7" spans="1:12" x14ac:dyDescent="0.25">
      <c r="A7" s="218">
        <v>2022</v>
      </c>
      <c r="B7" s="601">
        <v>139.792</v>
      </c>
      <c r="C7" s="612">
        <v>133.602</v>
      </c>
      <c r="D7" s="959">
        <v>5760</v>
      </c>
      <c r="E7" s="959">
        <v>29</v>
      </c>
      <c r="G7" s="482">
        <v>2020</v>
      </c>
      <c r="H7" s="72">
        <v>10651.34</v>
      </c>
      <c r="I7" s="61">
        <v>10545.22</v>
      </c>
      <c r="J7" s="61">
        <v>106.12</v>
      </c>
      <c r="K7" s="73">
        <v>33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133.602</v>
      </c>
      <c r="D14" s="631">
        <f>A5</f>
        <v>2020</v>
      </c>
      <c r="E14" s="625">
        <f>IF(ISBLANK(D5),"",D5)</f>
        <v>6473</v>
      </c>
      <c r="F14" s="211"/>
      <c r="G14" s="634" t="s">
        <v>925</v>
      </c>
      <c r="H14" s="621">
        <f>IF(ISBLANK(J7),"",J7)</f>
        <v>106.12</v>
      </c>
      <c r="I14" s="211"/>
      <c r="J14" s="211"/>
    </row>
    <row r="15" spans="1:12" x14ac:dyDescent="0.25">
      <c r="A15" s="870" t="s">
        <v>16</v>
      </c>
      <c r="B15" s="630">
        <f>IF(ISBLANK(B7),"",B7)</f>
        <v>139.792</v>
      </c>
      <c r="D15" s="632">
        <f t="shared" ref="D15:D16" si="0">A6</f>
        <v>2021</v>
      </c>
      <c r="E15" s="626">
        <f>IF(ISBLANK(D6),"",D6)</f>
        <v>6085</v>
      </c>
      <c r="F15" s="211"/>
      <c r="G15" s="635" t="s">
        <v>926</v>
      </c>
      <c r="H15" s="623">
        <f>IF(ISBLANK(I7),"",I7)</f>
        <v>10545.22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5760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133.602</v>
      </c>
      <c r="F19" s="253"/>
      <c r="G19" s="634" t="s">
        <v>529</v>
      </c>
      <c r="H19" s="621">
        <f>IF(ISBLANK(J7),"",J7)</f>
        <v>106.12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139.792</v>
      </c>
      <c r="F20" s="253"/>
      <c r="G20" s="635" t="s">
        <v>528</v>
      </c>
      <c r="H20" s="623">
        <f>IF(ISBLANK(I7),"",I7)</f>
        <v>10545.22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5.8</v>
      </c>
      <c r="C5" s="1092">
        <v>7000</v>
      </c>
      <c r="D5" s="1093">
        <v>298</v>
      </c>
      <c r="E5" s="1092">
        <v>4150</v>
      </c>
      <c r="F5" s="1093">
        <v>155</v>
      </c>
    </row>
    <row r="6" spans="1:9" x14ac:dyDescent="0.25">
      <c r="A6" s="218">
        <v>2021</v>
      </c>
      <c r="B6" s="1092">
        <v>4.5999999999999996</v>
      </c>
      <c r="C6" s="1092">
        <v>7336</v>
      </c>
      <c r="D6" s="1093">
        <v>298</v>
      </c>
      <c r="E6" s="1092">
        <v>4190</v>
      </c>
      <c r="F6" s="1093">
        <v>155</v>
      </c>
    </row>
    <row r="7" spans="1:9" x14ac:dyDescent="0.25">
      <c r="A7" s="219">
        <v>2022</v>
      </c>
      <c r="B7" s="73">
        <v>1.2</v>
      </c>
      <c r="C7" s="73">
        <v>7336</v>
      </c>
      <c r="D7" s="73">
        <v>298</v>
      </c>
      <c r="E7" s="73">
        <v>4190</v>
      </c>
      <c r="F7" s="73">
        <v>155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2465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970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1495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5269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1927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3342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2.2000000000000002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101</v>
      </c>
      <c r="C5" s="458">
        <v>80</v>
      </c>
      <c r="D5" s="458">
        <v>21</v>
      </c>
      <c r="E5" s="457">
        <v>151</v>
      </c>
      <c r="F5" s="458">
        <v>130</v>
      </c>
      <c r="G5" s="458">
        <v>21</v>
      </c>
      <c r="H5" s="457">
        <v>1.6</v>
      </c>
      <c r="I5" s="763">
        <v>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383</v>
      </c>
      <c r="C6" s="458">
        <v>372</v>
      </c>
      <c r="D6" s="458">
        <v>11</v>
      </c>
      <c r="E6" s="457">
        <v>583</v>
      </c>
      <c r="F6" s="458">
        <v>560</v>
      </c>
      <c r="G6" s="458">
        <v>23</v>
      </c>
      <c r="H6" s="457">
        <v>1.5</v>
      </c>
      <c r="I6" s="763">
        <v>2.1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2465</v>
      </c>
      <c r="C7" s="612">
        <v>970</v>
      </c>
      <c r="D7" s="612">
        <v>1495</v>
      </c>
      <c r="E7" s="601">
        <v>5269</v>
      </c>
      <c r="F7" s="612">
        <v>1927</v>
      </c>
      <c r="G7" s="612">
        <v>3342</v>
      </c>
      <c r="H7" s="947">
        <v>2</v>
      </c>
      <c r="I7" s="948">
        <v>2.2000000000000002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101</v>
      </c>
      <c r="C14" s="674">
        <f t="shared" ref="C14:D14" si="0">IF(ISBLANK(C5),"",C5)</f>
        <v>80</v>
      </c>
      <c r="D14" s="669">
        <f t="shared" si="0"/>
        <v>21</v>
      </c>
      <c r="F14" s="884">
        <f>A5</f>
        <v>2020</v>
      </c>
      <c r="G14" s="674">
        <f>IF(ISBLANK(E5),"",E5)</f>
        <v>151</v>
      </c>
      <c r="H14" s="674">
        <f t="shared" ref="H14:I16" si="1">IF(ISBLANK(F5),"",F5)</f>
        <v>130</v>
      </c>
      <c r="I14" s="669">
        <f t="shared" si="1"/>
        <v>21</v>
      </c>
      <c r="J14" s="756"/>
      <c r="K14" s="884">
        <f>A5</f>
        <v>2020</v>
      </c>
      <c r="L14" s="674">
        <f>IF(ISBLANK(H5),"",H5)</f>
        <v>1.6</v>
      </c>
      <c r="M14" s="669">
        <f>IF(ISBLANK(I5),"",I5)</f>
        <v>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383</v>
      </c>
      <c r="C15" s="879">
        <f t="shared" si="3"/>
        <v>372</v>
      </c>
      <c r="D15" s="886">
        <f t="shared" si="3"/>
        <v>11</v>
      </c>
      <c r="F15" s="890">
        <f t="shared" ref="F15:F16" si="4">A6</f>
        <v>2021</v>
      </c>
      <c r="G15" s="853">
        <f t="shared" ref="G15:G16" si="5">IF(ISBLANK(E6),"",E6)</f>
        <v>583</v>
      </c>
      <c r="H15" s="853">
        <f t="shared" si="1"/>
        <v>560</v>
      </c>
      <c r="I15" s="670">
        <f t="shared" si="1"/>
        <v>23</v>
      </c>
      <c r="J15" s="211"/>
      <c r="K15" s="890">
        <f t="shared" ref="K15:K16" si="6">A6</f>
        <v>2021</v>
      </c>
      <c r="L15" s="853">
        <f t="shared" ref="L15:M16" si="7">IF(ISBLANK(H6),"",H6)</f>
        <v>1.5</v>
      </c>
      <c r="M15" s="670">
        <f t="shared" si="7"/>
        <v>2.1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2465</v>
      </c>
      <c r="C16" s="888">
        <f t="shared" si="3"/>
        <v>970</v>
      </c>
      <c r="D16" s="889">
        <f t="shared" si="3"/>
        <v>1495</v>
      </c>
      <c r="F16" s="891">
        <f t="shared" si="4"/>
        <v>2022</v>
      </c>
      <c r="G16" s="676">
        <f t="shared" si="5"/>
        <v>5269</v>
      </c>
      <c r="H16" s="676">
        <f t="shared" si="1"/>
        <v>1927</v>
      </c>
      <c r="I16" s="671">
        <f t="shared" si="1"/>
        <v>3342</v>
      </c>
      <c r="J16" s="211"/>
      <c r="K16" s="891">
        <f t="shared" si="6"/>
        <v>2022</v>
      </c>
      <c r="L16" s="676">
        <f t="shared" si="7"/>
        <v>2</v>
      </c>
      <c r="M16" s="671">
        <f t="shared" si="7"/>
        <v>2.2000000000000002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101</v>
      </c>
      <c r="C22" s="674">
        <f t="shared" ref="C22:D22" si="8">IF(ISBLANK(C5),"",C5)</f>
        <v>80</v>
      </c>
      <c r="D22" s="669">
        <f t="shared" si="8"/>
        <v>21</v>
      </c>
      <c r="F22" s="884">
        <f>A5</f>
        <v>2020</v>
      </c>
      <c r="G22" s="674">
        <f>IF(ISBLANK(E5),"",E5)</f>
        <v>151</v>
      </c>
      <c r="H22" s="674">
        <f t="shared" ref="H22:I24" si="9">IF(ISBLANK(F5),"",F5)</f>
        <v>130</v>
      </c>
      <c r="I22" s="669">
        <f t="shared" si="9"/>
        <v>21</v>
      </c>
      <c r="J22" s="756"/>
      <c r="K22" s="884">
        <f>A5</f>
        <v>2020</v>
      </c>
      <c r="L22" s="674">
        <f>IF(ISBLANK(H5),"",H5)</f>
        <v>1.6</v>
      </c>
      <c r="M22" s="669">
        <f>IF(ISBLANK(I5),"",I5)</f>
        <v>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383</v>
      </c>
      <c r="C23" s="853">
        <f t="shared" si="11"/>
        <v>372</v>
      </c>
      <c r="D23" s="670">
        <f t="shared" si="11"/>
        <v>11</v>
      </c>
      <c r="F23" s="890">
        <f t="shared" ref="F23:F24" si="12">A6</f>
        <v>2021</v>
      </c>
      <c r="G23" s="853">
        <f t="shared" ref="G23:G24" si="13">IF(ISBLANK(E6),"",E6)</f>
        <v>583</v>
      </c>
      <c r="H23" s="853">
        <f t="shared" si="9"/>
        <v>560</v>
      </c>
      <c r="I23" s="670">
        <f t="shared" si="9"/>
        <v>23</v>
      </c>
      <c r="J23" s="211"/>
      <c r="K23" s="890">
        <f t="shared" ref="K23:K24" si="14">A6</f>
        <v>2021</v>
      </c>
      <c r="L23" s="853">
        <f t="shared" ref="L23:M24" si="15">IF(ISBLANK(H6),"",H6)</f>
        <v>1.5</v>
      </c>
      <c r="M23" s="670">
        <f t="shared" si="15"/>
        <v>2.1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2465</v>
      </c>
      <c r="C24" s="676">
        <f t="shared" si="11"/>
        <v>970</v>
      </c>
      <c r="D24" s="671">
        <f t="shared" si="11"/>
        <v>1495</v>
      </c>
      <c r="F24" s="891">
        <f t="shared" si="12"/>
        <v>2022</v>
      </c>
      <c r="G24" s="676">
        <f t="shared" si="13"/>
        <v>5269</v>
      </c>
      <c r="H24" s="676">
        <f t="shared" si="9"/>
        <v>1927</v>
      </c>
      <c r="I24" s="671">
        <f t="shared" si="9"/>
        <v>3342</v>
      </c>
      <c r="J24" s="211"/>
      <c r="K24" s="891">
        <f t="shared" si="14"/>
        <v>2022</v>
      </c>
      <c r="L24" s="676">
        <f t="shared" si="15"/>
        <v>2</v>
      </c>
      <c r="M24" s="671">
        <f t="shared" si="15"/>
        <v>2.2000000000000002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54</v>
      </c>
      <c r="C3" s="71">
        <v>28</v>
      </c>
      <c r="D3" s="71">
        <v>16.100000000000001</v>
      </c>
      <c r="F3" s="105" t="s">
        <v>537</v>
      </c>
      <c r="G3" s="97">
        <f>IF(ISBLANK(B3),"",B3)</f>
        <v>54</v>
      </c>
      <c r="H3" s="97">
        <f>IF(ISBLANK(B4),"",B4)</f>
        <v>80</v>
      </c>
      <c r="I3" s="97">
        <f>IF(ISBLANK(B5),"",B5)</f>
        <v>83</v>
      </c>
      <c r="J3" s="365"/>
    </row>
    <row r="4" spans="1:12" x14ac:dyDescent="0.25">
      <c r="A4" s="286">
        <v>2021</v>
      </c>
      <c r="B4" s="214">
        <v>80</v>
      </c>
      <c r="C4" s="214">
        <v>42</v>
      </c>
      <c r="D4" s="214">
        <v>15.4</v>
      </c>
      <c r="F4" s="130" t="s">
        <v>538</v>
      </c>
      <c r="G4" s="98">
        <f>IF(ISBLANK(C3),"",C3)</f>
        <v>28</v>
      </c>
      <c r="H4" s="98">
        <f>IF(ISBLANK(C4),"",C4)</f>
        <v>42</v>
      </c>
      <c r="I4" s="98">
        <f>IF(ISBLANK(C5),"",C5)</f>
        <v>23</v>
      </c>
      <c r="J4" s="365"/>
    </row>
    <row r="5" spans="1:12" x14ac:dyDescent="0.25">
      <c r="A5" s="218">
        <v>2022</v>
      </c>
      <c r="B5" s="168">
        <v>83</v>
      </c>
      <c r="C5" s="168">
        <v>23</v>
      </c>
      <c r="D5" s="168">
        <v>16.5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54</v>
      </c>
      <c r="H8" s="97">
        <f>IF(ISBLANK(B4),"",B4)</f>
        <v>80</v>
      </c>
      <c r="I8" s="97">
        <f>IF(ISBLANK(B5),"",B5)</f>
        <v>83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28</v>
      </c>
      <c r="H9" s="98">
        <f>IF(ISBLANK(C4),"",C4)</f>
        <v>42</v>
      </c>
      <c r="I9" s="98">
        <f>IF(ISBLANK(C5),"",C5)</f>
        <v>23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16.100000000000001</v>
      </c>
      <c r="H13" s="132">
        <f>IF(ISBLANK(D4),"",D4)</f>
        <v>15.4</v>
      </c>
      <c r="I13" s="132">
        <f>IF(ISBLANK(D5),"",D5)</f>
        <v>16.5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362</v>
      </c>
      <c r="C4" s="110">
        <v>362</v>
      </c>
      <c r="E4" s="29" t="s">
        <v>540</v>
      </c>
      <c r="F4" s="163">
        <f>B4/($B$22+$C$22)*100</f>
        <v>1.7891563287698315</v>
      </c>
      <c r="G4" s="163">
        <f>C4/($B$22+$C$22)*100</f>
        <v>1.7891563287698315</v>
      </c>
      <c r="J4" s="29" t="s">
        <v>540</v>
      </c>
      <c r="K4" s="163">
        <f>G4</f>
        <v>1.7891563287698315</v>
      </c>
    </row>
    <row r="5" spans="1:11" x14ac:dyDescent="0.25">
      <c r="A5" s="202" t="s">
        <v>541</v>
      </c>
      <c r="B5" s="212">
        <v>353</v>
      </c>
      <c r="C5" s="160">
        <v>402</v>
      </c>
      <c r="E5" s="29" t="s">
        <v>541</v>
      </c>
      <c r="F5" s="163">
        <f t="shared" ref="F5:G21" si="0">B5/($B$22+$C$22)*100</f>
        <v>1.744674541590471</v>
      </c>
      <c r="G5" s="163">
        <f t="shared" si="0"/>
        <v>1.9868531606781001</v>
      </c>
      <c r="J5" s="29" t="s">
        <v>541</v>
      </c>
      <c r="K5" s="163">
        <f t="shared" ref="K5:K21" si="1">G5</f>
        <v>1.9868531606781001</v>
      </c>
    </row>
    <row r="6" spans="1:11" x14ac:dyDescent="0.25">
      <c r="A6" s="202" t="s">
        <v>542</v>
      </c>
      <c r="B6" s="212">
        <v>438</v>
      </c>
      <c r="C6" s="160">
        <v>398</v>
      </c>
      <c r="E6" s="29" t="s">
        <v>542</v>
      </c>
      <c r="F6" s="163">
        <f t="shared" si="0"/>
        <v>2.164780309395542</v>
      </c>
      <c r="G6" s="163">
        <f t="shared" si="0"/>
        <v>1.9670834774872734</v>
      </c>
      <c r="J6" s="29" t="s">
        <v>542</v>
      </c>
      <c r="K6" s="163">
        <f t="shared" si="1"/>
        <v>1.9670834774872734</v>
      </c>
    </row>
    <row r="7" spans="1:11" x14ac:dyDescent="0.25">
      <c r="A7" s="202" t="s">
        <v>543</v>
      </c>
      <c r="B7" s="212">
        <v>506</v>
      </c>
      <c r="C7" s="160">
        <v>567</v>
      </c>
      <c r="E7" s="29" t="s">
        <v>543</v>
      </c>
      <c r="F7" s="163">
        <f t="shared" si="0"/>
        <v>2.5008649236395986</v>
      </c>
      <c r="G7" s="163">
        <f t="shared" si="0"/>
        <v>2.8023525922997083</v>
      </c>
      <c r="J7" s="29" t="s">
        <v>543</v>
      </c>
      <c r="K7" s="163">
        <f t="shared" si="1"/>
        <v>2.8023525922997083</v>
      </c>
    </row>
    <row r="8" spans="1:11" x14ac:dyDescent="0.25">
      <c r="A8" s="202" t="s">
        <v>544</v>
      </c>
      <c r="B8" s="212">
        <v>509</v>
      </c>
      <c r="C8" s="160">
        <v>511</v>
      </c>
      <c r="E8" s="29" t="s">
        <v>544</v>
      </c>
      <c r="F8" s="163">
        <f t="shared" si="0"/>
        <v>2.5156921860327186</v>
      </c>
      <c r="G8" s="163">
        <f t="shared" si="0"/>
        <v>2.525577027628132</v>
      </c>
      <c r="J8" s="29" t="s">
        <v>544</v>
      </c>
      <c r="K8" s="163">
        <f t="shared" si="1"/>
        <v>2.525577027628132</v>
      </c>
    </row>
    <row r="9" spans="1:11" x14ac:dyDescent="0.25">
      <c r="A9" s="202" t="s">
        <v>545</v>
      </c>
      <c r="B9" s="212">
        <v>485</v>
      </c>
      <c r="C9" s="160">
        <v>527</v>
      </c>
      <c r="E9" s="29" t="s">
        <v>545</v>
      </c>
      <c r="F9" s="163">
        <f t="shared" si="0"/>
        <v>2.3970740868877574</v>
      </c>
      <c r="G9" s="163">
        <f t="shared" si="0"/>
        <v>2.6046557603914398</v>
      </c>
      <c r="J9" s="29" t="s">
        <v>545</v>
      </c>
      <c r="K9" s="163">
        <f t="shared" si="1"/>
        <v>2.6046557603914398</v>
      </c>
    </row>
    <row r="10" spans="1:11" x14ac:dyDescent="0.25">
      <c r="A10" s="202" t="s">
        <v>546</v>
      </c>
      <c r="B10" s="212">
        <v>446</v>
      </c>
      <c r="C10" s="160">
        <v>533</v>
      </c>
      <c r="E10" s="29" t="s">
        <v>546</v>
      </c>
      <c r="F10" s="163">
        <f t="shared" si="0"/>
        <v>2.2043196757771959</v>
      </c>
      <c r="G10" s="163">
        <f t="shared" si="0"/>
        <v>2.6343102851776798</v>
      </c>
      <c r="J10" s="29" t="s">
        <v>546</v>
      </c>
      <c r="K10" s="163">
        <f t="shared" si="1"/>
        <v>2.6343102851776798</v>
      </c>
    </row>
    <row r="11" spans="1:11" x14ac:dyDescent="0.25">
      <c r="A11" s="202" t="s">
        <v>547</v>
      </c>
      <c r="B11" s="212">
        <v>512</v>
      </c>
      <c r="C11" s="160">
        <v>530</v>
      </c>
      <c r="E11" s="29" t="s">
        <v>547</v>
      </c>
      <c r="F11" s="163">
        <f t="shared" si="0"/>
        <v>2.5305194484258391</v>
      </c>
      <c r="G11" s="163">
        <f t="shared" si="0"/>
        <v>2.6194830227845598</v>
      </c>
      <c r="J11" s="29" t="s">
        <v>547</v>
      </c>
      <c r="K11" s="163">
        <f t="shared" si="1"/>
        <v>2.6194830227845598</v>
      </c>
    </row>
    <row r="12" spans="1:11" x14ac:dyDescent="0.25">
      <c r="A12" s="202" t="s">
        <v>548</v>
      </c>
      <c r="B12" s="212">
        <v>633</v>
      </c>
      <c r="C12" s="160">
        <v>612</v>
      </c>
      <c r="E12" s="29" t="s">
        <v>548</v>
      </c>
      <c r="F12" s="163">
        <f t="shared" si="0"/>
        <v>3.128552364948352</v>
      </c>
      <c r="G12" s="163">
        <f t="shared" si="0"/>
        <v>3.0247615281965108</v>
      </c>
      <c r="J12" s="29" t="s">
        <v>548</v>
      </c>
      <c r="K12" s="163">
        <f t="shared" si="1"/>
        <v>3.0247615281965108</v>
      </c>
    </row>
    <row r="13" spans="1:11" x14ac:dyDescent="0.25">
      <c r="A13" s="202" t="s">
        <v>549</v>
      </c>
      <c r="B13" s="212">
        <v>707</v>
      </c>
      <c r="C13" s="160">
        <v>716</v>
      </c>
      <c r="E13" s="29" t="s">
        <v>549</v>
      </c>
      <c r="F13" s="163">
        <f t="shared" si="0"/>
        <v>3.4942915039786486</v>
      </c>
      <c r="G13" s="163">
        <f t="shared" si="0"/>
        <v>3.5387732911580096</v>
      </c>
      <c r="J13" s="29" t="s">
        <v>549</v>
      </c>
      <c r="K13" s="163">
        <f t="shared" si="1"/>
        <v>3.5387732911580096</v>
      </c>
    </row>
    <row r="14" spans="1:11" x14ac:dyDescent="0.25">
      <c r="A14" s="202" t="s">
        <v>550</v>
      </c>
      <c r="B14" s="212">
        <v>743</v>
      </c>
      <c r="C14" s="160">
        <v>647</v>
      </c>
      <c r="E14" s="29" t="s">
        <v>550</v>
      </c>
      <c r="F14" s="163">
        <f t="shared" si="0"/>
        <v>3.67221865269609</v>
      </c>
      <c r="G14" s="163">
        <f t="shared" si="0"/>
        <v>3.1977462561162455</v>
      </c>
      <c r="J14" s="29" t="s">
        <v>550</v>
      </c>
      <c r="K14" s="163">
        <f t="shared" si="1"/>
        <v>3.1977462561162455</v>
      </c>
    </row>
    <row r="15" spans="1:11" x14ac:dyDescent="0.25">
      <c r="A15" s="202" t="s">
        <v>551</v>
      </c>
      <c r="B15" s="212">
        <v>694</v>
      </c>
      <c r="C15" s="160">
        <v>634</v>
      </c>
      <c r="E15" s="29" t="s">
        <v>551</v>
      </c>
      <c r="F15" s="163">
        <f t="shared" si="0"/>
        <v>3.4300400336084613</v>
      </c>
      <c r="G15" s="163">
        <f t="shared" si="0"/>
        <v>3.1334947857460582</v>
      </c>
      <c r="J15" s="29" t="s">
        <v>551</v>
      </c>
      <c r="K15" s="163">
        <f t="shared" si="1"/>
        <v>3.1334947857460582</v>
      </c>
    </row>
    <row r="16" spans="1:11" x14ac:dyDescent="0.25">
      <c r="A16" s="202" t="s">
        <v>552</v>
      </c>
      <c r="B16" s="212">
        <v>832</v>
      </c>
      <c r="C16" s="160">
        <v>735</v>
      </c>
      <c r="E16" s="29" t="s">
        <v>552</v>
      </c>
      <c r="F16" s="163">
        <f t="shared" si="0"/>
        <v>4.1120941036919882</v>
      </c>
      <c r="G16" s="163">
        <f t="shared" si="0"/>
        <v>3.6326792863144366</v>
      </c>
      <c r="J16" s="29" t="s">
        <v>552</v>
      </c>
      <c r="K16" s="163">
        <f t="shared" si="1"/>
        <v>3.6326792863144366</v>
      </c>
    </row>
    <row r="17" spans="1:11" x14ac:dyDescent="0.25">
      <c r="A17" s="202" t="s">
        <v>553</v>
      </c>
      <c r="B17" s="212">
        <v>995</v>
      </c>
      <c r="C17" s="160">
        <v>856</v>
      </c>
      <c r="E17" s="29" t="s">
        <v>553</v>
      </c>
      <c r="F17" s="163">
        <f t="shared" si="0"/>
        <v>4.9177086937181835</v>
      </c>
      <c r="G17" s="163">
        <f t="shared" si="0"/>
        <v>4.2307122028369495</v>
      </c>
      <c r="J17" s="29" t="s">
        <v>553</v>
      </c>
      <c r="K17" s="163">
        <f t="shared" si="1"/>
        <v>4.2307122028369495</v>
      </c>
    </row>
    <row r="18" spans="1:11" x14ac:dyDescent="0.25">
      <c r="A18" s="202" t="s">
        <v>554</v>
      </c>
      <c r="B18" s="212">
        <v>941</v>
      </c>
      <c r="C18" s="160">
        <v>798</v>
      </c>
      <c r="E18" s="29" t="s">
        <v>554</v>
      </c>
      <c r="F18" s="163">
        <f t="shared" si="0"/>
        <v>4.6508179706420201</v>
      </c>
      <c r="G18" s="163">
        <f t="shared" si="0"/>
        <v>3.9440517965699597</v>
      </c>
      <c r="J18" s="29" t="s">
        <v>554</v>
      </c>
      <c r="K18" s="163">
        <f t="shared" si="1"/>
        <v>3.9440517965699597</v>
      </c>
    </row>
    <row r="19" spans="1:11" x14ac:dyDescent="0.25">
      <c r="A19" s="202" t="s">
        <v>555</v>
      </c>
      <c r="B19" s="212">
        <v>565</v>
      </c>
      <c r="C19" s="160">
        <v>422</v>
      </c>
      <c r="E19" s="29" t="s">
        <v>555</v>
      </c>
      <c r="F19" s="163">
        <f t="shared" si="0"/>
        <v>2.792467750704295</v>
      </c>
      <c r="G19" s="163">
        <f t="shared" si="0"/>
        <v>2.0857015766322347</v>
      </c>
      <c r="J19" s="29" t="s">
        <v>555</v>
      </c>
      <c r="K19" s="163">
        <f t="shared" si="1"/>
        <v>2.0857015766322347</v>
      </c>
    </row>
    <row r="20" spans="1:11" x14ac:dyDescent="0.25">
      <c r="A20" s="202" t="s">
        <v>556</v>
      </c>
      <c r="B20" s="212">
        <v>464</v>
      </c>
      <c r="C20" s="160">
        <v>273</v>
      </c>
      <c r="E20" s="29" t="s">
        <v>556</v>
      </c>
      <c r="F20" s="163">
        <f t="shared" si="0"/>
        <v>2.2932832501359166</v>
      </c>
      <c r="G20" s="163">
        <f t="shared" si="0"/>
        <v>1.3492808777739336</v>
      </c>
      <c r="J20" s="29" t="s">
        <v>556</v>
      </c>
      <c r="K20" s="163">
        <f t="shared" si="1"/>
        <v>1.3492808777739336</v>
      </c>
    </row>
    <row r="21" spans="1:11" x14ac:dyDescent="0.25">
      <c r="A21" s="203" t="s">
        <v>557</v>
      </c>
      <c r="B21" s="72">
        <v>348</v>
      </c>
      <c r="C21" s="111">
        <v>177</v>
      </c>
      <c r="E21" s="31" t="s">
        <v>557</v>
      </c>
      <c r="F21" s="163">
        <f t="shared" si="0"/>
        <v>1.7199624376019376</v>
      </c>
      <c r="G21" s="163">
        <f t="shared" si="0"/>
        <v>0.87480848119408894</v>
      </c>
      <c r="J21" s="31" t="s">
        <v>557</v>
      </c>
      <c r="K21" s="210">
        <f t="shared" si="1"/>
        <v>0.87480848119408894</v>
      </c>
    </row>
    <row r="22" spans="1:11" x14ac:dyDescent="0.25">
      <c r="A22" s="309" t="s">
        <v>16</v>
      </c>
      <c r="B22" s="121">
        <f>SUM(B4:B21)</f>
        <v>10533</v>
      </c>
      <c r="C22" s="124">
        <f>SUM(C4:C21)</f>
        <v>9700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711</v>
      </c>
      <c r="C3" s="110">
        <v>1093</v>
      </c>
      <c r="E3" s="297" t="s">
        <v>709</v>
      </c>
      <c r="F3" s="71">
        <v>51.71</v>
      </c>
      <c r="G3" s="71">
        <v>55.83</v>
      </c>
      <c r="K3" s="122" t="s">
        <v>16</v>
      </c>
      <c r="L3" s="71">
        <v>3.05</v>
      </c>
      <c r="M3" s="71">
        <v>2.6</v>
      </c>
    </row>
    <row r="4" spans="1:16" x14ac:dyDescent="0.25">
      <c r="A4" s="202" t="s">
        <v>704</v>
      </c>
      <c r="B4" s="212">
        <v>817</v>
      </c>
      <c r="C4" s="160">
        <v>1083</v>
      </c>
      <c r="E4" s="298" t="s">
        <v>710</v>
      </c>
      <c r="F4" s="214">
        <v>40.869999999999997</v>
      </c>
      <c r="G4" s="214">
        <v>36.270000000000003</v>
      </c>
      <c r="K4" s="215" t="s">
        <v>212</v>
      </c>
      <c r="L4" s="214">
        <v>2.91</v>
      </c>
      <c r="M4" s="214">
        <v>2.57</v>
      </c>
      <c r="N4" s="211"/>
    </row>
    <row r="5" spans="1:16" x14ac:dyDescent="0.25">
      <c r="A5" s="202" t="s">
        <v>705</v>
      </c>
      <c r="B5" s="212">
        <v>575</v>
      </c>
      <c r="C5" s="160">
        <v>665</v>
      </c>
      <c r="E5" s="298" t="s">
        <v>711</v>
      </c>
      <c r="F5" s="214">
        <v>6.03</v>
      </c>
      <c r="G5" s="214">
        <v>6.31</v>
      </c>
      <c r="K5" s="123" t="s">
        <v>213</v>
      </c>
      <c r="L5" s="73">
        <v>3.15</v>
      </c>
      <c r="M5" s="73">
        <v>2.62</v>
      </c>
      <c r="N5" s="211"/>
    </row>
    <row r="6" spans="1:16" x14ac:dyDescent="0.25">
      <c r="A6" s="202" t="s">
        <v>706</v>
      </c>
      <c r="B6" s="212">
        <v>545</v>
      </c>
      <c r="C6" s="160">
        <v>580</v>
      </c>
      <c r="E6" s="298" t="s">
        <v>712</v>
      </c>
      <c r="F6" s="214">
        <v>1.03</v>
      </c>
      <c r="G6" s="214">
        <v>1.2</v>
      </c>
      <c r="K6" s="226"/>
      <c r="L6" s="164"/>
      <c r="M6" s="211"/>
    </row>
    <row r="7" spans="1:16" x14ac:dyDescent="0.25">
      <c r="A7" s="202" t="s">
        <v>707</v>
      </c>
      <c r="B7" s="212">
        <v>276</v>
      </c>
      <c r="C7" s="160">
        <v>486</v>
      </c>
      <c r="E7" s="299" t="s">
        <v>713</v>
      </c>
      <c r="F7" s="73">
        <v>0.35</v>
      </c>
      <c r="G7" s="73">
        <v>0.39</v>
      </c>
      <c r="K7" s="227"/>
      <c r="L7" s="211"/>
      <c r="M7" s="211"/>
    </row>
    <row r="8" spans="1:16" x14ac:dyDescent="0.25">
      <c r="A8" s="203" t="s">
        <v>708</v>
      </c>
      <c r="B8" s="72">
        <v>237</v>
      </c>
      <c r="C8" s="111">
        <v>644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24.016699626455722</v>
      </c>
      <c r="C13" s="301">
        <f>B3/SUM(B3:B8)*100</f>
        <v>22.492881999367288</v>
      </c>
      <c r="E13" s="217" t="s">
        <v>836</v>
      </c>
      <c r="F13" s="289">
        <f>IF(ISBLANK(F3),"",F3)</f>
        <v>51.71</v>
      </c>
      <c r="G13" s="289">
        <f>IF(ISBLANK(G3),"",G3)</f>
        <v>55.83</v>
      </c>
    </row>
    <row r="14" spans="1:16" x14ac:dyDescent="0.25">
      <c r="A14" s="220" t="s">
        <v>825</v>
      </c>
      <c r="B14" s="305">
        <f>C4/SUM(C3:C8)*100</f>
        <v>23.796967699406725</v>
      </c>
      <c r="C14" s="302">
        <f>B4/SUM(B3:B8)*100</f>
        <v>25.84625118633344</v>
      </c>
      <c r="E14" s="286" t="s">
        <v>837</v>
      </c>
      <c r="F14" s="290">
        <f t="shared" ref="F14:G17" si="0">IF(ISBLANK(F4),"",F4)</f>
        <v>40.869999999999997</v>
      </c>
      <c r="G14" s="290">
        <f t="shared" si="0"/>
        <v>36.270000000000003</v>
      </c>
    </row>
    <row r="15" spans="1:16" x14ac:dyDescent="0.25">
      <c r="A15" s="220" t="s">
        <v>826</v>
      </c>
      <c r="B15" s="305">
        <f>C5/SUM(C3:C8)*100</f>
        <v>14.612173148758515</v>
      </c>
      <c r="C15" s="302">
        <f>B5/SUM(B3:B8)*100</f>
        <v>18.190446061372985</v>
      </c>
      <c r="E15" s="286" t="s">
        <v>838</v>
      </c>
      <c r="F15" s="290">
        <f t="shared" si="0"/>
        <v>6.03</v>
      </c>
      <c r="G15" s="290">
        <f t="shared" si="0"/>
        <v>6.31</v>
      </c>
    </row>
    <row r="16" spans="1:16" x14ac:dyDescent="0.25">
      <c r="A16" s="220" t="s">
        <v>827</v>
      </c>
      <c r="B16" s="305">
        <f>C6/SUM(C3:C8)*100</f>
        <v>12.744451768842014</v>
      </c>
      <c r="C16" s="302">
        <f>B6/SUM(B3:B8)*100</f>
        <v>17.241379310344829</v>
      </c>
      <c r="E16" s="286" t="s">
        <v>839</v>
      </c>
      <c r="F16" s="290">
        <f t="shared" si="0"/>
        <v>1.03</v>
      </c>
      <c r="G16" s="290">
        <f t="shared" si="0"/>
        <v>1.2</v>
      </c>
    </row>
    <row r="17" spans="1:18" x14ac:dyDescent="0.25">
      <c r="A17" s="220" t="s">
        <v>828</v>
      </c>
      <c r="B17" s="305">
        <f>C7/SUM(C3:C8)*100</f>
        <v>10.67897165458141</v>
      </c>
      <c r="C17" s="302">
        <f>B7/SUM(B3:B8)*100</f>
        <v>8.7314141094590312</v>
      </c>
      <c r="E17" s="219" t="s">
        <v>840</v>
      </c>
      <c r="F17" s="291">
        <f t="shared" si="0"/>
        <v>0.35</v>
      </c>
      <c r="G17" s="291">
        <f t="shared" si="0"/>
        <v>0.39</v>
      </c>
    </row>
    <row r="18" spans="1:18" x14ac:dyDescent="0.25">
      <c r="A18" s="221" t="s">
        <v>829</v>
      </c>
      <c r="B18" s="306">
        <f>C8/SUM(C3:C8)*100</f>
        <v>14.150736101955614</v>
      </c>
      <c r="C18" s="303">
        <f>B8/SUM(B3:B8)*100</f>
        <v>7.4976273331224297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24.016699626455722</v>
      </c>
      <c r="C22" s="301">
        <f>C13</f>
        <v>22.492881999367288</v>
      </c>
    </row>
    <row r="23" spans="1:18" x14ac:dyDescent="0.25">
      <c r="A23" s="220" t="s">
        <v>831</v>
      </c>
      <c r="B23" s="305">
        <f t="shared" ref="B23:C27" si="1">B14</f>
        <v>23.796967699406725</v>
      </c>
      <c r="C23" s="302">
        <f t="shared" si="1"/>
        <v>25.84625118633344</v>
      </c>
    </row>
    <row r="24" spans="1:18" x14ac:dyDescent="0.25">
      <c r="A24" s="307" t="s">
        <v>832</v>
      </c>
      <c r="B24" s="305">
        <f t="shared" si="1"/>
        <v>14.612173148758515</v>
      </c>
      <c r="C24" s="302">
        <f t="shared" si="1"/>
        <v>18.190446061372985</v>
      </c>
    </row>
    <row r="25" spans="1:18" x14ac:dyDescent="0.25">
      <c r="A25" s="220" t="s">
        <v>833</v>
      </c>
      <c r="B25" s="305">
        <f t="shared" si="1"/>
        <v>12.744451768842014</v>
      </c>
      <c r="C25" s="302">
        <f t="shared" si="1"/>
        <v>17.241379310344829</v>
      </c>
    </row>
    <row r="26" spans="1:18" x14ac:dyDescent="0.25">
      <c r="A26" s="220" t="s">
        <v>834</v>
      </c>
      <c r="B26" s="305">
        <f t="shared" si="1"/>
        <v>10.67897165458141</v>
      </c>
      <c r="C26" s="302">
        <f t="shared" si="1"/>
        <v>8.7314141094590312</v>
      </c>
    </row>
    <row r="27" spans="1:18" x14ac:dyDescent="0.25">
      <c r="A27" s="308" t="s">
        <v>835</v>
      </c>
      <c r="B27" s="306">
        <f t="shared" si="1"/>
        <v>14.150736101955614</v>
      </c>
      <c r="C27" s="303">
        <f t="shared" si="1"/>
        <v>7.4976273331224297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1042</v>
      </c>
      <c r="C34" s="110">
        <v>1391</v>
      </c>
      <c r="E34" s="297" t="s">
        <v>709</v>
      </c>
      <c r="F34" s="71">
        <v>55.83</v>
      </c>
      <c r="G34" s="211"/>
      <c r="K34" s="122" t="s">
        <v>16</v>
      </c>
      <c r="L34" s="71">
        <v>2.6</v>
      </c>
      <c r="M34" s="211"/>
    </row>
    <row r="35" spans="1:16" x14ac:dyDescent="0.25">
      <c r="A35" s="202" t="s">
        <v>704</v>
      </c>
      <c r="B35" s="212">
        <v>863</v>
      </c>
      <c r="C35" s="160">
        <v>1220</v>
      </c>
      <c r="E35" s="298" t="s">
        <v>710</v>
      </c>
      <c r="F35" s="214">
        <v>36.270000000000003</v>
      </c>
      <c r="G35" s="211"/>
      <c r="K35" s="215" t="s">
        <v>212</v>
      </c>
      <c r="L35" s="214">
        <v>2.57</v>
      </c>
      <c r="M35" s="211"/>
      <c r="N35" s="29" t="s">
        <v>876</v>
      </c>
    </row>
    <row r="36" spans="1:16" x14ac:dyDescent="0.25">
      <c r="A36" s="202" t="s">
        <v>705</v>
      </c>
      <c r="B36" s="212">
        <v>544</v>
      </c>
      <c r="C36" s="160">
        <v>634</v>
      </c>
      <c r="E36" s="298" t="s">
        <v>711</v>
      </c>
      <c r="F36" s="214">
        <v>6.31</v>
      </c>
      <c r="G36" s="211"/>
      <c r="K36" s="123" t="s">
        <v>213</v>
      </c>
      <c r="L36" s="73">
        <v>2.62</v>
      </c>
      <c r="M36" s="211"/>
      <c r="N36" s="288">
        <v>2022</v>
      </c>
    </row>
    <row r="37" spans="1:16" x14ac:dyDescent="0.25">
      <c r="A37" s="202" t="s">
        <v>706</v>
      </c>
      <c r="B37" s="212">
        <v>467</v>
      </c>
      <c r="C37" s="160">
        <v>547</v>
      </c>
      <c r="E37" s="298" t="s">
        <v>712</v>
      </c>
      <c r="F37" s="214">
        <v>1.2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208</v>
      </c>
      <c r="C38" s="160">
        <v>304</v>
      </c>
      <c r="E38" s="299" t="s">
        <v>713</v>
      </c>
      <c r="F38" s="73">
        <v>0.39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181</v>
      </c>
      <c r="C39" s="111">
        <v>314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31.541950113378686</v>
      </c>
      <c r="C44" s="301">
        <f>B34/SUM(B34:B39)*100</f>
        <v>31.52798789712557</v>
      </c>
      <c r="E44" s="217" t="s">
        <v>836</v>
      </c>
      <c r="F44" s="289">
        <f>IF(ISBLANK(F34),"",F34)</f>
        <v>55.83</v>
      </c>
    </row>
    <row r="45" spans="1:16" x14ac:dyDescent="0.25">
      <c r="A45" s="220" t="s">
        <v>825</v>
      </c>
      <c r="B45" s="305">
        <f>C35/SUM(C34:C39)*100</f>
        <v>27.66439909297052</v>
      </c>
      <c r="C45" s="302">
        <f>B35/SUM(B34:B39)*100</f>
        <v>26.111951588502269</v>
      </c>
      <c r="E45" s="286" t="s">
        <v>837</v>
      </c>
      <c r="F45" s="290">
        <f t="shared" ref="F45:F48" si="2">IF(ISBLANK(F35),"",F35)</f>
        <v>36.270000000000003</v>
      </c>
    </row>
    <row r="46" spans="1:16" x14ac:dyDescent="0.25">
      <c r="A46" s="220" t="s">
        <v>826</v>
      </c>
      <c r="B46" s="305">
        <f>C36/SUM(C34:C39)*100</f>
        <v>14.37641723356009</v>
      </c>
      <c r="C46" s="302">
        <f>B36/SUM(B34:B39)*100</f>
        <v>16.459909228441756</v>
      </c>
      <c r="E46" s="286" t="s">
        <v>838</v>
      </c>
      <c r="F46" s="290">
        <f t="shared" si="2"/>
        <v>6.31</v>
      </c>
    </row>
    <row r="47" spans="1:16" x14ac:dyDescent="0.25">
      <c r="A47" s="220" t="s">
        <v>827</v>
      </c>
      <c r="B47" s="305">
        <f>C37/SUM(C34:C39)*100</f>
        <v>12.403628117913833</v>
      </c>
      <c r="C47" s="302">
        <f>B37/SUM(B34:B39)*100</f>
        <v>14.130105900151285</v>
      </c>
      <c r="E47" s="286" t="s">
        <v>839</v>
      </c>
      <c r="F47" s="290">
        <f t="shared" si="2"/>
        <v>1.2</v>
      </c>
    </row>
    <row r="48" spans="1:16" x14ac:dyDescent="0.25">
      <c r="A48" s="220" t="s">
        <v>828</v>
      </c>
      <c r="B48" s="305">
        <f>C38/SUM(C34:C39)*100</f>
        <v>6.8934240362811785</v>
      </c>
      <c r="C48" s="302">
        <f>B38/SUM(B34:B39)*100</f>
        <v>6.2934947049924359</v>
      </c>
      <c r="E48" s="219" t="s">
        <v>840</v>
      </c>
      <c r="F48" s="291">
        <f t="shared" si="2"/>
        <v>0.39</v>
      </c>
    </row>
    <row r="49" spans="1:3" x14ac:dyDescent="0.25">
      <c r="A49" s="221" t="s">
        <v>829</v>
      </c>
      <c r="B49" s="306">
        <f>C39/SUM(C34:C39)*100</f>
        <v>7.1201814058956909</v>
      </c>
      <c r="C49" s="303">
        <f>B39/SUM(B34:B39)*100</f>
        <v>5.4765506807866871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31.541950113378686</v>
      </c>
      <c r="C53" s="301">
        <f>C44</f>
        <v>31.52798789712557</v>
      </c>
    </row>
    <row r="54" spans="1:3" x14ac:dyDescent="0.25">
      <c r="A54" s="220" t="s">
        <v>831</v>
      </c>
      <c r="B54" s="305">
        <f t="shared" ref="B54:C54" si="3">B45</f>
        <v>27.66439909297052</v>
      </c>
      <c r="C54" s="302">
        <f t="shared" si="3"/>
        <v>26.111951588502269</v>
      </c>
    </row>
    <row r="55" spans="1:3" x14ac:dyDescent="0.25">
      <c r="A55" s="307" t="s">
        <v>832</v>
      </c>
      <c r="B55" s="305">
        <f t="shared" ref="B55:C55" si="4">B46</f>
        <v>14.37641723356009</v>
      </c>
      <c r="C55" s="302">
        <f t="shared" si="4"/>
        <v>16.459909228441756</v>
      </c>
    </row>
    <row r="56" spans="1:3" x14ac:dyDescent="0.25">
      <c r="A56" s="220" t="s">
        <v>833</v>
      </c>
      <c r="B56" s="305">
        <f t="shared" ref="B56:C56" si="5">B47</f>
        <v>12.403628117913833</v>
      </c>
      <c r="C56" s="302">
        <f t="shared" si="5"/>
        <v>14.130105900151285</v>
      </c>
    </row>
    <row r="57" spans="1:3" x14ac:dyDescent="0.25">
      <c r="A57" s="220" t="s">
        <v>834</v>
      </c>
      <c r="B57" s="305">
        <f t="shared" ref="B57:C57" si="6">B48</f>
        <v>6.8934240362811785</v>
      </c>
      <c r="C57" s="302">
        <f t="shared" si="6"/>
        <v>6.2934947049924359</v>
      </c>
    </row>
    <row r="58" spans="1:3" x14ac:dyDescent="0.25">
      <c r="A58" s="308" t="s">
        <v>835</v>
      </c>
      <c r="B58" s="306">
        <f t="shared" ref="B58:C58" si="7">B49</f>
        <v>7.1201814058956909</v>
      </c>
      <c r="C58" s="303">
        <f t="shared" si="7"/>
        <v>5.4765506807866871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2024-04-26T07:41:50Z</dcterms:modified>
</cp:coreProperties>
</file>