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<sst xmlns="http://schemas.openxmlformats.org/spreadsheetml/2006/main" count="6316" uniqueCount="2914">
  <si>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</si>
  <si>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</si>
  <si>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</si>
  <si>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</si>
  <si>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</si>
  <si>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</si>
  <si>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</si>
  <si>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</si>
  <si>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</si>
  <si>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</si>
  <si>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</si>
  <si>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</si>
  <si>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</si>
  <si>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</si>
  <si>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</si>
  <si>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</si>
  <si>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</si>
  <si>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</si>
  <si>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</si>
  <si>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</si>
  <si>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</si>
  <si>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</si>
  <si>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</si>
  <si>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</si>
  <si>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</si>
  <si>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</si>
  <si>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</si>
  <si>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</si>
  <si>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</si>
  <si>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</si>
  <si>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</si>
  <si>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</si>
  <si>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</si>
  <si>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</si>
  <si>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</si>
  <si>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</si>
  <si>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</si>
  <si>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</si>
  <si>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</si>
  <si>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</si>
  <si>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</si>
  <si>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</si>
  <si>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</si>
  <si>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</si>
  <si>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</si>
  <si>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</si>
  <si>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</si>
  <si>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</si>
  <si>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</si>
  <si>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</si>
  <si>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</si>
  <si>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</si>
  <si>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</si>
  <si>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</si>
  <si>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</si>
  <si>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</si>
  <si>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</si>
  <si>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</si>
  <si>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</si>
  <si>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</si>
  <si>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</si>
  <si>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</si>
  <si>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</si>
  <si>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</si>
  <si>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</si>
  <si>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</si>
  <si>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</si>
  <si>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</si>
  <si>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</si>
  <si>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</si>
  <si>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</si>
  <si>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</si>
  <si>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</si>
  <si>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</si>
  <si>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</si>
  <si>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</si>
  <si>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</si>
  <si>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</si>
  <si>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</si>
  <si>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</si>
  <si>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</si>
  <si>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</si>
  <si>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</si>
  <si>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</si>
  <si>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</si>
  <si>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</si>
  <si>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</si>
  <si>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</si>
  <si>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</si>
  <si>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</si>
  <si>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</si>
  <si>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</si>
  <si>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</si>
  <si>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</si>
  <si>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</si>
  <si>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</si>
  <si>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</si>
  <si>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</si>
  <si>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</si>
  <si>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</si>
  <si>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</si>
  <si>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</si>
  <si>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</si>
  <si>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</si>
  <si>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</si>
  <si>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</si>
  <si>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</si>
  <si>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</si>
  <si>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</si>
  <si>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</si>
  <si>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</si>
  <si>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</si>
  <si>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</si>
  <si>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</si>
  <si>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</si>
  <si>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</si>
  <si>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</si>
  <si>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</si>
  <si>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</si>
  <si>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</si>
  <si>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</si>
  <si>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</si>
  <si>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</si>
  <si>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</si>
  <si>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</si>
  <si>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</si>
  <si>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</si>
  <si>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</si>
  <si>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</si>
  <si>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</si>
  <si>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</si>
  <si>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</si>
  <si>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</si>
  <si>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</si>
  <si>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</si>
  <si>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</si>
  <si>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</si>
  <si>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</si>
  <si>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</si>
  <si>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</si>
  <si>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</si>
  <si>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</si>
  <si>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</si>
  <si>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</si>
  <si>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</si>
  <si>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</si>
  <si>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</si>
  <si>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</si>
  <si>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</si>
  <si>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</si>
  <si>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</si>
  <si>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</si>
  <si>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</si>
  <si>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</si>
  <si>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</si>
  <si>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</si>
  <si>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</si>
  <si>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</si>
  <si>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</si>
  <si>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</si>
  <si>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</si>
  <si>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</si>
  <si>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</si>
  <si>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</si>
  <si>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</si>
  <si>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</si>
  <si>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</si>
  <si>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</si>
  <si>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</si>
  <si>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</si>
  <si>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</si>
  <si>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</si>
  <si>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</si>
  <si>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</si>
  <si>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</si>
  <si>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</si>
  <si>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</si>
  <si>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</si>
  <si>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</si>
  <si>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</si>
  <si>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</si>
  <si>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</si>
  <si>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</si>
  <si>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</si>
  <si>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</si>
  <si>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</si>
  <si>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</si>
  <si>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</si>
  <si>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</si>
  <si>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</si>
  <si>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</si>
  <si>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</si>
  <si>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</si>
  <si>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</si>
  <si>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</si>
  <si>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</si>
  <si>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</si>
  <si>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</si>
  <si>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</si>
  <si>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</si>
  <si>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</si>
  <si>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</si>
  <si>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</si>
  <si>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</si>
  <si>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</si>
  <si>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</si>
  <si>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</si>
  <si>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</si>
  <si>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</si>
  <si>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</si>
  <si>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</si>
  <si>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</si>
  <si>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</si>
  <si>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</si>
  <si>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</si>
  <si>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</si>
  <si>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</si>
  <si>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</si>
  <si>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</si>
  <si>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</si>
  <si>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</si>
  <si>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</si>
  <si>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</si>
  <si>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</si>
  <si>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</si>
  <si>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</si>
  <si>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</si>
  <si>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</si>
  <si>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</si>
  <si>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</si>
  <si>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</si>
  <si>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</si>
  <si>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</si>
  <si>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</si>
  <si>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</si>
  <si>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</si>
  <si>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</si>
  <si>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</si>
  <si>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</si>
  <si>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</si>
  <si>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</si>
  <si>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</si>
  <si>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</si>
  <si>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</si>
  <si>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</si>
  <si>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</si>
  <si>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</si>
  <si>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</si>
  <si>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</si>
  <si>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</si>
  <si>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</si>
  <si>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</si>
  <si>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</si>
  <si>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</si>
  <si>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</si>
  <si>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</si>
  <si>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</si>
  <si>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</si>
  <si>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</si>
  <si>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</si>
  <si>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</si>
  <si>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</si>
  <si>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</si>
  <si>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</si>
  <si>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</si>
  <si>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</si>
  <si>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</si>
  <si>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</si>
  <si>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</si>
  <si>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</si>
  <si>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</si>
  <si>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</si>
  <si>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</si>
  <si>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</si>
  <si>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</si>
  <si>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</si>
  <si>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</si>
  <si>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</si>
  <si>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</si>
  <si>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</si>
  <si>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</si>
  <si>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</si>
  <si>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</si>
  <si>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</si>
  <si>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</si>
  <si>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</si>
  <si>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</si>
  <si>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</si>
  <si>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</si>
  <si>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</si>
  <si>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</si>
  <si>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</si>
  <si>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</si>
  <si>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</si>
  <si>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</si>
  <si>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</si>
  <si>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</si>
  <si>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</si>
  <si>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</si>
  <si>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</si>
  <si>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</si>
  <si>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</si>
  <si>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</si>
  <si>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</si>
  <si>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</si>
  <si>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</si>
  <si>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</si>
  <si>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</si>
  <si>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</si>
  <si>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</si>
  <si>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</si>
  <si>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</si>
  <si>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</si>
  <si>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</si>
  <si>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</si>
  <si>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</si>
  <si>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</si>
  <si>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</si>
  <si>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</si>
  <si>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</si>
  <si>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</si>
  <si>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</si>
  <si>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</si>
  <si>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</si>
  <si>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</si>
  <si>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</si>
  <si>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</si>
  <si>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</si>
  <si>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</si>
  <si>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</si>
  <si>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</si>
  <si>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</si>
  <si>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</si>
  <si>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</si>
  <si>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</si>
  <si>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</si>
  <si>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</si>
  <si>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</si>
  <si>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</si>
  <si>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</si>
  <si>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</si>
  <si>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</si>
  <si>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</si>
  <si>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</si>
  <si>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</si>
  <si>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</si>
  <si>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</si>
  <si>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</si>
  <si>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</si>
  <si>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</si>
  <si>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</si>
  <si>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</si>
  <si>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</si>
  <si>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</si>
  <si>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</si>
  <si>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</si>
  <si>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</si>
  <si>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</si>
  <si>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</si>
  <si>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</si>
  <si>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</si>
  <si>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</si>
  <si>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</si>
  <si>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</si>
  <si>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</si>
  <si>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</si>
  <si>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</si>
  <si>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</si>
  <si>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</si>
  <si>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</si>
  <si>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</si>
  <si>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</si>
  <si>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</si>
  <si>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</si>
  <si>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</si>
  <si>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</si>
  <si>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</si>
  <si>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</si>
  <si>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</si>
  <si>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</si>
  <si>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</si>
  <si>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</si>
  <si>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</si>
  <si>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</si>
  <si>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</si>
  <si>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</si>
  <si>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</si>
  <si>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</si>
  <si>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</si>
  <si>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</si>
  <si>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</si>
  <si>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</si>
  <si>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</si>
  <si>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</si>
  <si>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</si>
  <si>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</si>
  <si>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</si>
  <si>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</si>
  <si>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</si>
  <si>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</si>
  <si>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</si>
  <si>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</si>
  <si>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</si>
  <si>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</si>
  <si>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</si>
  <si>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</si>
  <si>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</si>
  <si>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</si>
  <si>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</si>
  <si>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</si>
  <si>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</si>
  <si>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</si>
  <si>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</si>
  <si>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</si>
  <si>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</si>
  <si>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</si>
  <si>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</si>
  <si>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</si>
  <si>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</si>
  <si>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</si>
  <si>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</si>
  <si>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</si>
  <si>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</si>
  <si>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</si>
  <si>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</si>
  <si>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</si>
  <si>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</si>
  <si>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</si>
  <si>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</si>
  <si>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</si>
  <si>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</si>
  <si>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</si>
  <si>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</si>
  <si>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</si>
  <si>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</si>
  <si>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</si>
  <si>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</si>
  <si>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</si>
  <si>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</si>
  <si>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</si>
  <si>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</si>
  <si>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</si>
  <si>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</si>
  <si>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</si>
  <si>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</si>
  <si>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</si>
  <si>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</si>
  <si>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</si>
  <si>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</si>
  <si>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</si>
  <si>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</si>
  <si>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</si>
  <si>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</si>
  <si>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</si>
  <si>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</si>
  <si>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</si>
  <si>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</si>
  <si>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</si>
  <si>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</si>
  <si>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</si>
  <si>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</si>
  <si>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</si>
  <si>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</si>
  <si>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</si>
  <si>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</si>
  <si>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</si>
  <si>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</si>
  <si>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</si>
  <si>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</si>
  <si>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</si>
  <si>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</si>
  <si>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</si>
  <si>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</si>
  <si>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</si>
  <si>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</si>
  <si>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</si>
  <si>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</si>
  <si>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</si>
  <si>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</si>
  <si>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</si>
  <si>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</si>
  <si>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</si>
  <si>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</si>
  <si>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</si>
  <si>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</si>
  <si>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</si>
  <si>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</si>
  <si>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</si>
  <si>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</si>
  <si>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</si>
  <si>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</si>
  <si>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</si>
  <si>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</si>
  <si>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</si>
  <si>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</si>
  <si>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</si>
  <si>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</si>
  <si>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</si>
  <si>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</si>
  <si>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</si>
  <si>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</si>
  <si>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</si>
  <si>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</si>
  <si>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</si>
  <si>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</si>
  <si>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</si>
  <si>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</si>
  <si>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</si>
  <si>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</si>
  <si>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</si>
  <si>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</si>
  <si>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</si>
  <si>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</si>
  <si>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</si>
  <si>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</si>
  <si>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</si>
  <si>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</si>
  <si>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</si>
  <si>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</si>
  <si>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</si>
  <si>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</si>
  <si>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</si>
  <si>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</si>
  <si>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</si>
  <si>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</si>
  <si>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</si>
  <si>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</si>
  <si>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</si>
  <si>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</si>
  <si>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</si>
  <si>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</si>
  <si>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</si>
  <si>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</si>
  <si>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</si>
  <si>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</si>
  <si>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</si>
  <si>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</si>
  <si>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</si>
  <si>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</si>
  <si>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</si>
  <si>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</si>
  <si>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</si>
  <si>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</si>
  <si>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</si>
  <si>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</si>
  <si>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</si>
  <si>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</si>
  <si>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</si>
  <si>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</si>
  <si>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</si>
  <si>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</si>
  <si>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</si>
  <si>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</si>
  <si>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</si>
  <si>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</si>
  <si>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</si>
  <si>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</si>
  <si>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</si>
  <si>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</si>
  <si>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</si>
  <si>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</si>
  <si>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</si>
  <si>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</si>
  <si>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</si>
  <si>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</si>
  <si>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</si>
  <si>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</si>
  <si>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</si>
  <si>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</si>
  <si>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</si>
  <si>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</si>
  <si>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</si>
  <si>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</si>
  <si>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</si>
  <si>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</si>
  <si>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</si>
  <si>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</si>
  <si>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</si>
  <si>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</si>
  <si>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</si>
  <si>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</si>
  <si>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</si>
  <si>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</si>
  <si>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</si>
  <si>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</si>
  <si>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</si>
  <si>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</si>
  <si>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</si>
  <si>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</si>
  <si>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</si>
  <si>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</si>
  <si>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</si>
  <si>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</si>
  <si>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</si>
  <si>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</si>
  <si>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</si>
  <si>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</si>
  <si>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</si>
  <si>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</si>
  <si>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</si>
  <si>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</si>
  <si>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</si>
  <si>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</si>
  <si>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</si>
  <si>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</si>
  <si>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</si>
  <si>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</si>
  <si>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</si>
  <si>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</si>
  <si>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</si>
  <si>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</si>
  <si>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</si>
  <si>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</si>
  <si>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</si>
  <si>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</si>
  <si>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</si>
  <si>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</si>
  <si>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</si>
  <si>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</si>
  <si>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</si>
  <si>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</si>
  <si>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</si>
  <si>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</si>
  <si>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</si>
  <si>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</si>
  <si>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</si>
  <si>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</si>
  <si>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</si>
  <si>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</si>
  <si>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</si>
  <si>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</si>
  <si>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</si>
  <si>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</si>
  <si>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</si>
  <si>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</si>
  <si>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</si>
  <si>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</si>
  <si>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</si>
  <si>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</si>
  <si>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</si>
  <si>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</si>
  <si>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</si>
  <si>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</si>
  <si>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</si>
  <si>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</si>
  <si>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</si>
  <si>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</si>
  <si>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</si>
  <si>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</si>
  <si>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</si>
  <si>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</si>
  <si>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</si>
  <si>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</si>
  <si>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</si>
  <si>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</si>
  <si>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</si>
  <si>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</si>
  <si>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</si>
  <si>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</si>
  <si>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</si>
  <si>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</si>
  <si>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</si>
  <si>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</si>
  <si>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</si>
  <si>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</si>
  <si>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</si>
  <si>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</si>
  <si>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</si>
  <si>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</si>
  <si>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</si>
  <si>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</si>
  <si>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</si>
  <si>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</si>
  <si>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</si>
  <si>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</si>
  <si>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</si>
  <si>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</si>
  <si>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</si>
  <si>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</si>
  <si>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</si>
  <si>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</si>
  <si>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</si>
  <si>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</si>
  <si>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</si>
  <si>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</si>
  <si>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</si>
  <si>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</si>
  <si>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</si>
  <si>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</si>
  <si>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</si>
  <si>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</si>
  <si>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</si>
  <si>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</si>
  <si>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</si>
  <si>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</si>
  <si>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</si>
  <si>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</si>
  <si>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</si>
  <si>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</si>
  <si>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</si>
  <si>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</si>
  <si>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</si>
  <si>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</si>
  <si>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</si>
  <si>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</si>
  <si>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</si>
  <si>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</si>
  <si>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</si>
  <si>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</si>
  <si>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</si>
  <si>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</si>
  <si>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</si>
  <si>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</si>
  <si>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</si>
  <si>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</si>
  <si>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</si>
  <si>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</si>
  <si>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</si>
  <si>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</si>
  <si>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</si>
  <si>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</si>
  <si>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</si>
  <si>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</si>
  <si>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</si>
  <si>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</si>
  <si>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</si>
  <si>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</si>
  <si>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</si>
  <si>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</si>
  <si>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</si>
  <si>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</si>
  <si>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</si>
  <si>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</si>
  <si>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</si>
  <si>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</si>
  <si>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</si>
  <si>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</si>
  <si>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</si>
  <si>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</si>
  <si>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</si>
  <si>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</si>
  <si>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</si>
  <si>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</si>
  <si>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</si>
  <si>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</si>
  <si>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</si>
  <si>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</si>
  <si>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</si>
  <si>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</si>
  <si>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</si>
  <si>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</si>
  <si>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</si>
  <si>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</si>
  <si>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</si>
  <si>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</si>
  <si>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</si>
  <si>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</si>
  <si>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</si>
  <si>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</si>
  <si>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</si>
  <si>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</si>
  <si>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</si>
  <si>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</si>
  <si>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</si>
  <si>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</si>
  <si>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</si>
  <si>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</si>
  <si>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</si>
  <si>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</si>
  <si>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</si>
  <si>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</si>
  <si>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</si>
  <si>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</si>
  <si>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</si>
  <si>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</si>
  <si>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</si>
  <si>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</si>
  <si>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</si>
  <si>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</si>
  <si>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</si>
  <si>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</si>
  <si>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</si>
  <si>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</si>
  <si>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</si>
  <si>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</si>
  <si>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</si>
  <si>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</si>
  <si>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</si>
  <si>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</si>
  <si>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</si>
  <si>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</si>
  <si>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</si>
  <si>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</si>
  <si>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</si>
  <si>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</si>
  <si>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</si>
  <si>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</si>
  <si>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</si>
  <si>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</si>
  <si>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</si>
  <si>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</si>
  <si>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</si>
  <si>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</si>
  <si>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</si>
  <si>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</si>
  <si>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</si>
  <si>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</si>
  <si>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</si>
  <si>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</si>
  <si>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</si>
  <si>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</si>
  <si>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</si>
  <si>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</si>
  <si>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</si>
  <si>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</si>
  <si>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</si>
  <si>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</si>
  <si>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</si>
  <si>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</si>
  <si>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</si>
  <si>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</si>
  <si>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</si>
  <si>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</si>
  <si>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</si>
  <si>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</si>
  <si>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</si>
  <si>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</si>
  <si>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</si>
  <si>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</si>
  <si>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</si>
  <si>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</si>
  <si>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</si>
  <si>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</si>
  <si>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</si>
  <si>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</si>
  <si>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</si>
  <si>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</si>
  <si>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</si>
  <si>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</si>
  <si>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</si>
  <si>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</si>
  <si>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</si>
  <si>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</si>
  <si>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</si>
  <si>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</si>
  <si>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</si>
  <si>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</si>
  <si>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</si>
  <si>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</si>
  <si>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</si>
  <si>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</si>
  <si>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</si>
  <si>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</si>
  <si>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</si>
  <si>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</si>
  <si>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</si>
  <si>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</si>
  <si>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</si>
  <si>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</si>
  <si>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</si>
  <si>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</si>
  <si>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</si>
  <si>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</si>
  <si>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</si>
  <si>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</si>
  <si>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</si>
  <si>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</si>
  <si>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</si>
  <si>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</si>
  <si>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</si>
  <si>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</si>
  <si>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</si>
  <si>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</si>
  <si>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</si>
  <si>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</si>
  <si>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</si>
  <si>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</si>
  <si>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</si>
  <si>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</si>
  <si>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</si>
  <si>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</si>
  <si>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</si>
  <si>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</si>
  <si>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</si>
  <si>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</si>
  <si>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</si>
  <si>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</si>
  <si>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</si>
  <si>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</si>
  <si>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</si>
  <si>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</si>
  <si>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</si>
  <si>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</si>
  <si>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</si>
  <si>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</si>
  <si>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</si>
  <si>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</si>
  <si>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</si>
  <si>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</si>
  <si>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</si>
  <si>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</si>
  <si>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</si>
  <si>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</si>
  <si>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</si>
  <si>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</si>
  <si>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</si>
  <si>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</si>
  <si>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</si>
  <si>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</si>
  <si>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</si>
  <si>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</si>
  <si>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</si>
  <si>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</si>
  <si>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</si>
  <si>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</si>
  <si>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</si>
  <si>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</si>
  <si>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</si>
  <si>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</si>
  <si>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</si>
  <si>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</si>
  <si>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</si>
  <si>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</si>
  <si>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</si>
  <si>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</si>
  <si>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</si>
  <si>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</si>
  <si>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</si>
  <si>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</si>
  <si>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</si>
  <si>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</si>
  <si>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</si>
  <si>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</si>
  <si>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</si>
  <si>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</si>
  <si>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</si>
  <si>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</si>
  <si>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</si>
  <si>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</si>
  <si>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</si>
  <si>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</si>
  <si>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</si>
  <si>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</si>
  <si>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</si>
  <si>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</si>
  <si>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</si>
  <si>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</si>
  <si>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</si>
  <si>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</si>
  <si>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</si>
  <si>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</si>
  <si>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</si>
  <si>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</si>
  <si>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</si>
  <si>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</si>
  <si>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</si>
  <si>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</si>
  <si>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</si>
  <si>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</si>
  <si>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</si>
  <si>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</si>
  <si>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</si>
  <si>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</si>
  <si>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</si>
  <si>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</si>
  <si>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</si>
  <si>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</si>
  <si>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</si>
  <si>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</si>
  <si>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</si>
  <si>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</si>
  <si>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</si>
  <si>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</si>
  <si>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</si>
  <si>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</si>
  <si>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</si>
  <si>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</si>
  <si>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</si>
  <si>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</si>
  <si>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</si>
  <si>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</si>
  <si>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</si>
  <si>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</si>
  <si>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</si>
  <si>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</si>
  <si>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</si>
  <si>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</si>
  <si>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</si>
  <si>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</si>
  <si>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</si>
  <si>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</si>
  <si>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</si>
  <si>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</si>
  <si>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</si>
  <si>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</si>
  <si>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</si>
  <si>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</si>
  <si>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</si>
  <si>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</si>
  <si>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</si>
  <si>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</si>
  <si>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</si>
  <si>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</si>
  <si>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</si>
  <si>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</si>
  <si>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</si>
  <si>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</si>
  <si>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</si>
  <si>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</si>
  <si>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</si>
  <si>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</si>
  <si>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</si>
  <si>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</si>
  <si>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</si>
  <si>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</si>
  <si>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</si>
  <si>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</si>
  <si>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</si>
  <si>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</si>
  <si>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</si>
  <si>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</si>
  <si>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</si>
  <si>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</si>
  <si>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</si>
  <si>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</si>
  <si>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</si>
  <si>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</si>
  <si>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</si>
  <si>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</si>
  <si>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</si>
  <si>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</si>
  <si>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</si>
  <si>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</si>
  <si>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</si>
  <si>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</si>
  <si>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</si>
  <si>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</si>
  <si>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</si>
  <si>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</si>
  <si>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</si>
  <si>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</si>
  <si>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</si>
  <si>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</si>
  <si>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</si>
  <si>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</si>
  <si>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</si>
  <si>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</si>
  <si>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</si>
  <si>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</si>
  <si>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</si>
  <si>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</si>
  <si>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</si>
  <si>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</si>
  <si>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</si>
  <si>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</si>
  <si>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</si>
  <si>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</si>
  <si>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</si>
  <si>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</si>
  <si>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</si>
  <si>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</si>
  <si>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</si>
  <si>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</si>
  <si>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</si>
  <si>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</si>
  <si>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</si>
  <si>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</si>
  <si>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</si>
  <si>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</si>
  <si>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</si>
  <si>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</si>
  <si>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</si>
  <si>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</si>
  <si>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</si>
  <si>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</si>
  <si>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</si>
  <si>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</si>
  <si>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</si>
  <si>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</si>
  <si>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</si>
  <si>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</si>
  <si>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</si>
  <si>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</si>
  <si>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</si>
  <si>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</si>
  <si>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</si>
  <si>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</si>
  <si>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</si>
  <si>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</si>
  <si>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</si>
  <si>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</si>
  <si>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</si>
  <si>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</si>
  <si>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</si>
  <si>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</si>
  <si>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</si>
  <si>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</si>
  <si>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</si>
  <si>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</si>
  <si>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</si>
  <si>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</si>
  <si>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</si>
  <si>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</si>
  <si>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</si>
  <si>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</si>
  <si>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</si>
  <si>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</si>
  <si>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</si>
  <si>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</si>
  <si>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</si>
  <si>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</si>
  <si>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</si>
  <si>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</si>
  <si>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</si>
  <si>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</si>
  <si>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</si>
  <si>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</si>
  <si>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</si>
  <si>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</si>
  <si>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</si>
  <si>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</si>
  <si>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</si>
  <si>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</si>
  <si>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</si>
  <si>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</si>
  <si>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</si>
  <si>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</si>
  <si>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</si>
  <si>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</si>
  <si>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</si>
  <si>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</si>
  <si>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</si>
  <si>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</si>
  <si>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</si>
  <si>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</si>
  <si>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</si>
  <si>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</si>
  <si>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</si>
  <si>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</si>
  <si>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</si>
  <si>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</si>
  <si>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</si>
  <si>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</si>
  <si>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</si>
  <si>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</si>
  <si>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</si>
  <si>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</si>
  <si>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</si>
  <si>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</si>
  <si>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</si>
  <si>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</si>
  <si>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</si>
  <si>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</si>
  <si>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</si>
  <si>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</si>
  <si>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</si>
  <si>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</si>
  <si>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</si>
  <si>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</si>
  <si>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</si>
  <si>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</si>
  <si>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</si>
  <si>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</si>
  <si>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</si>
  <si>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</si>
  <si>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</si>
  <si>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</si>
  <si>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</si>
  <si>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</si>
  <si>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</si>
  <si>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</si>
  <si>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</si>
  <si>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</si>
  <si>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</si>
  <si>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</si>
  <si>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</si>
  <si>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</si>
  <si>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</si>
  <si>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</si>
  <si>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</si>
  <si>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</si>
  <si>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</si>
  <si>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</si>
  <si>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</si>
  <si>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</si>
  <si>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</si>
  <si>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</si>
  <si>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</si>
  <si>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</si>
  <si>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</si>
  <si>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</si>
  <si>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</si>
  <si>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</si>
  <si>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</si>
  <si>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</si>
  <si>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</si>
  <si>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</si>
  <si>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</si>
  <si>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</si>
  <si>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</si>
  <si>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</si>
  <si>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</si>
  <si>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</si>
  <si>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</si>
  <si>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</si>
  <si>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</si>
  <si>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</si>
  <si>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</si>
  <si>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</si>
  <si>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</si>
  <si>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</si>
  <si>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</si>
  <si>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</si>
  <si>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</si>
  <si>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</si>
  <si>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</si>
  <si>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</si>
  <si>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</si>
  <si>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</si>
  <si>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</si>
  <si>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</si>
  <si>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</si>
  <si>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</si>
  <si>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</si>
  <si>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</si>
  <si>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</si>
  <si>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</si>
  <si>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</si>
  <si>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</si>
  <si>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</si>
  <si>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</si>
  <si>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</si>
  <si>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</si>
  <si>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</si>
  <si>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</si>
  <si>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</si>
  <si>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</si>
  <si>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</si>
  <si>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</si>
  <si>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</si>
  <si>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</si>
  <si>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</si>
  <si>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</si>
  <si>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</si>
  <si>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</si>
  <si>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</si>
  <si>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</si>
  <si>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</si>
  <si>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</si>
  <si>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</si>
  <si>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</si>
  <si>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</si>
  <si>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</si>
  <si>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</si>
  <si>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</si>
  <si>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</si>
  <si>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</si>
  <si>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</si>
  <si>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</si>
  <si>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</si>
  <si>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</si>
  <si>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</si>
  <si>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</si>
  <si>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</si>
  <si>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</si>
  <si>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</si>
  <si>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</si>
  <si>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</si>
  <si>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</si>
  <si>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</si>
  <si>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</si>
  <si>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</si>
  <si>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</si>
  <si>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</si>
  <si>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</si>
  <si>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</si>
  <si>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</si>
  <si>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</si>
  <si>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</si>
  <si>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</si>
  <si>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</si>
  <si>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</si>
  <si>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</si>
  <si>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</si>
  <si>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</si>
  <si>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</si>
  <si>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</si>
  <si>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</si>
  <si>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</si>
  <si>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</si>
  <si>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</si>
  <si>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</si>
  <si>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</si>
  <si>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</si>
  <si>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</si>
  <si>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</si>
  <si>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</si>
  <si>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</si>
  <si>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</si>
  <si>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</si>
  <si>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</si>
  <si>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</si>
  <si>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</si>
  <si>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</si>
  <si>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</si>
  <si>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</si>
  <si>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</si>
  <si>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</si>
  <si>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</si>
  <si>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</si>
  <si>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</si>
  <si>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</si>
  <si>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</si>
  <si>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</si>
  <si>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</si>
  <si>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</si>
  <si>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</si>
  <si>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</si>
  <si>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</si>
  <si>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</si>
  <si>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</si>
  <si>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</si>
  <si>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</si>
  <si>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</si>
  <si>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</si>
  <si>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</si>
  <si>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</si>
  <si>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</si>
  <si>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</si>
  <si>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</si>
  <si>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</si>
  <si>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</si>
  <si>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</si>
  <si>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</si>
  <si>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</si>
  <si>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</si>
  <si>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</si>
  <si>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</si>
  <si>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</si>
  <si>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</si>
  <si>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</si>
  <si>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</si>
  <si>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</si>
  <si>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</si>
  <si>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</si>
  <si>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</si>
  <si>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</si>
  <si>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</si>
  <si>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</si>
  <si>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</si>
  <si>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</si>
  <si>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</si>
  <si>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</si>
  <si>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</si>
  <si>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</si>
  <si>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</si>
  <si>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</si>
  <si>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</si>
  <si>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</si>
  <si>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</si>
  <si>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</si>
  <si>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</si>
  <si>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</si>
  <si>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</si>
  <si>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</si>
  <si>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</si>
  <si>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</si>
  <si>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</si>
  <si>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</si>
  <si>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</si>
  <si>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</si>
  <si>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</si>
  <si>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</si>
  <si>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</si>
  <si>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</si>
  <si>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</si>
  <si>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</si>
  <si>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</si>
  <si>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</si>
  <si>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</si>
  <si>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</si>
  <si>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</si>
  <si>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</si>
  <si>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</si>
  <si>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</si>
  <si>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</si>
  <si>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</si>
  <si>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</si>
  <si>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</si>
  <si>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</si>
  <si>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</si>
  <si>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</si>
  <si>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</si>
  <si>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</si>
  <si>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</si>
  <si>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</si>
  <si>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</si>
  <si>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</si>
  <si>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</si>
  <si>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</si>
  <si>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</si>
  <si>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</si>
  <si>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</si>
  <si>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</si>
  <si>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</si>
  <si>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</si>
  <si>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</si>
  <si>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</si>
  <si>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</si>
  <si>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</si>
  <si>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</si>
  <si>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</si>
  <si>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</si>
  <si>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</si>
  <si>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</si>
  <si>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</si>
  <si>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</si>
  <si>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</si>
  <si>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</si>
  <si>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</si>
  <si>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</si>
  <si>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</si>
  <si>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</si>
  <si>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</si>
  <si>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</si>
  <si>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</si>
  <si>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</si>
  <si>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</si>
  <si>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</si>
  <si>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</si>
  <si>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</si>
  <si>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</si>
  <si>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</si>
  <si>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</si>
  <si>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</si>
  <si>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</si>
  <si>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</si>
  <si>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</si>
  <si>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</si>
  <si>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</si>
  <si>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</si>
  <si>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</si>
  <si>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</si>
  <si>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</si>
  <si>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</si>
  <si>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</si>
  <si>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</si>
  <si>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</si>
  <si>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</si>
  <si>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</si>
  <si>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</si>
  <si>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</si>
  <si>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</si>
  <si>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</si>
  <si>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</si>
  <si>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</si>
  <si>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</si>
  <si>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</si>
  <si>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</si>
  <si>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</si>
  <si>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</si>
  <si>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</si>
  <si>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</si>
  <si>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</si>
  <si>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</si>
  <si>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</si>
  <si>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</si>
  <si>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</si>
  <si>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</si>
  <si>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</si>
  <si>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</si>
  <si>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</si>
  <si>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</si>
  <si>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</si>
  <si>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</si>
  <si>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</si>
  <si>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</si>
  <si>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</si>
  <si>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</si>
  <si>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</si>
  <si>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</si>
  <si>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</si>
  <si>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</si>
  <si>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</si>
  <si>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</si>
  <si>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</si>
  <si>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</si>
  <si>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</si>
  <si>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</si>
  <si>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</si>
  <si>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</si>
  <si>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</si>
  <si>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</si>
  <si>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</si>
  <si>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</si>
  <si>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</si>
  <si>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</si>
  <si>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</si>
  <si>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</si>
  <si>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</si>
  <si>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</si>
  <si>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</si>
  <si>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</si>
  <si>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</si>
  <si>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</si>
  <si>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</si>
  <si>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</si>
  <si>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</si>
  <si>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</si>
  <si>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</si>
  <si>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</si>
  <si>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</si>
  <si>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</si>
  <si>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</si>
  <si>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</si>
  <si>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</si>
  <si>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</si>
  <si>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</si>
  <si>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</si>
  <si>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</si>
  <si>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</si>
  <si>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</si>
  <si>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</si>
  <si>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</si>
  <si>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</si>
  <si>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</si>
  <si>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</si>
  <si>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</si>
  <si>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</si>
  <si>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</si>
  <si>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</si>
  <si>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</si>
  <si>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</si>
  <si>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</si>
  <si>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</si>
  <si>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</si>
  <si>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</si>
  <si>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</si>
  <si>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</si>
  <si>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</si>
  <si>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</si>
  <si>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</si>
  <si>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</si>
  <si>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</si>
  <si>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</si>
  <si>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</si>
  <si>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</si>
  <si>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</si>
  <si>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</si>
  <si>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</si>
  <si>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</si>
  <si>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</si>
  <si>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</si>
  <si>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</si>
  <si>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</si>
  <si>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</si>
  <si>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</si>
  <si>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</si>
  <si>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</si>
  <si>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</si>
  <si>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</si>
  <si>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</si>
  <si>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</si>
  <si>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</si>
  <si>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</si>
  <si>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</si>
  <si>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</si>
  <si>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</si>
  <si>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</si>
  <si>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</si>
  <si>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</si>
  <si>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</si>
  <si>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</si>
  <si>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</si>
  <si>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</si>
  <si>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</si>
  <si>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</si>
  <si>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</si>
  <si>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</si>
  <si>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</si>
  <si>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</si>
  <si>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</si>
  <si>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</si>
  <si>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</si>
  <si>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</si>
  <si>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</si>
  <si>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</si>
  <si>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</si>
  <si>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</si>
  <si>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</si>
  <si>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</si>
  <si>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</si>
  <si>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</si>
  <si>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</si>
  <si>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</si>
  <si>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</si>
  <si>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</si>
  <si>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</si>
  <si>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</si>
  <si>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</si>
  <si>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</si>
  <si>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</si>
  <si>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</si>
  <si>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</si>
  <si>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</si>
  <si>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</si>
  <si>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</si>
  <si>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</si>
  <si>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</si>
  <si>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</si>
  <si>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</si>
  <si>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</si>
  <si>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</si>
  <si>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</si>
  <si>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</si>
  <si>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</si>
  <si>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</si>
  <si>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</si>
  <si>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</si>
  <si>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</si>
  <si>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</si>
  <si>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</si>
  <si>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</si>
  <si>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</si>
  <si>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</si>
  <si>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</si>
  <si>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</si>
  <si>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</si>
  <si>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</si>
  <si>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</si>
  <si>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</si>
  <si>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</si>
  <si>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</si>
  <si>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</si>
  <si>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</si>
  <si>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</si>
  <si>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</si>
  <si>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</si>
  <si>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</si>
  <si>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</si>
  <si>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</si>
  <si>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</si>
  <si>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</si>
  <si>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</si>
  <si>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</si>
  <si>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</si>
  <si>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</si>
  <si>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</si>
  <si>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</si>
  <si>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</si>
  <si>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</si>
  <si>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</si>
  <si>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</si>
  <si>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</si>
  <si>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</si>
  <si>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</si>
  <si>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</si>
  <si>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</si>
  <si>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</si>
  <si>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</si>
  <si>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</si>
  <si>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</si>
  <si>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</si>
  <si>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</si>
  <si>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</si>
  <si>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</si>
  <si>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</si>
  <si>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</si>
  <si>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</si>
  <si>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</si>
  <si>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</si>
  <si>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</si>
  <si>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</si>
  <si>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</si>
  <si>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</si>
  <si>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</si>
  <si>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</si>
  <si>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</si>
  <si>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</si>
  <si>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</si>
  <si>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</si>
  <si>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</si>
  <si>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</si>
  <si>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</si>
  <si>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</si>
  <si>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</si>
  <si>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</si>
  <si>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</si>
  <si>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</si>
  <si>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</si>
  <si>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</si>
  <si>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</si>
  <si>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</si>
  <si>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</si>
  <si>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</si>
  <si>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</si>
  <si>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</si>
  <si>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</si>
  <si>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</si>
  <si>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</si>
  <si>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</si>
  <si>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</si>
  <si>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</si>
  <si>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</si>
  <si>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</si>
  <si>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</si>
  <si>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</si>
  <si>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</si>
  <si>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</si>
  <si>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</si>
  <si>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</si>
  <si>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</si>
  <si>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</si>
  <si>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</si>
  <si>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</si>
  <si>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</si>
  <si>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</si>
  <si>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</si>
  <si>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</si>
  <si>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</si>
  <si>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</si>
  <si>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</si>
  <si>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</si>
  <si>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</si>
  <si>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</si>
  <si>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</si>
  <si>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</si>
  <si>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</si>
  <si>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</si>
  <si>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</si>
  <si>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</si>
  <si>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</si>
  <si>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</si>
  <si>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</si>
  <si>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</si>
  <si>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</si>
  <si>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</si>
  <si>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</si>
  <si>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</si>
  <si>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</si>
  <si>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</si>
  <si>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</si>
  <si>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</si>
  <si>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</si>
  <si>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</si>
  <si>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</si>
  <si>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</si>
  <si>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</si>
  <si>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</si>
  <si>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</si>
  <si>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</si>
  <si>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</si>
  <si>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</si>
  <si>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</si>
  <si>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</si>
  <si>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</si>
  <si>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</si>
  <si>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</si>
  <si>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</si>
  <si>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</si>
  <si>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</si>
  <si>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</si>
  <si>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</si>
  <si>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</si>
  <si>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</si>
  <si>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</si>
  <si>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</si>
  <si>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</si>
  <si>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</si>
  <si>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</si>
  <si>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</si>
  <si>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</si>
  <si>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</si>
  <si>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</si>
  <si>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</si>
  <si>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</si>
  <si>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</si>
  <si>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</si>
  <si>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</si>
  <si>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</si>
  <si>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</si>
  <si>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</si>
  <si>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</si>
  <si>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</si>
  <si>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</si>
  <si>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</si>
  <si>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</si>
  <si>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</si>
  <si>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</si>
  <si>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</si>
  <si>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</si>
  <si>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</si>
  <si>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</si>
  <si>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</si>
  <si>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</si>
  <si>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</si>
  <si>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</si>
  <si>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</si>
  <si>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</si>
  <si>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</si>
  <si>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</si>
  <si>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</si>
  <si>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</si>
  <si>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</si>
  <si>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</si>
  <si>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</si>
  <si>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</si>
  <si>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</si>
  <si>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</si>
  <si>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</si>
  <si>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</si>
  <si>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</si>
  <si>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</si>
  <si>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</si>
  <si>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</si>
  <si>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</si>
  <si>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</si>
  <si>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</si>
  <si>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</si>
  <si>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</si>
  <si>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</si>
  <si>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</si>
  <si>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</si>
  <si>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</si>
  <si>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</si>
  <si>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</si>
  <si>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</si>
  <si>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</si>
  <si>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</si>
  <si>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</si>
  <si>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</si>
  <si>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</si>
  <si>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</si>
  <si>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</si>
  <si>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</si>
  <si>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</si>
  <si>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</si>
  <si>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</si>
  <si>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</si>
  <si>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</si>
  <si>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</si>
  <si>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</si>
  <si>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</si>
  <si>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</si>
  <si>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</si>
  <si>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</si>
  <si>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</si>
  <si>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</si>
  <si>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</si>
  <si>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</si>
  <si>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</si>
  <si>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</si>
  <si>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</si>
  <si>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</si>
  <si>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</si>
  <si>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</si>
  <si>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</si>
  <si>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</si>
  <si>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</si>
  <si>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</si>
  <si>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</si>
  <si>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</si>
  <si>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</si>
  <si>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</si>
  <si>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</si>
  <si>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</si>
  <si>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</si>
  <si>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</si>
  <si>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</si>
  <si>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</si>
  <si>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</si>
  <si>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</si>
  <si>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</si>
  <si>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</si>
  <si>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</si>
  <si>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</si>
  <si>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</si>
  <si>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</si>
  <si>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</si>
  <si>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</si>
  <si>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</si>
  <si>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</si>
  <si>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</si>
  <si>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</si>
  <si>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</si>
  <si>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</si>
  <si>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</si>
  <si>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</si>
  <si>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</si>
  <si>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</si>
  <si>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</si>
  <si>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</si>
  <si>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</si>
  <si>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</si>
  <si>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</si>
  <si>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</si>
  <si>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</si>
  <si>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</si>
  <si>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</si>
  <si>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</si>
  <si>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</si>
  <si>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</si>
  <si>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</si>
  <si>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</si>
  <si>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</si>
  <si>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</si>
  <si>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</si>
  <si>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</si>
  <si>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</si>
  <si>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</si>
  <si>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</si>
  <si>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</si>
  <si>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</si>
  <si>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</si>
  <si>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</si>
  <si>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</si>
  <si>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</si>
  <si>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</si>
  <si>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</si>
  <si>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</si>
  <si>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</si>
  <si>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</si>
  <si>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</si>
  <si>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</si>
  <si>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</si>
  <si>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</si>
  <si>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</si>
  <si>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</si>
  <si>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</si>
  <si>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</si>
  <si>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</si>
  <si>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</si>
  <si>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</si>
  <si>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</si>
  <si>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</si>
  <si>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</si>
  <si>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</si>
  <si>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</si>
  <si>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</si>
  <si>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</si>
  <si>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</si>
  <si>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</si>
  <si>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</si>
  <si>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</si>
  <si>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</si>
  <si>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</si>
  <si>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</si>
  <si>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</si>
  <si>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</si>
  <si>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</si>
  <si>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</si>
  <si>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</si>
  <si>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</si>
  <si>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</si>
  <si>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</si>
  <si>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</si>
  <si>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</si>
  <si>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</si>
  <si>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</si>
  <si>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</si>
  <si>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</si>
  <si>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</si>
  <si>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</si>
  <si>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</si>
  <si>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</si>
  <si>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</si>
  <si>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</si>
  <si>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</si>
  <si>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</si>
  <si>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</si>
  <si>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</si>
  <si>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</si>
  <si>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</si>
  <si>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</si>
  <si>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</si>
  <si>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</si>
  <si>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</si>
  <si>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</si>
  <si>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</si>
  <si>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</si>
  <si>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</si>
  <si>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</si>
  <si>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</si>
  <si>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</si>
  <si>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</si>
  <si>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</si>
  <si>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</si>
  <si>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</si>
  <si>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</si>
  <si>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</si>
  <si>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</si>
  <si>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</si>
  <si>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</si>
  <si>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</si>
  <si>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</si>
  <si>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</si>
  <si>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</si>
  <si>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</si>
  <si>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</si>
  <si>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</si>
  <si>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</si>
  <si>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</si>
  <si>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</si>
  <si>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</si>
  <si>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</si>
  <si>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</si>
  <si>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</si>
  <si>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</si>
  <si>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</si>
  <si>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</si>
  <si>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</si>
  <si>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</si>
  <si>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</si>
  <si>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</si>
  <si>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</si>
  <si>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</si>
  <si>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</si>
  <si>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</si>
  <si>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</si>
  <si>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</si>
  <si>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</si>
  <si>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</si>
  <si>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</si>
  <si>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</si>
  <si>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</si>
  <si>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</si>
  <si>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</si>
  <si>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</si>
  <si>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</si>
  <si>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</si>
  <si>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</si>
  <si>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</si>
  <si>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</si>
  <si>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</si>
  <si>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</si>
  <si>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</si>
  <si>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</si>
  <si>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</si>
  <si>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</si>
  <si>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</si>
  <si>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</si>
  <si>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</si>
  <si>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</si>
  <si>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</si>
  <si>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</si>
  <si>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</si>
  <si>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</si>
  <si>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</si>
  <si>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</si>
  <si>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</si>
  <si>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</si>
  <si>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</si>
  <si>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</si>
  <si>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</si>
  <si>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</si>
  <si>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</si>
  <si>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</si>
  <si>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</si>
  <si>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</si>
  <si>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</si>
  <si>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</si>
  <si>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</si>
  <si>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</si>
  <si>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</si>
  <si>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</si>
  <si>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</si>
  <si>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</si>
  <si>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</si>
  <si>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</si>
  <si>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</si>
  <si>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</si>
  <si>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</si>
  <si>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</si>
  <si>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</si>
  <si>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</si>
  <si>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</si>
  <si>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</si>
  <si>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</si>
  <si>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</si>
  <si>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</si>
  <si>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</si>
  <si>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</si>
  <si>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</si>
  <si>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</si>
  <si>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</si>
  <si>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</si>
  <si>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</si>
  <si>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</si>
  <si>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</si>
  <si>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</si>
  <si>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</si>
  <si>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</si>
  <si>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</si>
  <si>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</si>
  <si>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</si>
  <si>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</si>
  <si>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</si>
  <si>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</si>
  <si>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</si>
  <si>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</si>
  <si>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</si>
  <si>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</si>
  <si>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</si>
  <si>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</si>
  <si>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</si>
  <si>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</si>
  <si>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</si>
  <si>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</si>
  <si>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</si>
  <si>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</si>
  <si>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</si>
  <si>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</si>
  <si>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</si>
  <si>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</si>
  <si>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</si>
  <si>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</si>
  <si>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</si>
  <si>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</si>
  <si>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</si>
  <si>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</si>
  <si>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</si>
  <si>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</si>
  <si>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</si>
  <si>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</si>
  <si>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</si>
  <si>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</si>
  <si>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</si>
  <si>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</si>
  <si>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</si>
  <si>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</si>
  <si>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</si>
  <si>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</si>
  <si>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</si>
  <si>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</si>
  <si>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</si>
  <si>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</si>
  <si>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</si>
  <si>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</si>
  <si>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</si>
  <si>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</si>
  <si>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</si>
  <si>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</si>
  <si>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</si>
  <si>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</si>
  <si>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</si>
  <si>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</si>
  <si>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</si>
  <si>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</si>
  <si>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</si>
  <si>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</si>
  <si>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</si>
  <si>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</si>
  <si>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</si>
  <si>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</si>
  <si>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</si>
  <si>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</si>
  <si>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</si>
  <si>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</si>
  <si>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</si>
  <si>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</si>
  <si>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</si>
  <si>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</si>
  <si>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</si>
  <si>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</si>
  <si>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</si>
  <si>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</si>
  <si>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</si>
  <si>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</si>
  <si>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</si>
  <si>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</si>
  <si>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</si>
  <si>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</si>
  <si>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</si>
  <si>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</si>
  <si>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</si>
  <si>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</si>
  <si>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</si>
  <si>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</si>
  <si>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</si>
  <si>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</si>
  <si>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</si>
  <si>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</si>
  <si>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</si>
  <si>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</si>
  <si>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</si>
  <si>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</si>
  <si>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</si>
  <si>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</si>
  <si>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</si>
  <si>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</si>
  <si>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</si>
  <si>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</si>
  <si>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</si>
  <si>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</si>
  <si>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</si>
  <si>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</si>
  <si>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</si>
  <si>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</si>
  <si>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</si>
  <si>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</si>
  <si>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</si>
  <si>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</si>
  <si>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</si>
  <si>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</si>
  <si>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</si>
  <si>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</si>
  <si>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</si>
  <si>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</si>
  <si>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</si>
  <si>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</si>
  <si>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</si>
  <si>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</si>
  <si>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</si>
  <si>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</si>
  <si>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</si>
  <si>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</si>
  <si>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</si>
  <si>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</si>
  <si>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</si>
  <si>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</si>
  <si>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</si>
  <si>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</si>
  <si>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</si>
  <si>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</si>
  <si>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</si>
  <si>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</si>
  <si>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</si>
  <si>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</si>
  <si>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</si>
  <si>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</si>
  <si>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</si>
  <si>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</si>
  <si>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</si>
  <si>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</si>
  <si>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</si>
  <si>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</si>
  <si>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</si>
  <si>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</si>
  <si>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</si>
  <si>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</si>
  <si>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</si>
  <si>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</si>
  <si>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</si>
  <si>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</si>
  <si>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</si>
  <si>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</si>
  <si>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</si>
  <si>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</si>
  <si>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</si>
  <si>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</si>
  <si>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</si>
  <si>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</si>
  <si>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</si>
  <si>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</si>
  <si>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</si>
  <si>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</si>
  <si>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</si>
  <si>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</si>
  <si>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</si>
  <si>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</si>
  <si>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</si>
  <si>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</si>
  <si>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</si>
  <si>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</si>
  <si>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</si>
  <si>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</si>
  <si>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</si>
  <si>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</si>
  <si>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</si>
  <si>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</si>
  <si>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</si>
  <si>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</si>
  <si>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</si>
  <si>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</si>
  <si>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</si>
  <si>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</si>
  <si>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</si>
  <si>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</si>
  <si>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</si>
  <si>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</si>
  <si>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</si>
  <si>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</si>
  <si>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</si>
  <si>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</si>
  <si>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</si>
  <si>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</si>
  <si>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</si>
  <si>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</si>
  <si>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</si>
  <si>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</si>
  <si>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</si>
  <si>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</si>
  <si>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</si>
  <si>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</si>
  <si>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</si>
  <si>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</si>
  <si>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</si>
  <si>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</si>
  <si>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</si>
  <si>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</si>
  <si>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</si>
  <si>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</si>
  <si>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</si>
  <si>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</si>
  <si>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</si>
  <si>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</si>
  <si>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</si>
  <si>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</si>
  <si>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</si>
  <si>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</si>
  <si>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</si>
  <si>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</si>
  <si>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</si>
  <si>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</si>
  <si>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</si>
  <si>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</si>
  <si>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</si>
  <si>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</si>
  <si>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</si>
  <si>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</si>
  <si>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</si>
  <si>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</si>
  <si>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</si>
  <si>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</si>
  <si>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</si>
  <si>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</si>
  <si>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</si>
  <si>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</si>
  <si>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</si>
  <si>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</si>
  <si>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</si>
  <si>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</si>
  <si>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</si>
  <si>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</si>
  <si>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</si>
  <si>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</si>
  <si>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</si>
  <si>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</si>
  <si>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</si>
  <si>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</si>
  <si>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</si>
  <si>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</si>
  <si>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</si>
  <si>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</si>
  <si>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</si>
  <si>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</si>
  <si>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</si>
  <si>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</si>
  <si>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</si>
  <si>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</si>
  <si>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</si>
  <si>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</si>
  <si>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</si>
  <si>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</si>
  <si>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</si>
  <si>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</si>
  <si>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</si>
  <si>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</si>
  <si>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</si>
  <si>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</si>
  <si>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</si>
  <si>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</si>
  <si>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</si>
  <si>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</si>
  <si>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</si>
  <si>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</si>
  <si>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</si>
  <si>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</si>
  <si>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</si>
  <si>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</si>
  <si>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</si>
  <si>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</si>
  <si>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</si>
  <si>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</si>
  <si>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</si>
  <si>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</si>
  <si>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</si>
  <si>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</si>
  <si>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</si>
  <si>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</si>
  <si>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</si>
  <si>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</si>
  <si>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</si>
  <si>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</si>
  <si>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</si>
  <si>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</si>
  <si>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</si>
  <si>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</si>
  <si>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</si>
  <si>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</si>
  <si>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</si>
  <si>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</si>
  <si>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</si>
  <si>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</si>
  <si>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</si>
  <si>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</si>
  <si>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</si>
  <si>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</si>
  <si>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</si>
  <si>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</si>
  <si>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</si>
  <si>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</si>
  <si>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</si>
  <si>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</si>
  <si>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</si>
  <si>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</si>
  <si>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</si>
  <si>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</si>
  <si>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</si>
  <si>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</si>
  <si>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</si>
  <si>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</si>
  <si>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</si>
  <si>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</si>
  <si>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</si>
  <si>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</si>
  <si>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</si>
  <si>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</si>
  <si>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</si>
  <si>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</si>
  <si>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</si>
  <si>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</si>
  <si>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</si>
  <si>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</si>
  <si>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</si>
  <si>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</si>
  <si>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</si>
  <si>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</si>
  <si>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</si>
  <si>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</si>
  <si>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</si>
  <si>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</si>
  <si>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</si>
  <si>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</si>
  <si>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</si>
  <si>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</si>
  <si>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</si>
  <si>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</si>
  <si>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</si>
  <si>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</si>
  <si>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</si>
  <si>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</si>
  <si>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</si>
  <si>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</si>
  <si>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</si>
  <si>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</si>
  <si>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</si>
  <si>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</si>
  <si>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</si>
  <si>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</si>
  <si>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</si>
  <si>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</si>
  <si>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</si>
  <si>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</si>
  <si>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</si>
  <si>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</si>
  <si>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</si>
  <si>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</si>
  <si>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</si>
  <si>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</si>
  <si>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</si>
  <si>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</si>
  <si>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</si>
  <si>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</si>
  <si>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</si>
  <si>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</si>
  <si>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</si>
  <si>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</si>
  <si>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</si>
  <si>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</si>
  <si>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</si>
  <si>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</si>
  <si>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</si>
  <si>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</si>
  <si>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</si>
  <si>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</si>
  <si>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</si>
  <si>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</si>
  <si>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</si>
  <si>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</si>
  <si>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</si>
  <si>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</si>
  <si>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</si>
  <si>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</si>
  <si>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</si>
  <si>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</si>
  <si>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</si>
  <si>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</si>
  <si>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</si>
  <si>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</si>
  <si>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</si>
  <si>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</si>
  <si>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</si>
  <si>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</si>
  <si>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</si>
  <si>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</si>
  <si>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</si>
  <si>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</si>
  <si>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</si>
  <si>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</si>
  <si>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</si>
  <si>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</si>
  <si>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</si>
  <si>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</si>
  <si>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</si>
  <si>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</si>
  <si>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</si>
  <si>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</si>
  <si>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</si>
  <si>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</si>
  <si>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</si>
  <si>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</si>
  <si>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</si>
  <si>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</si>
  <si>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</si>
  <si>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</si>
  <si>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</si>
  <si>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</si>
  <si>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</si>
  <si>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</si>
  <si>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</si>
  <si>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</si>
  <si>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</si>
  <si>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</si>
  <si>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</si>
  <si>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</si>
  <si>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</si>
  <si>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</si>
  <si>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</si>
  <si>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</si>
  <si>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</si>
  <si>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</si>
  <si>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</si>
  <si>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</si>
  <si>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</si>
  <si>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</si>
  <si>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</si>
  <si>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</si>
  <si>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</si>
  <si>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</si>
  <si>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</si>
  <si>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</si>
  <si>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</si>
  <si>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</si>
  <si>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</si>
  <si>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</si>
  <si>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</si>
  <si>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</si>
  <si>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</si>
  <si>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</si>
  <si>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</si>
  <si>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</si>
  <si>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</si>
  <si>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</si>
  <si>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</si>
  <si>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</si>
  <si>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</si>
  <si>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</si>
  <si>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</si>
  <si>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</si>
  <si>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</si>
  <si>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</si>
  <si>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</si>
  <si>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</si>
  <si>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</si>
  <si>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</si>
  <si>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</si>
  <si>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</si>
  <si>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</si>
  <si>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</si>
  <si>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</si>
  <si>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</si>
  <si>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</si>
  <si>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</si>
  <si>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</si>
  <si>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</si>
  <si>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</si>
  <si>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</si>
  <si>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</si>
  <si>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</si>
  <si>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</si>
  <si>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</si>
  <si>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</si>
  <si>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</si>
  <si>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</si>
  <si>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</si>
  <si>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</si>
  <si>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</si>
  <si>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</si>
  <si>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</si>
  <si>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</si>
  <si>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</si>
  <si>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</si>
  <si>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</si>
  <si>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</si>
  <si>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</si>
  <si>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</si>
  <si>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</si>
  <si>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</si>
  <si>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</si>
  <si>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</si>
  <si>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</si>
  <si>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</si>
  <si>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</si>
  <si>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</si>
  <si>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</si>
  <si>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</si>
  <si>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</si>
  <si>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</si>
  <si>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</si>
  <si>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</si>
  <si>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</si>
  <si>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</si>
  <si>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</si>
  <si>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</si>
  <si>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</si>
  <si>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</si>
  <si>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</si>
  <si>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</si>
  <si>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</si>
  <si>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</si>
  <si>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</si>
  <si>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</si>
  <si>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</si>
  <si>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</si>
  <si>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</si>
  <si>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</si>
  <si>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</si>
  <si>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</si>
  <si>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</si>
  <si>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</si>
  <si>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</si>
  <si>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</si>
  <si>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</si>
  <si>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</si>
  <si>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</si>
  <si>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</si>
  <si>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</si>
  <si>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</si>
  <si>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</si>
  <si>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</si>
  <si>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</si>
  <si>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</si>
  <si>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</si>
  <si>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</si>
  <si>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</si>
  <si>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</si>
  <si>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</si>
  <si>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</si>
  <si>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</si>
  <si>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</si>
  <si>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</si>
  <si>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</si>
  <si>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</si>
  <si>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</si>
  <si>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</si>
  <si>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</si>
  <si>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</si>
  <si>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</si>
  <si>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</si>
  <si>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</si>
  <si>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</si>
  <si>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</si>
  <si>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</si>
  <si>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</si>
  <si>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</si>
  <si>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</si>
  <si>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</si>
  <si>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</si>
  <si>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</si>
  <si>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</si>
  <si>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</si>
  <si>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</si>
  <si>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</si>
  <si>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</si>
  <si>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</si>
  <si>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</si>
  <si>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</si>
  <si>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</si>
  <si>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</si>
  <si>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</si>
  <si>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</si>
  <si>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</si>
  <si>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</si>
  <si>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</si>
  <si>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</si>
  <si>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</si>
  <si>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</si>
  <si>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</si>
  <si>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</si>
  <si>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</si>
  <si>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</si>
  <si>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</si>
  <si>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</si>
  <si>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</si>
  <si>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</si>
  <si>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</si>
  <si>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</si>
  <si>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</si>
  <si>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</si>
  <si>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</si>
  <si>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</si>
  <si>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</si>
  <si>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</si>
  <si>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</si>
  <si>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</si>
  <si>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</si>
  <si>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</si>
  <si>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</si>
  <si>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</si>
  <si>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</si>
  <si>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</si>
  <si>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</si>
  <si>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</si>
  <si>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</si>
  <si>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</si>
  <si>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</si>
  <si>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</si>
  <si>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</si>
  <si>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</si>
  <si>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</si>
  <si>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</si>
  <si>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</si>
  <si>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</si>
  <si>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</si>
  <si>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</si>
  <si>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</si>
  <si>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</si>
  <si>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</si>
  <si>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</si>
  <si>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</si>
  <si>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</si>
  <si>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</si>
  <si>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</si>
  <si>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</si>
  <si>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</si>
  <si>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</si>
  <si>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</si>
  <si>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</si>
  <si>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</si>
  <si>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</si>
  <si>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</si>
  <si>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</si>
  <si>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</si>
  <si>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</si>
  <si>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</si>
  <si>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</si>
  <si>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</si>
  <si>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</si>
  <si>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</si>
  <si>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</si>
  <si>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</si>
  <si>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</si>
  <si>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</si>
  <si>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</si>
  <si>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</si>
  <si>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</si>
  <si>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</si>
  <si>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</si>
  <si>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</si>
  <si>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</si>
  <si>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</si>
  <si>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</si>
  <si>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</si>
  <si>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</si>
  <si>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</si>
  <si>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</si>
  <si>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</si>
  <si>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</si>
  <si>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</si>
  <si>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</si>
  <si>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</si>
  <si>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</si>
  <si>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</si>
  <si>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</si>
  <si>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</si>
  <si>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</si>
  <si>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</si>
  <si>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</si>
  <si>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</si>
  <si>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</si>
  <si>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</si>
  <si>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</si>
  <si>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</si>
  <si>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</si>
  <si>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</si>
  <si>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</si>
  <si>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</si>
  <si>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</si>
  <si>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</si>
  <si>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</si>
  <si>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</si>
  <si>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</si>
  <si>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</si>
  <si>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</si>
  <si>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</si>
  <si>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</si>
  <si>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</si>
  <si>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</si>
  <si>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</si>
  <si>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</si>
  <si>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</si>
  <si>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</si>
  <si>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</si>
  <si>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</si>
  <si>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</si>
  <si>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</si>
  <si>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</si>
  <si>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</si>
  <si>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</si>
  <si>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</si>
  <si>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</si>
  <si>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</si>
  <si>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</si>
  <si>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</si>
  <si>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</si>
  <si>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</si>
  <si>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</si>
  <si>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</si>
  <si>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</si>
  <si>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</si>
  <si>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</si>
  <si>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</si>
  <si>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</si>
  <si>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</si>
  <si>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</si>
  <si>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</si>
  <si>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</si>
  <si>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</si>
  <si>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</si>
  <si>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</si>
  <si>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</si>
  <si>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</si>
  <si>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</si>
  <si>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</si>
  <si>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</si>
  <si>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</si>
  <si>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</si>
  <si>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</si>
  <si>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</si>
  <si>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</si>
  <si>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</si>
  <si>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</si>
  <si>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</si>
  <si>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</si>
  <si>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</si>
  <si>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</si>
  <si>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</si>
  <si>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</si>
  <si>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</si>
  <si>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</si>
  <si>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</si>
  <si>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</si>
  <si>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</si>
  <si>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</si>
  <si>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</si>
  <si>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</si>
  <si>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</si>
  <si>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</si>
  <si>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</si>
  <si>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</si>
  <si>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</si>
  <si>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</si>
  <si>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</si>
  <si>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</si>
  <si>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</si>
  <si>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</si>
  <si>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</si>
  <si>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</si>
  <si>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</si>
  <si>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</si>
  <si>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</si>
  <si>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</si>
  <si>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</si>
  <si>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</si>
  <si>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</si>
  <si>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</si>
  <si>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</si>
  <si>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</si>
  <si>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</si>
  <si>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</si>
  <si>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</si>
  <si>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</si>
  <si>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</si>
  <si>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</si>
  <si>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</si>
  <si>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</si>
  <si>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</si>
  <si>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</si>
  <si>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</si>
  <si>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</si>
  <si>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</si>
  <si>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</si>
  <si>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</si>
  <si>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</si>
  <si>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</si>
  <si>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</si>
  <si>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</si>
  <si>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</si>
  <si>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</si>
  <si>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</si>
  <si>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</si>
  <si>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</si>
  <si>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</si>
  <si>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</si>
  <si>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</si>
  <si>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</si>
  <si>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</si>
  <si>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</si>
  <si>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</si>
  <si>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</si>
  <si>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</si>
  <si>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</si>
  <si>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Surdulica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</si>
</sst>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249</c:v>
                </c:pt>
                <c:pt idx="1">
                  <c:v>204</c:v>
                </c:pt>
                <c:pt idx="2">
                  <c:v>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299</c:v>
                </c:pt>
                <c:pt idx="1">
                  <c:v>298</c:v>
                </c:pt>
                <c:pt idx="2">
                  <c:v>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1680896"/>
        <c:axId val="191682816"/>
      </c:barChart>
      <c:catAx>
        <c:axId val="19168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682816"/>
        <c:crosses val="autoZero"/>
        <c:auto val="1"/>
        <c:lblAlgn val="ctr"/>
        <c:lblOffset val="100"/>
        <c:noMultiLvlLbl val="0"/>
      </c:catAx>
      <c:valAx>
        <c:axId val="191682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68089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1404</c:v>
                </c:pt>
                <c:pt idx="1">
                  <c:v>1297</c:v>
                </c:pt>
                <c:pt idx="2">
                  <c:v>1191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624384"/>
        <c:axId val="200712192"/>
      </c:barChart>
      <c:catAx>
        <c:axId val="200624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12192"/>
        <c:crosses val="autoZero"/>
        <c:auto val="1"/>
        <c:lblAlgn val="ctr"/>
        <c:lblOffset val="100"/>
        <c:noMultiLvlLbl val="0"/>
      </c:catAx>
      <c:valAx>
        <c:axId val="200712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6243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16</c:v>
                </c:pt>
                <c:pt idx="1">
                  <c:v>33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33440"/>
        <c:axId val="200734976"/>
      </c:barChart>
      <c:catAx>
        <c:axId val="2007334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4976"/>
        <c:crosses val="autoZero"/>
        <c:auto val="1"/>
        <c:lblAlgn val="ctr"/>
        <c:lblOffset val="100"/>
        <c:noMultiLvlLbl val="0"/>
      </c:catAx>
      <c:valAx>
        <c:axId val="2007349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34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18</c:v>
                </c:pt>
                <c:pt idx="1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030656"/>
        <c:axId val="201089792"/>
      </c:barChart>
      <c:catAx>
        <c:axId val="2010306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89792"/>
        <c:crosses val="autoZero"/>
        <c:auto val="1"/>
        <c:lblAlgn val="ctr"/>
        <c:lblOffset val="100"/>
        <c:noMultiLvlLbl val="0"/>
      </c:catAx>
      <c:valAx>
        <c:axId val="2010897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306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3660</c:v>
                </c:pt>
                <c:pt idx="1">
                  <c:v>3402</c:v>
                </c:pt>
                <c:pt idx="2">
                  <c:v>3157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241344"/>
        <c:axId val="201243264"/>
      </c:barChart>
      <c:catAx>
        <c:axId val="201241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243264"/>
        <c:crosses val="autoZero"/>
        <c:auto val="1"/>
        <c:lblAlgn val="ctr"/>
        <c:lblOffset val="100"/>
        <c:noMultiLvlLbl val="0"/>
      </c:catAx>
      <c:valAx>
        <c:axId val="201243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2413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17.014051522248245</c:v>
                </c:pt>
                <c:pt idx="1">
                  <c:v>60.884074941451992</c:v>
                </c:pt>
                <c:pt idx="2">
                  <c:v>22.101873536299767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17</c:v>
                </c:pt>
                <c:pt idx="1">
                  <c:v>17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364032"/>
        <c:axId val="202365952"/>
      </c:barChart>
      <c:catAx>
        <c:axId val="202364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365952"/>
        <c:crosses val="autoZero"/>
        <c:auto val="1"/>
        <c:lblAlgn val="ctr"/>
        <c:lblOffset val="100"/>
        <c:noMultiLvlLbl val="0"/>
      </c:catAx>
      <c:valAx>
        <c:axId val="202365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364032"/>
        <c:crosses val="autoZero"/>
        <c:crossBetween val="between"/>
        <c:majorUnit val="3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609408"/>
        <c:axId val="285372800"/>
      </c:barChart>
      <c:catAx>
        <c:axId val="202609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5372800"/>
        <c:crosses val="autoZero"/>
        <c:auto val="1"/>
        <c:lblAlgn val="ctr"/>
        <c:lblOffset val="100"/>
        <c:noMultiLvlLbl val="0"/>
      </c:catAx>
      <c:valAx>
        <c:axId val="28537280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609408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102.6</c:v>
                </c:pt>
                <c:pt idx="1">
                  <c:v>106.3</c:v>
                </c:pt>
                <c:pt idx="2">
                  <c:v>101.5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98.9</c:v>
                </c:pt>
                <c:pt idx="1">
                  <c:v>111</c:v>
                </c:pt>
                <c:pt idx="2">
                  <c:v>103.3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0178560"/>
        <c:axId val="440189696"/>
      </c:barChart>
      <c:catAx>
        <c:axId val="4401785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0189696"/>
        <c:crosses val="autoZero"/>
        <c:auto val="1"/>
        <c:lblAlgn val="ctr"/>
        <c:lblOffset val="100"/>
        <c:noMultiLvlLbl val="0"/>
      </c:catAx>
      <c:valAx>
        <c:axId val="440189696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0178560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789</c:v>
                </c:pt>
                <c:pt idx="1">
                  <c:v>687</c:v>
                </c:pt>
                <c:pt idx="2">
                  <c:v>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40800000"/>
        <c:axId val="440855552"/>
      </c:barChart>
      <c:catAx>
        <c:axId val="440800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0855552"/>
        <c:crosses val="autoZero"/>
        <c:auto val="1"/>
        <c:lblAlgn val="ctr"/>
        <c:lblOffset val="100"/>
        <c:noMultiLvlLbl val="0"/>
      </c:catAx>
      <c:valAx>
        <c:axId val="440855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0800000"/>
        <c:crosses val="autoZero"/>
        <c:crossBetween val="between"/>
        <c:majorUnit val="2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3</c:v>
                </c:pt>
                <c:pt idx="1">
                  <c:v>8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8</c:v>
                </c:pt>
                <c:pt idx="1">
                  <c:v>5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1932800"/>
        <c:axId val="441934592"/>
      </c:barChart>
      <c:catAx>
        <c:axId val="441932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1934592"/>
        <c:crosses val="autoZero"/>
        <c:auto val="1"/>
        <c:lblAlgn val="ctr"/>
        <c:lblOffset val="100"/>
        <c:noMultiLvlLbl val="0"/>
      </c:catAx>
      <c:valAx>
        <c:axId val="4419345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1932800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38</c:v>
                </c:pt>
                <c:pt idx="1">
                  <c:v>60</c:v>
                </c:pt>
                <c:pt idx="2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12</c:v>
                </c:pt>
                <c:pt idx="1">
                  <c:v>2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389120"/>
        <c:axId val="192390656"/>
      </c:barChart>
      <c:catAx>
        <c:axId val="192389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90656"/>
        <c:crosses val="autoZero"/>
        <c:auto val="1"/>
        <c:lblAlgn val="ctr"/>
        <c:lblOffset val="100"/>
        <c:noMultiLvlLbl val="0"/>
      </c:catAx>
      <c:valAx>
        <c:axId val="192390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8912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44</c:v>
                </c:pt>
                <c:pt idx="1">
                  <c:v>75</c:v>
                </c:pt>
                <c:pt idx="2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80</c:v>
                </c:pt>
                <c:pt idx="1">
                  <c:v>100</c:v>
                </c:pt>
                <c:pt idx="2">
                  <c:v>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3259136"/>
        <c:axId val="443298176"/>
      </c:barChart>
      <c:catAx>
        <c:axId val="443259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3298176"/>
        <c:crosses val="autoZero"/>
        <c:auto val="1"/>
        <c:lblAlgn val="ctr"/>
        <c:lblOffset val="100"/>
        <c:noMultiLvlLbl val="0"/>
      </c:catAx>
      <c:valAx>
        <c:axId val="443298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32591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2.0843091334894615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2.0374707259953162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2.3243559718969555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2.7049180327868854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2.5468384074941453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2.4765807962529274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2.5175644028103044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3.2903981264637006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3.0620608899297426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3.6416861826697891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3.6241217798594851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3.6416861826697891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4.0222482435597184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4.2447306791569082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3.3079625292740049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2.0316159250585479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1.3817330210772834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0.94262295081967218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46600320"/>
        <c:axId val="446601856"/>
      </c:barChart>
      <c:catAx>
        <c:axId val="44660032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446601856"/>
        <c:crosses val="autoZero"/>
        <c:auto val="1"/>
        <c:lblAlgn val="ctr"/>
        <c:lblOffset val="100"/>
        <c:noMultiLvlLbl val="0"/>
      </c:catAx>
      <c:valAx>
        <c:axId val="44660185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44660032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2.2014051522248246</c:v>
                </c:pt>
                <c:pt idx="1">
                  <c:v>2.3243559718969555</c:v>
                </c:pt>
                <c:pt idx="2">
                  <c:v>2.6112412177985949</c:v>
                </c:pt>
                <c:pt idx="3">
                  <c:v>2.7927400468384076</c:v>
                </c:pt>
                <c:pt idx="4">
                  <c:v>2.7107728337236536</c:v>
                </c:pt>
                <c:pt idx="5">
                  <c:v>2.8922716627634659</c:v>
                </c:pt>
                <c:pt idx="6">
                  <c:v>2.8688524590163933</c:v>
                </c:pt>
                <c:pt idx="7">
                  <c:v>3.3430913348946136</c:v>
                </c:pt>
                <c:pt idx="8">
                  <c:v>3.5948477751756442</c:v>
                </c:pt>
                <c:pt idx="9">
                  <c:v>3.5362997658079625</c:v>
                </c:pt>
                <c:pt idx="10">
                  <c:v>3.7412177985948478</c:v>
                </c:pt>
                <c:pt idx="11">
                  <c:v>3.5362997658079625</c:v>
                </c:pt>
                <c:pt idx="12">
                  <c:v>3.7704918032786887</c:v>
                </c:pt>
                <c:pt idx="13">
                  <c:v>4.0398126463700237</c:v>
                </c:pt>
                <c:pt idx="14">
                  <c:v>3.0796252927400469</c:v>
                </c:pt>
                <c:pt idx="15">
                  <c:v>1.3992974238875877</c:v>
                </c:pt>
                <c:pt idx="16">
                  <c:v>1.0655737704918031</c:v>
                </c:pt>
                <c:pt idx="17">
                  <c:v>0.6088992974238876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47862272"/>
        <c:axId val="447865984"/>
      </c:barChart>
      <c:catAx>
        <c:axId val="44786227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447865984"/>
        <c:crosses val="autoZero"/>
        <c:auto val="1"/>
        <c:lblAlgn val="ctr"/>
        <c:lblOffset val="100"/>
        <c:noMultiLvlLbl val="0"/>
      </c:catAx>
      <c:valAx>
        <c:axId val="44786598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786227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0.36555645816409427</c:v>
                </c:pt>
                <c:pt idx="1">
                  <c:v>0.31502533899465829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4.007581911724885</c:v>
                </c:pt>
                <c:pt idx="1">
                  <c:v>1.3285851253252978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11.711345789331167</c:v>
                </c:pt>
                <c:pt idx="1">
                  <c:v>7.136008765922476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22.908204711616573</c:v>
                </c:pt>
                <c:pt idx="1">
                  <c:v>17.833173537871524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45.789331167072838</c:v>
                </c:pt>
                <c:pt idx="1">
                  <c:v>57.608546774414457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5.3614947197400484</c:v>
                </c:pt>
                <c:pt idx="1">
                  <c:v>6.0539652102451722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9.8564852423503915</c:v>
                </c:pt>
                <c:pt idx="1">
                  <c:v>9.724695247226407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51237760"/>
        <c:axId val="451252608"/>
      </c:barChart>
      <c:catAx>
        <c:axId val="4512377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1252608"/>
        <c:crosses val="autoZero"/>
        <c:auto val="1"/>
        <c:lblAlgn val="ctr"/>
        <c:lblOffset val="100"/>
        <c:noMultiLvlLbl val="0"/>
      </c:catAx>
      <c:valAx>
        <c:axId val="4512526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123776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34.782020037909561</c:v>
                </c:pt>
                <c:pt idx="1">
                  <c:v>27.694836323791261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25.873273761169781</c:v>
                </c:pt>
                <c:pt idx="1">
                  <c:v>31.707985207505825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39.00622799891687</c:v>
                </c:pt>
                <c:pt idx="1">
                  <c:v>40.268456375838923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0.33847820200379097</c:v>
                </c:pt>
                <c:pt idx="1">
                  <c:v>0.32872209286399123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54259456"/>
        <c:axId val="454260992"/>
      </c:barChart>
      <c:catAx>
        <c:axId val="4542594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4260992"/>
        <c:crosses val="autoZero"/>
        <c:auto val="1"/>
        <c:lblAlgn val="ctr"/>
        <c:lblOffset val="100"/>
        <c:noMultiLvlLbl val="0"/>
      </c:catAx>
      <c:valAx>
        <c:axId val="4542609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425945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13</c:v>
                </c:pt>
                <c:pt idx="3">
                  <c:v>33</c:v>
                </c:pt>
                <c:pt idx="4">
                  <c:v>57</c:v>
                </c:pt>
                <c:pt idx="5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6</c:v>
                </c:pt>
                <c:pt idx="3">
                  <c:v>22</c:v>
                </c:pt>
                <c:pt idx="4">
                  <c:v>13</c:v>
                </c:pt>
                <c:pt idx="5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456321664"/>
        <c:axId val="456396800"/>
      </c:barChart>
      <c:catAx>
        <c:axId val="4563216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6396800"/>
        <c:crosses val="autoZero"/>
        <c:auto val="1"/>
        <c:lblAlgn val="ctr"/>
        <c:lblOffset val="100"/>
        <c:noMultiLvlLbl val="0"/>
      </c:catAx>
      <c:valAx>
        <c:axId val="45639680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63216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2.83</c:v>
                </c:pt>
                <c:pt idx="1">
                  <c:v>0.85</c:v>
                </c:pt>
                <c:pt idx="3">
                  <c:v>1.3</c:v>
                </c:pt>
                <c:pt idx="4">
                  <c:v>2.56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456766208"/>
        <c:axId val="456867840"/>
      </c:barChart>
      <c:catAx>
        <c:axId val="4567662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6867840"/>
        <c:crosses val="autoZero"/>
        <c:auto val="1"/>
        <c:lblAlgn val="ctr"/>
        <c:lblOffset val="100"/>
        <c:noMultiLvlLbl val="0"/>
      </c:catAx>
      <c:valAx>
        <c:axId val="45686784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676620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64.443710795642133</c:v>
                </c:pt>
                <c:pt idx="2">
                  <c:v>21.295474711623779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0</c:v>
                </c:pt>
                <c:pt idx="1">
                  <c:v>35.556289204357874</c:v>
                </c:pt>
                <c:pt idx="2">
                  <c:v>78.704525288376217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57019392"/>
        <c:axId val="457021696"/>
      </c:barChart>
      <c:catAx>
        <c:axId val="4570193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7021696"/>
        <c:crosses val="autoZero"/>
        <c:auto val="1"/>
        <c:lblAlgn val="ctr"/>
        <c:lblOffset val="100"/>
        <c:noMultiLvlLbl val="0"/>
      </c:catAx>
      <c:valAx>
        <c:axId val="45702169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701939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14</c:v>
                </c:pt>
                <c:pt idx="1">
                  <c:v>75</c:v>
                </c:pt>
                <c:pt idx="2">
                  <c:v>39.200000000000003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57315072"/>
        <c:axId val="457331072"/>
      </c:barChart>
      <c:catAx>
        <c:axId val="457315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7331072"/>
        <c:crosses val="autoZero"/>
        <c:auto val="1"/>
        <c:lblAlgn val="ctr"/>
        <c:lblOffset val="100"/>
        <c:noMultiLvlLbl val="0"/>
      </c:catAx>
      <c:valAx>
        <c:axId val="457331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73150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75</c:v>
                </c:pt>
                <c:pt idx="1">
                  <c:v>63</c:v>
                </c:pt>
                <c:pt idx="2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68</c:v>
                </c:pt>
                <c:pt idx="1">
                  <c:v>65</c:v>
                </c:pt>
                <c:pt idx="2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57368704"/>
        <c:axId val="457370240"/>
      </c:barChart>
      <c:catAx>
        <c:axId val="457368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7370240"/>
        <c:crosses val="autoZero"/>
        <c:auto val="1"/>
        <c:lblAlgn val="ctr"/>
        <c:lblOffset val="100"/>
        <c:noMultiLvlLbl val="0"/>
      </c:catAx>
      <c:valAx>
        <c:axId val="457370240"/>
        <c:scaling>
          <c:orientation val="minMax"/>
          <c:max val="25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57368704"/>
        <c:crosses val="autoZero"/>
        <c:crossBetween val="between"/>
        <c:majorUnit val="5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1288</c:v>
                </c:pt>
                <c:pt idx="1">
                  <c:v>1155</c:v>
                </c:pt>
                <c:pt idx="2">
                  <c:v>1091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862</c:v>
                </c:pt>
                <c:pt idx="1">
                  <c:v>797</c:v>
                </c:pt>
                <c:pt idx="2">
                  <c:v>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566016"/>
        <c:axId val="192567552"/>
      </c:barChart>
      <c:catAx>
        <c:axId val="192566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567552"/>
        <c:crosses val="autoZero"/>
        <c:auto val="1"/>
        <c:lblAlgn val="ctr"/>
        <c:lblOffset val="100"/>
        <c:noMultiLvlLbl val="0"/>
      </c:catAx>
      <c:valAx>
        <c:axId val="192567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56601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162</c:v>
                </c:pt>
                <c:pt idx="1">
                  <c:v>175</c:v>
                </c:pt>
                <c:pt idx="2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174</c:v>
                </c:pt>
                <c:pt idx="1">
                  <c:v>193</c:v>
                </c:pt>
                <c:pt idx="2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58819840"/>
        <c:axId val="458821632"/>
      </c:barChart>
      <c:catAx>
        <c:axId val="458819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8821632"/>
        <c:crosses val="autoZero"/>
        <c:auto val="1"/>
        <c:lblAlgn val="ctr"/>
        <c:lblOffset val="100"/>
        <c:noMultiLvlLbl val="0"/>
      </c:catAx>
      <c:valAx>
        <c:axId val="4588216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588198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26.495079485238453</c:v>
                </c:pt>
                <c:pt idx="1">
                  <c:v>23.243243243243246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27.100681302043906</c:v>
                </c:pt>
                <c:pt idx="1">
                  <c:v>27.738264580369844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16.199848599545799</c:v>
                </c:pt>
                <c:pt idx="1">
                  <c:v>20.284495021337126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14.155942467827403</c:v>
                </c:pt>
                <c:pt idx="1">
                  <c:v>17.809388335704124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8.2513247539742629</c:v>
                </c:pt>
                <c:pt idx="1">
                  <c:v>6.7425320056899007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7.7971233913701736</c:v>
                </c:pt>
                <c:pt idx="1">
                  <c:v>4.1820768136557618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459703040"/>
        <c:axId val="459704960"/>
      </c:barChart>
      <c:catAx>
        <c:axId val="459703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9704960"/>
        <c:crosses val="autoZero"/>
        <c:auto val="1"/>
        <c:lblAlgn val="ctr"/>
        <c:lblOffset val="100"/>
        <c:noMultiLvlLbl val="0"/>
      </c:catAx>
      <c:valAx>
        <c:axId val="45970496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970304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46.48</c:v>
                </c:pt>
                <c:pt idx="1">
                  <c:v>44.76</c:v>
                </c:pt>
                <c:pt idx="2">
                  <c:v>7.18</c:v>
                </c:pt>
                <c:pt idx="3">
                  <c:v>1.0900000000000001</c:v>
                </c:pt>
                <c:pt idx="4">
                  <c:v>0.48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52.25</c:v>
                </c:pt>
                <c:pt idx="1">
                  <c:v>39.03</c:v>
                </c:pt>
                <c:pt idx="2">
                  <c:v>7.17</c:v>
                </c:pt>
                <c:pt idx="3">
                  <c:v>1.31</c:v>
                </c:pt>
                <c:pt idx="4">
                  <c:v>0.24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459916032"/>
        <c:axId val="459918720"/>
      </c:barChart>
      <c:catAx>
        <c:axId val="4599160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9918720"/>
        <c:crosses val="autoZero"/>
        <c:auto val="1"/>
        <c:lblAlgn val="ctr"/>
        <c:lblOffset val="100"/>
        <c:noMultiLvlLbl val="0"/>
      </c:catAx>
      <c:valAx>
        <c:axId val="4599187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991603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53772</c:v>
                </c:pt>
                <c:pt idx="1">
                  <c:v>58912</c:v>
                </c:pt>
                <c:pt idx="2">
                  <c:v>66574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60042240"/>
        <c:axId val="460043776"/>
      </c:barChart>
      <c:catAx>
        <c:axId val="460042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0043776"/>
        <c:crosses val="autoZero"/>
        <c:auto val="1"/>
        <c:lblAlgn val="ctr"/>
        <c:lblOffset val="100"/>
        <c:noMultiLvlLbl val="0"/>
      </c:catAx>
      <c:valAx>
        <c:axId val="460043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00422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2018</c:v>
                </c:pt>
                <c:pt idx="1">
                  <c:v>2018</c:v>
                </c:pt>
                <c:pt idx="2">
                  <c:v>2104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2955</c:v>
                </c:pt>
                <c:pt idx="1">
                  <c:v>2937</c:v>
                </c:pt>
                <c:pt idx="2">
                  <c:v>2939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60369920"/>
        <c:axId val="460386688"/>
      </c:barChart>
      <c:catAx>
        <c:axId val="460369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0386688"/>
        <c:crosses val="autoZero"/>
        <c:auto val="1"/>
        <c:lblAlgn val="ctr"/>
        <c:lblOffset val="100"/>
        <c:noMultiLvlLbl val="0"/>
      </c:catAx>
      <c:valAx>
        <c:axId val="460386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03699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34.799999999999997</c:v>
                </c:pt>
                <c:pt idx="1">
                  <c:v>20.8</c:v>
                </c:pt>
                <c:pt idx="2">
                  <c:v>2.9</c:v>
                </c:pt>
                <c:pt idx="3">
                  <c:v>41.500000000000007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78.685897435897431</c:v>
                </c:pt>
                <c:pt idx="1">
                  <c:v>99.279538904899141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21.314102564102562</c:v>
                </c:pt>
                <c:pt idx="1">
                  <c:v>0.72046109510086453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460421376"/>
        <c:axId val="460423552"/>
      </c:barChart>
      <c:catAx>
        <c:axId val="4604213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0423552"/>
        <c:crosses val="autoZero"/>
        <c:auto val="1"/>
        <c:lblAlgn val="ctr"/>
        <c:lblOffset val="100"/>
        <c:noMultiLvlLbl val="0"/>
      </c:catAx>
      <c:valAx>
        <c:axId val="46042355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0421376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31</c:v>
                </c:pt>
                <c:pt idx="1">
                  <c:v>25</c:v>
                </c:pt>
                <c:pt idx="2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60434816"/>
        <c:axId val="460700288"/>
      </c:barChart>
      <c:catAx>
        <c:axId val="460434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0700288"/>
        <c:crosses val="autoZero"/>
        <c:auto val="1"/>
        <c:lblAlgn val="ctr"/>
        <c:lblOffset val="100"/>
        <c:noMultiLvlLbl val="0"/>
      </c:catAx>
      <c:valAx>
        <c:axId val="460700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0434816"/>
        <c:crosses val="autoZero"/>
        <c:crossBetween val="between"/>
        <c:majorUnit val="1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14</c:v>
                </c:pt>
                <c:pt idx="1">
                  <c:v>11.4</c:v>
                </c:pt>
                <c:pt idx="2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61340672"/>
        <c:axId val="461343360"/>
      </c:barChart>
      <c:catAx>
        <c:axId val="46134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1343360"/>
        <c:crosses val="autoZero"/>
        <c:auto val="1"/>
        <c:lblAlgn val="ctr"/>
        <c:lblOffset val="100"/>
        <c:noMultiLvlLbl val="0"/>
      </c:catAx>
      <c:valAx>
        <c:axId val="461343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13406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21.8</c:v>
                </c:pt>
                <c:pt idx="1">
                  <c:v>11.1</c:v>
                </c:pt>
                <c:pt idx="2">
                  <c:v>17.600000000000001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61369728"/>
        <c:axId val="461371264"/>
      </c:barChart>
      <c:catAx>
        <c:axId val="46136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1371264"/>
        <c:crosses val="autoZero"/>
        <c:auto val="1"/>
        <c:lblAlgn val="ctr"/>
        <c:lblOffset val="100"/>
        <c:noMultiLvlLbl val="0"/>
      </c:catAx>
      <c:valAx>
        <c:axId val="461371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13697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20</c:v>
                </c:pt>
                <c:pt idx="1">
                  <c:v>54</c:v>
                </c:pt>
                <c:pt idx="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461875072"/>
        <c:axId val="461877632"/>
      </c:barChart>
      <c:catAx>
        <c:axId val="461875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1877632"/>
        <c:crosses val="autoZero"/>
        <c:auto val="1"/>
        <c:lblAlgn val="ctr"/>
        <c:lblOffset val="100"/>
        <c:noMultiLvlLbl val="0"/>
      </c:catAx>
      <c:valAx>
        <c:axId val="4618776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618750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93.7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63300096"/>
        <c:axId val="463516416"/>
      </c:barChart>
      <c:catAx>
        <c:axId val="463300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3516416"/>
        <c:crosses val="autoZero"/>
        <c:auto val="1"/>
        <c:lblAlgn val="ctr"/>
        <c:lblOffset val="100"/>
        <c:noMultiLvlLbl val="0"/>
      </c:catAx>
      <c:valAx>
        <c:axId val="4635164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3300096"/>
        <c:crosses val="autoZero"/>
        <c:crossBetween val="between"/>
        <c:majorUnit val="2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18.3</c:v>
                </c:pt>
                <c:pt idx="1">
                  <c:v>22.2</c:v>
                </c:pt>
                <c:pt idx="2">
                  <c:v>25.9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81.7</c:v>
                </c:pt>
                <c:pt idx="1">
                  <c:v>77.8</c:v>
                </c:pt>
                <c:pt idx="2">
                  <c:v>74.099999999999994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464139776"/>
        <c:axId val="464141696"/>
      </c:barChart>
      <c:catAx>
        <c:axId val="464139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4141696"/>
        <c:crosses val="autoZero"/>
        <c:auto val="1"/>
        <c:lblAlgn val="ctr"/>
        <c:lblOffset val="100"/>
        <c:noMultiLvlLbl val="0"/>
      </c:catAx>
      <c:valAx>
        <c:axId val="4641416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46413977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2469</c:v>
                </c:pt>
                <c:pt idx="1">
                  <c:v>1435</c:v>
                </c:pt>
                <c:pt idx="2">
                  <c:v>3340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155</c:v>
                </c:pt>
                <c:pt idx="1">
                  <c:v>148</c:v>
                </c:pt>
                <c:pt idx="2">
                  <c:v>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65186176"/>
        <c:axId val="465225216"/>
      </c:barChart>
      <c:catAx>
        <c:axId val="4651861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5225216"/>
        <c:crosses val="autoZero"/>
        <c:auto val="1"/>
        <c:lblAlgn val="ctr"/>
        <c:lblOffset val="100"/>
        <c:noMultiLvlLbl val="0"/>
      </c:catAx>
      <c:valAx>
        <c:axId val="46522521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651861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8620</c:v>
                </c:pt>
                <c:pt idx="1">
                  <c:v>4487</c:v>
                </c:pt>
                <c:pt idx="2">
                  <c:v>15032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237</c:v>
                </c:pt>
                <c:pt idx="1">
                  <c:v>469</c:v>
                </c:pt>
                <c:pt idx="2">
                  <c:v>1269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0375552"/>
        <c:axId val="440381440"/>
      </c:barChart>
      <c:catAx>
        <c:axId val="4403755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0381440"/>
        <c:crosses val="autoZero"/>
        <c:auto val="1"/>
        <c:lblAlgn val="ctr"/>
        <c:lblOffset val="100"/>
        <c:noMultiLvlLbl val="0"/>
      </c:catAx>
      <c:valAx>
        <c:axId val="44038144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403755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3.5</c:v>
                </c:pt>
                <c:pt idx="1">
                  <c:v>3.1</c:v>
                </c:pt>
                <c:pt idx="2">
                  <c:v>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1.5</c:v>
                </c:pt>
                <c:pt idx="1">
                  <c:v>3.2</c:v>
                </c:pt>
                <c:pt idx="2">
                  <c:v>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40436608"/>
        <c:axId val="440438144"/>
      </c:barChart>
      <c:catAx>
        <c:axId val="4404366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0438144"/>
        <c:crosses val="autoZero"/>
        <c:auto val="1"/>
        <c:lblAlgn val="ctr"/>
        <c:lblOffset val="100"/>
        <c:noMultiLvlLbl val="0"/>
      </c:catAx>
      <c:valAx>
        <c:axId val="44043814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404366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22.1</c:v>
                </c:pt>
                <c:pt idx="1">
                  <c:v>22.5</c:v>
                </c:pt>
                <c:pt idx="2">
                  <c:v>24.7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32.200000000000003</c:v>
                </c:pt>
                <c:pt idx="1">
                  <c:v>32.5</c:v>
                </c:pt>
                <c:pt idx="2">
                  <c:v>34.299999999999997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40460800"/>
        <c:axId val="440462336"/>
      </c:barChart>
      <c:catAx>
        <c:axId val="440460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0462336"/>
        <c:crosses val="autoZero"/>
        <c:auto val="1"/>
        <c:lblAlgn val="ctr"/>
        <c:lblOffset val="100"/>
        <c:noMultiLvlLbl val="0"/>
      </c:catAx>
      <c:valAx>
        <c:axId val="4404623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046080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153.48599999999999</c:v>
                </c:pt>
                <c:pt idx="1">
                  <c:v>202.48599999999999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40632448"/>
        <c:axId val="440633984"/>
      </c:barChart>
      <c:catAx>
        <c:axId val="4406324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0633984"/>
        <c:crosses val="autoZero"/>
        <c:auto val="1"/>
        <c:lblAlgn val="ctr"/>
        <c:lblOffset val="100"/>
        <c:noMultiLvlLbl val="0"/>
      </c:catAx>
      <c:valAx>
        <c:axId val="44063398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06324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16809.03</c:v>
                </c:pt>
                <c:pt idx="1">
                  <c:v>18825.009999999998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40660352"/>
        <c:axId val="440661888"/>
      </c:barChart>
      <c:catAx>
        <c:axId val="4406603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0661888"/>
        <c:crosses val="autoZero"/>
        <c:auto val="1"/>
        <c:lblAlgn val="ctr"/>
        <c:lblOffset val="100"/>
        <c:noMultiLvlLbl val="0"/>
      </c:catAx>
      <c:valAx>
        <c:axId val="440661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0660352"/>
        <c:crosses val="autoZero"/>
        <c:crossBetween val="between"/>
        <c:majorUnit val="4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116</c:v>
                </c:pt>
                <c:pt idx="1">
                  <c:v>145</c:v>
                </c:pt>
                <c:pt idx="2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86</c:v>
                </c:pt>
                <c:pt idx="1">
                  <c:v>96</c:v>
                </c:pt>
                <c:pt idx="2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0814976"/>
        <c:axId val="440816768"/>
      </c:barChart>
      <c:catAx>
        <c:axId val="440814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0816768"/>
        <c:crosses val="autoZero"/>
        <c:auto val="1"/>
        <c:lblAlgn val="ctr"/>
        <c:lblOffset val="100"/>
        <c:noMultiLvlLbl val="0"/>
      </c:catAx>
      <c:valAx>
        <c:axId val="440816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081497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20.3</c:v>
                </c:pt>
                <c:pt idx="1">
                  <c:v>19.7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55.1</c:v>
                </c:pt>
                <c:pt idx="1">
                  <c:v>52.4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24.7</c:v>
                </c:pt>
                <c:pt idx="1">
                  <c:v>27.9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3698432"/>
        <c:axId val="193712512"/>
      </c:barChart>
      <c:catAx>
        <c:axId val="193698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712512"/>
        <c:crosses val="autoZero"/>
        <c:auto val="1"/>
        <c:lblAlgn val="ctr"/>
        <c:lblOffset val="100"/>
        <c:noMultiLvlLbl val="0"/>
      </c:catAx>
      <c:valAx>
        <c:axId val="1937125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69843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249</c:v>
                </c:pt>
                <c:pt idx="1">
                  <c:v>204</c:v>
                </c:pt>
                <c:pt idx="2">
                  <c:v>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299</c:v>
                </c:pt>
                <c:pt idx="1">
                  <c:v>298</c:v>
                </c:pt>
                <c:pt idx="2">
                  <c:v>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8748928"/>
        <c:axId val="58750464"/>
      </c:barChart>
      <c:catAx>
        <c:axId val="58748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750464"/>
        <c:crosses val="autoZero"/>
        <c:auto val="1"/>
        <c:lblAlgn val="ctr"/>
        <c:lblOffset val="100"/>
        <c:noMultiLvlLbl val="0"/>
      </c:catAx>
      <c:valAx>
        <c:axId val="58750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7489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38</c:v>
                </c:pt>
                <c:pt idx="1">
                  <c:v>60</c:v>
                </c:pt>
                <c:pt idx="2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12</c:v>
                </c:pt>
                <c:pt idx="1">
                  <c:v>2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550720"/>
        <c:axId val="59613184"/>
      </c:barChart>
      <c:catAx>
        <c:axId val="59550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613184"/>
        <c:crosses val="autoZero"/>
        <c:auto val="1"/>
        <c:lblAlgn val="ctr"/>
        <c:lblOffset val="100"/>
        <c:noMultiLvlLbl val="0"/>
      </c:catAx>
      <c:valAx>
        <c:axId val="59613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5507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1288</c:v>
                </c:pt>
                <c:pt idx="1">
                  <c:v>1155</c:v>
                </c:pt>
                <c:pt idx="2">
                  <c:v>1091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862</c:v>
                </c:pt>
                <c:pt idx="1">
                  <c:v>797</c:v>
                </c:pt>
                <c:pt idx="2">
                  <c:v>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762176"/>
        <c:axId val="134155264"/>
      </c:barChart>
      <c:catAx>
        <c:axId val="5976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155264"/>
        <c:crosses val="autoZero"/>
        <c:auto val="1"/>
        <c:lblAlgn val="ctr"/>
        <c:lblOffset val="100"/>
        <c:noMultiLvlLbl val="0"/>
      </c:catAx>
      <c:valAx>
        <c:axId val="134155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976217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20</c:v>
                </c:pt>
                <c:pt idx="1">
                  <c:v>54</c:v>
                </c:pt>
                <c:pt idx="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20.3</c:v>
                </c:pt>
                <c:pt idx="1">
                  <c:v>19.7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55.1</c:v>
                </c:pt>
                <c:pt idx="1">
                  <c:v>52.4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24.7</c:v>
                </c:pt>
                <c:pt idx="1">
                  <c:v>27.9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7115008"/>
        <c:axId val="147215104"/>
      </c:barChart>
      <c:catAx>
        <c:axId val="1471150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215104"/>
        <c:crosses val="autoZero"/>
        <c:auto val="1"/>
        <c:lblAlgn val="ctr"/>
        <c:lblOffset val="100"/>
        <c:noMultiLvlLbl val="0"/>
      </c:catAx>
      <c:valAx>
        <c:axId val="1472151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11500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18.3</c:v>
                </c:pt>
                <c:pt idx="1">
                  <c:v>22.2</c:v>
                </c:pt>
                <c:pt idx="2">
                  <c:v>25.9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81.7</c:v>
                </c:pt>
                <c:pt idx="1">
                  <c:v>77.8</c:v>
                </c:pt>
                <c:pt idx="2">
                  <c:v>74.099999999999994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7553280"/>
        <c:axId val="148312064"/>
      </c:barChart>
      <c:catAx>
        <c:axId val="147553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312064"/>
        <c:crosses val="autoZero"/>
        <c:auto val="1"/>
        <c:lblAlgn val="ctr"/>
        <c:lblOffset val="100"/>
        <c:noMultiLvlLbl val="0"/>
      </c:catAx>
      <c:valAx>
        <c:axId val="1483120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755328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3</c:v>
                </c:pt>
                <c:pt idx="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0164608"/>
        <c:axId val="150168320"/>
      </c:barChart>
      <c:catAx>
        <c:axId val="1501646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168320"/>
        <c:crosses val="autoZero"/>
        <c:auto val="1"/>
        <c:lblAlgn val="ctr"/>
        <c:lblOffset val="100"/>
        <c:noMultiLvlLbl val="0"/>
      </c:catAx>
      <c:valAx>
        <c:axId val="150168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1646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85</c:v>
                </c:pt>
                <c:pt idx="1">
                  <c:v>202</c:v>
                </c:pt>
                <c:pt idx="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45</c:v>
                </c:pt>
                <c:pt idx="1">
                  <c:v>263</c:v>
                </c:pt>
                <c:pt idx="2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04256"/>
        <c:axId val="150305792"/>
      </c:barChart>
      <c:catAx>
        <c:axId val="150304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05792"/>
        <c:crosses val="autoZero"/>
        <c:auto val="1"/>
        <c:lblAlgn val="ctr"/>
        <c:lblOffset val="100"/>
        <c:noMultiLvlLbl val="0"/>
      </c:catAx>
      <c:valAx>
        <c:axId val="150305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042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23</c:v>
                </c:pt>
                <c:pt idx="1">
                  <c:v>50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14</c:v>
                </c:pt>
                <c:pt idx="1">
                  <c:v>66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73504"/>
        <c:axId val="150395520"/>
      </c:barChart>
      <c:catAx>
        <c:axId val="1503735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95520"/>
        <c:crosses val="autoZero"/>
        <c:auto val="1"/>
        <c:lblAlgn val="ctr"/>
        <c:lblOffset val="100"/>
        <c:noMultiLvlLbl val="0"/>
      </c:catAx>
      <c:valAx>
        <c:axId val="1503955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735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1705</c:v>
                </c:pt>
                <c:pt idx="1">
                  <c:v>1534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722048"/>
        <c:axId val="150723584"/>
      </c:barChart>
      <c:catAx>
        <c:axId val="1507220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723584"/>
        <c:crosses val="autoZero"/>
        <c:auto val="1"/>
        <c:lblAlgn val="ctr"/>
        <c:lblOffset val="100"/>
        <c:noMultiLvlLbl val="0"/>
      </c:catAx>
      <c:valAx>
        <c:axId val="150723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7220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3</c:v>
                </c:pt>
                <c:pt idx="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93788160"/>
        <c:axId val="193855488"/>
      </c:barChart>
      <c:catAx>
        <c:axId val="1937881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855488"/>
        <c:crosses val="autoZero"/>
        <c:auto val="1"/>
        <c:lblAlgn val="ctr"/>
        <c:lblOffset val="100"/>
        <c:noMultiLvlLbl val="0"/>
      </c:catAx>
      <c:valAx>
        <c:axId val="193855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788160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1404</c:v>
                </c:pt>
                <c:pt idx="1">
                  <c:v>1297</c:v>
                </c:pt>
                <c:pt idx="2">
                  <c:v>1191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184896"/>
        <c:axId val="151186432"/>
      </c:barChart>
      <c:catAx>
        <c:axId val="151184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86432"/>
        <c:crosses val="autoZero"/>
        <c:auto val="1"/>
        <c:lblAlgn val="ctr"/>
        <c:lblOffset val="100"/>
        <c:noMultiLvlLbl val="0"/>
      </c:catAx>
      <c:valAx>
        <c:axId val="151186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848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16</c:v>
                </c:pt>
                <c:pt idx="1">
                  <c:v>33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25312"/>
        <c:axId val="151344256"/>
      </c:barChart>
      <c:catAx>
        <c:axId val="1513253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44256"/>
        <c:crosses val="autoZero"/>
        <c:auto val="1"/>
        <c:lblAlgn val="ctr"/>
        <c:lblOffset val="100"/>
        <c:noMultiLvlLbl val="0"/>
      </c:catAx>
      <c:valAx>
        <c:axId val="15134425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3253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31</c:v>
                </c:pt>
                <c:pt idx="1">
                  <c:v>25</c:v>
                </c:pt>
                <c:pt idx="2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56384"/>
        <c:axId val="151462272"/>
      </c:barChart>
      <c:catAx>
        <c:axId val="151456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62272"/>
        <c:crosses val="autoZero"/>
        <c:auto val="1"/>
        <c:lblAlgn val="ctr"/>
        <c:lblOffset val="100"/>
        <c:noMultiLvlLbl val="0"/>
      </c:catAx>
      <c:valAx>
        <c:axId val="151462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563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18</c:v>
                </c:pt>
                <c:pt idx="1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814336"/>
        <c:axId val="152828928"/>
      </c:barChart>
      <c:catAx>
        <c:axId val="1528143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28928"/>
        <c:crosses val="autoZero"/>
        <c:auto val="1"/>
        <c:lblAlgn val="ctr"/>
        <c:lblOffset val="100"/>
        <c:noMultiLvlLbl val="0"/>
      </c:catAx>
      <c:valAx>
        <c:axId val="1528289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143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153.48599999999999</c:v>
                </c:pt>
                <c:pt idx="1">
                  <c:v>202.48599999999999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07776"/>
        <c:axId val="153317760"/>
      </c:barChart>
      <c:catAx>
        <c:axId val="1533077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17760"/>
        <c:crosses val="autoZero"/>
        <c:auto val="1"/>
        <c:lblAlgn val="ctr"/>
        <c:lblOffset val="100"/>
        <c:noMultiLvlLbl val="0"/>
      </c:catAx>
      <c:valAx>
        <c:axId val="1533177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077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3660</c:v>
                </c:pt>
                <c:pt idx="1">
                  <c:v>3402</c:v>
                </c:pt>
                <c:pt idx="2">
                  <c:v>3157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463424"/>
        <c:axId val="153489792"/>
      </c:barChart>
      <c:catAx>
        <c:axId val="153463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89792"/>
        <c:crosses val="autoZero"/>
        <c:auto val="1"/>
        <c:lblAlgn val="ctr"/>
        <c:lblOffset val="100"/>
        <c:noMultiLvlLbl val="0"/>
      </c:catAx>
      <c:valAx>
        <c:axId val="153489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634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93.7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657728"/>
        <c:axId val="153753088"/>
      </c:barChart>
      <c:catAx>
        <c:axId val="153657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3088"/>
        <c:crosses val="autoZero"/>
        <c:auto val="1"/>
        <c:lblAlgn val="ctr"/>
        <c:lblOffset val="100"/>
        <c:noMultiLvlLbl val="0"/>
      </c:catAx>
      <c:valAx>
        <c:axId val="153753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6577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14</c:v>
                </c:pt>
                <c:pt idx="1">
                  <c:v>75</c:v>
                </c:pt>
                <c:pt idx="2">
                  <c:v>39.200000000000003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834624"/>
        <c:axId val="153836160"/>
      </c:barChart>
      <c:catAx>
        <c:axId val="15383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36160"/>
        <c:crosses val="autoZero"/>
        <c:auto val="1"/>
        <c:lblAlgn val="ctr"/>
        <c:lblOffset val="100"/>
        <c:noMultiLvlLbl val="0"/>
      </c:catAx>
      <c:valAx>
        <c:axId val="1538361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8346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17.014051522248245</c:v>
                </c:pt>
                <c:pt idx="1">
                  <c:v>60.884074941451992</c:v>
                </c:pt>
                <c:pt idx="2">
                  <c:v>22.101873536299767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17</c:v>
                </c:pt>
                <c:pt idx="1">
                  <c:v>17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057344"/>
        <c:axId val="154083712"/>
      </c:barChart>
      <c:catAx>
        <c:axId val="154057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083712"/>
        <c:crosses val="autoZero"/>
        <c:auto val="1"/>
        <c:lblAlgn val="ctr"/>
        <c:lblOffset val="100"/>
        <c:noMultiLvlLbl val="0"/>
      </c:catAx>
      <c:valAx>
        <c:axId val="154083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0573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85</c:v>
                </c:pt>
                <c:pt idx="1">
                  <c:v>202</c:v>
                </c:pt>
                <c:pt idx="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45</c:v>
                </c:pt>
                <c:pt idx="1">
                  <c:v>263</c:v>
                </c:pt>
                <c:pt idx="2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8494464"/>
        <c:axId val="198497408"/>
      </c:barChart>
      <c:catAx>
        <c:axId val="1984944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8497408"/>
        <c:crosses val="autoZero"/>
        <c:auto val="1"/>
        <c:lblAlgn val="ctr"/>
        <c:lblOffset val="100"/>
        <c:noMultiLvlLbl val="0"/>
      </c:catAx>
      <c:valAx>
        <c:axId val="198497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84944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315008"/>
        <c:axId val="154557824"/>
      </c:barChart>
      <c:catAx>
        <c:axId val="15431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557824"/>
        <c:crosses val="autoZero"/>
        <c:auto val="1"/>
        <c:lblAlgn val="ctr"/>
        <c:lblOffset val="100"/>
        <c:noMultiLvlLbl val="0"/>
      </c:catAx>
      <c:valAx>
        <c:axId val="1545578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3150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102.6</c:v>
                </c:pt>
                <c:pt idx="1">
                  <c:v>106.3</c:v>
                </c:pt>
                <c:pt idx="2">
                  <c:v>101.5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98.9</c:v>
                </c:pt>
                <c:pt idx="1">
                  <c:v>111</c:v>
                </c:pt>
                <c:pt idx="2">
                  <c:v>103.3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798720"/>
        <c:axId val="154837376"/>
      </c:barChart>
      <c:catAx>
        <c:axId val="1547987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37376"/>
        <c:crosses val="autoZero"/>
        <c:auto val="1"/>
        <c:lblAlgn val="ctr"/>
        <c:lblOffset val="100"/>
        <c:noMultiLvlLbl val="0"/>
      </c:catAx>
      <c:valAx>
        <c:axId val="1548373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79872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789</c:v>
                </c:pt>
                <c:pt idx="1">
                  <c:v>687</c:v>
                </c:pt>
                <c:pt idx="2">
                  <c:v>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088384"/>
        <c:axId val="155128576"/>
      </c:barChart>
      <c:catAx>
        <c:axId val="155088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8576"/>
        <c:crosses val="autoZero"/>
        <c:auto val="1"/>
        <c:lblAlgn val="ctr"/>
        <c:lblOffset val="100"/>
        <c:noMultiLvlLbl val="0"/>
      </c:catAx>
      <c:valAx>
        <c:axId val="155128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0883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3</c:v>
                </c:pt>
                <c:pt idx="1">
                  <c:v>8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8</c:v>
                </c:pt>
                <c:pt idx="1">
                  <c:v>5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258240"/>
        <c:axId val="155461504"/>
      </c:barChart>
      <c:catAx>
        <c:axId val="155258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61504"/>
        <c:crosses val="autoZero"/>
        <c:auto val="1"/>
        <c:lblAlgn val="ctr"/>
        <c:lblOffset val="100"/>
        <c:noMultiLvlLbl val="0"/>
      </c:catAx>
      <c:valAx>
        <c:axId val="155461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582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44</c:v>
                </c:pt>
                <c:pt idx="1">
                  <c:v>75</c:v>
                </c:pt>
                <c:pt idx="2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80</c:v>
                </c:pt>
                <c:pt idx="1">
                  <c:v>100</c:v>
                </c:pt>
                <c:pt idx="2">
                  <c:v>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600768"/>
        <c:axId val="155721728"/>
      </c:barChart>
      <c:catAx>
        <c:axId val="155600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721728"/>
        <c:crosses val="autoZero"/>
        <c:auto val="1"/>
        <c:lblAlgn val="ctr"/>
        <c:lblOffset val="100"/>
        <c:noMultiLvlLbl val="0"/>
      </c:catAx>
      <c:valAx>
        <c:axId val="155721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007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2.0843091334894615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2.0374707259953162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2.3243559718969555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2.7049180327868854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2.5468384074941453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2.4765807962529274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2.5175644028103044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3.2903981264637006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3.0620608899297426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3.6416861826697891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3.6241217798594851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3.6416861826697891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4.0222482435597184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4.2447306791569082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3.3079625292740049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2.0316159250585479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1.3817330210772834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0.94262295081967218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199744"/>
        <c:axId val="157328128"/>
      </c:barChart>
      <c:catAx>
        <c:axId val="15719974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7328128"/>
        <c:crosses val="autoZero"/>
        <c:auto val="1"/>
        <c:lblAlgn val="ctr"/>
        <c:lblOffset val="100"/>
        <c:noMultiLvlLbl val="0"/>
      </c:catAx>
      <c:valAx>
        <c:axId val="15732812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719974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2.2014051522248246</c:v>
                </c:pt>
                <c:pt idx="1">
                  <c:v>2.3243559718969555</c:v>
                </c:pt>
                <c:pt idx="2">
                  <c:v>2.6112412177985949</c:v>
                </c:pt>
                <c:pt idx="3">
                  <c:v>2.7927400468384076</c:v>
                </c:pt>
                <c:pt idx="4">
                  <c:v>2.7107728337236536</c:v>
                </c:pt>
                <c:pt idx="5">
                  <c:v>2.8922716627634659</c:v>
                </c:pt>
                <c:pt idx="6">
                  <c:v>2.8688524590163933</c:v>
                </c:pt>
                <c:pt idx="7">
                  <c:v>3.3430913348946136</c:v>
                </c:pt>
                <c:pt idx="8">
                  <c:v>3.5948477751756442</c:v>
                </c:pt>
                <c:pt idx="9">
                  <c:v>3.5362997658079625</c:v>
                </c:pt>
                <c:pt idx="10">
                  <c:v>3.7412177985948478</c:v>
                </c:pt>
                <c:pt idx="11">
                  <c:v>3.5362997658079625</c:v>
                </c:pt>
                <c:pt idx="12">
                  <c:v>3.7704918032786887</c:v>
                </c:pt>
                <c:pt idx="13">
                  <c:v>4.0398126463700237</c:v>
                </c:pt>
                <c:pt idx="14">
                  <c:v>3.0796252927400469</c:v>
                </c:pt>
                <c:pt idx="15">
                  <c:v>1.3992974238875877</c:v>
                </c:pt>
                <c:pt idx="16">
                  <c:v>1.0655737704918031</c:v>
                </c:pt>
                <c:pt idx="17">
                  <c:v>0.6088992974238876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832320"/>
        <c:axId val="157833856"/>
      </c:barChart>
      <c:catAx>
        <c:axId val="15783232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7833856"/>
        <c:crosses val="autoZero"/>
        <c:auto val="1"/>
        <c:lblAlgn val="ctr"/>
        <c:lblOffset val="100"/>
        <c:noMultiLvlLbl val="0"/>
      </c:catAx>
      <c:valAx>
        <c:axId val="15783385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83232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0.36555645816409427</c:v>
                </c:pt>
                <c:pt idx="1">
                  <c:v>0.31502533899465829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4.007581911724885</c:v>
                </c:pt>
                <c:pt idx="1">
                  <c:v>1.3285851253252978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11.711345789331167</c:v>
                </c:pt>
                <c:pt idx="1">
                  <c:v>7.136008765922476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22.908204711616573</c:v>
                </c:pt>
                <c:pt idx="1">
                  <c:v>17.833173537871524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45.789331167072838</c:v>
                </c:pt>
                <c:pt idx="1">
                  <c:v>57.608546774414457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5.3614947197400484</c:v>
                </c:pt>
                <c:pt idx="1">
                  <c:v>6.0539652102451722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9.8564852423503915</c:v>
                </c:pt>
                <c:pt idx="1">
                  <c:v>9.724695247226407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8735744"/>
        <c:axId val="158755072"/>
      </c:barChart>
      <c:catAx>
        <c:axId val="158735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755072"/>
        <c:crosses val="autoZero"/>
        <c:auto val="1"/>
        <c:lblAlgn val="ctr"/>
        <c:lblOffset val="100"/>
        <c:noMultiLvlLbl val="0"/>
      </c:catAx>
      <c:valAx>
        <c:axId val="1587550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73574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34.782020037909561</c:v>
                </c:pt>
                <c:pt idx="1">
                  <c:v>27.694836323791261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25.873273761169781</c:v>
                </c:pt>
                <c:pt idx="1">
                  <c:v>31.707985207505825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39.00622799891687</c:v>
                </c:pt>
                <c:pt idx="1">
                  <c:v>40.268456375838923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0.33847820200379097</c:v>
                </c:pt>
                <c:pt idx="1">
                  <c:v>0.32872209286399123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414912"/>
        <c:axId val="159547776"/>
      </c:barChart>
      <c:catAx>
        <c:axId val="159414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547776"/>
        <c:crosses val="autoZero"/>
        <c:auto val="1"/>
        <c:lblAlgn val="ctr"/>
        <c:lblOffset val="100"/>
        <c:noMultiLvlLbl val="0"/>
      </c:catAx>
      <c:valAx>
        <c:axId val="1595477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41491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13</c:v>
                </c:pt>
                <c:pt idx="3">
                  <c:v>33</c:v>
                </c:pt>
                <c:pt idx="4">
                  <c:v>57</c:v>
                </c:pt>
                <c:pt idx="5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6</c:v>
                </c:pt>
                <c:pt idx="3">
                  <c:v>22</c:v>
                </c:pt>
                <c:pt idx="4">
                  <c:v>13</c:v>
                </c:pt>
                <c:pt idx="5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9676672"/>
        <c:axId val="159710208"/>
      </c:barChart>
      <c:catAx>
        <c:axId val="1596766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710208"/>
        <c:crosses val="autoZero"/>
        <c:auto val="1"/>
        <c:lblAlgn val="ctr"/>
        <c:lblOffset val="100"/>
        <c:noMultiLvlLbl val="0"/>
      </c:catAx>
      <c:valAx>
        <c:axId val="1597102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6766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23</c:v>
                </c:pt>
                <c:pt idx="1">
                  <c:v>50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14</c:v>
                </c:pt>
                <c:pt idx="1">
                  <c:v>66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354240"/>
        <c:axId val="199355776"/>
      </c:barChart>
      <c:catAx>
        <c:axId val="1993542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355776"/>
        <c:crosses val="autoZero"/>
        <c:auto val="1"/>
        <c:lblAlgn val="ctr"/>
        <c:lblOffset val="100"/>
        <c:noMultiLvlLbl val="0"/>
      </c:catAx>
      <c:valAx>
        <c:axId val="199355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3542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2.83</c:v>
                </c:pt>
                <c:pt idx="1">
                  <c:v>0.85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60028544"/>
        <c:axId val="160185344"/>
      </c:barChart>
      <c:catAx>
        <c:axId val="1600285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185344"/>
        <c:crosses val="autoZero"/>
        <c:auto val="1"/>
        <c:lblAlgn val="ctr"/>
        <c:lblOffset val="100"/>
        <c:noMultiLvlLbl val="0"/>
      </c:catAx>
      <c:valAx>
        <c:axId val="160185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0285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0</c:v>
                </c:pt>
                <c:pt idx="1">
                  <c:v>64.443710795642133</c:v>
                </c:pt>
                <c:pt idx="2">
                  <c:v>21.295474711623779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0</c:v>
                </c:pt>
                <c:pt idx="1">
                  <c:v>35.556289204357874</c:v>
                </c:pt>
                <c:pt idx="2">
                  <c:v>78.704525288376217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0590848"/>
        <c:axId val="160609408"/>
      </c:barChart>
      <c:catAx>
        <c:axId val="1605908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09408"/>
        <c:crosses val="autoZero"/>
        <c:auto val="1"/>
        <c:lblAlgn val="ctr"/>
        <c:lblOffset val="100"/>
        <c:noMultiLvlLbl val="0"/>
      </c:catAx>
      <c:valAx>
        <c:axId val="16060940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59084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75</c:v>
                </c:pt>
                <c:pt idx="1">
                  <c:v>63</c:v>
                </c:pt>
                <c:pt idx="2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68</c:v>
                </c:pt>
                <c:pt idx="1">
                  <c:v>65</c:v>
                </c:pt>
                <c:pt idx="2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822016"/>
        <c:axId val="160884224"/>
      </c:barChart>
      <c:catAx>
        <c:axId val="16082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884224"/>
        <c:crosses val="autoZero"/>
        <c:auto val="1"/>
        <c:lblAlgn val="ctr"/>
        <c:lblOffset val="100"/>
        <c:noMultiLvlLbl val="0"/>
      </c:catAx>
      <c:valAx>
        <c:axId val="160884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08220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162</c:v>
                </c:pt>
                <c:pt idx="1">
                  <c:v>175</c:v>
                </c:pt>
                <c:pt idx="2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174</c:v>
                </c:pt>
                <c:pt idx="1">
                  <c:v>193</c:v>
                </c:pt>
                <c:pt idx="2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996352"/>
        <c:axId val="161079680"/>
      </c:barChart>
      <c:catAx>
        <c:axId val="160996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079680"/>
        <c:crosses val="autoZero"/>
        <c:auto val="1"/>
        <c:lblAlgn val="ctr"/>
        <c:lblOffset val="100"/>
        <c:noMultiLvlLbl val="0"/>
      </c:catAx>
      <c:valAx>
        <c:axId val="161079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09963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26.495079485238453</c:v>
                </c:pt>
                <c:pt idx="1">
                  <c:v>23.243243243243246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27.100681302043906</c:v>
                </c:pt>
                <c:pt idx="1">
                  <c:v>27.738264580369844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16.199848599545799</c:v>
                </c:pt>
                <c:pt idx="1">
                  <c:v>20.284495021337126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14.155942467827403</c:v>
                </c:pt>
                <c:pt idx="1">
                  <c:v>17.809388335704124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8.2513247539742629</c:v>
                </c:pt>
                <c:pt idx="1">
                  <c:v>6.7425320056899007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7.7971233913701736</c:v>
                </c:pt>
                <c:pt idx="1">
                  <c:v>4.1820768136557618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61875840"/>
        <c:axId val="161878784"/>
      </c:barChart>
      <c:catAx>
        <c:axId val="1618758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1878784"/>
        <c:crosses val="autoZero"/>
        <c:auto val="1"/>
        <c:lblAlgn val="ctr"/>
        <c:lblOffset val="100"/>
        <c:noMultiLvlLbl val="0"/>
      </c:catAx>
      <c:valAx>
        <c:axId val="16187878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87584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46.48</c:v>
                </c:pt>
                <c:pt idx="1">
                  <c:v>44.76</c:v>
                </c:pt>
                <c:pt idx="2">
                  <c:v>7.18</c:v>
                </c:pt>
                <c:pt idx="3">
                  <c:v>1.0900000000000001</c:v>
                </c:pt>
                <c:pt idx="4">
                  <c:v>0.48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52.25</c:v>
                </c:pt>
                <c:pt idx="1">
                  <c:v>39.03</c:v>
                </c:pt>
                <c:pt idx="2">
                  <c:v>7.17</c:v>
                </c:pt>
                <c:pt idx="3">
                  <c:v>1.31</c:v>
                </c:pt>
                <c:pt idx="4">
                  <c:v>0.24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61930624"/>
        <c:axId val="162138752"/>
      </c:barChart>
      <c:catAx>
        <c:axId val="161930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138752"/>
        <c:crosses val="autoZero"/>
        <c:auto val="1"/>
        <c:lblAlgn val="ctr"/>
        <c:lblOffset val="100"/>
        <c:noMultiLvlLbl val="0"/>
      </c:catAx>
      <c:valAx>
        <c:axId val="1621387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93062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53772</c:v>
                </c:pt>
                <c:pt idx="1">
                  <c:v>58912</c:v>
                </c:pt>
                <c:pt idx="2">
                  <c:v>66574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2246656"/>
        <c:axId val="162248192"/>
      </c:barChart>
      <c:catAx>
        <c:axId val="162246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8192"/>
        <c:crosses val="autoZero"/>
        <c:auto val="1"/>
        <c:lblAlgn val="ctr"/>
        <c:lblOffset val="100"/>
        <c:noMultiLvlLbl val="0"/>
      </c:catAx>
      <c:valAx>
        <c:axId val="162248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66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2018</c:v>
                </c:pt>
                <c:pt idx="1">
                  <c:v>2018</c:v>
                </c:pt>
                <c:pt idx="2">
                  <c:v>2104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2955</c:v>
                </c:pt>
                <c:pt idx="1">
                  <c:v>2937</c:v>
                </c:pt>
                <c:pt idx="2">
                  <c:v>2939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2428416"/>
        <c:axId val="162430336"/>
      </c:barChart>
      <c:catAx>
        <c:axId val="162428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30336"/>
        <c:crosses val="autoZero"/>
        <c:auto val="1"/>
        <c:lblAlgn val="ctr"/>
        <c:lblOffset val="100"/>
        <c:noMultiLvlLbl val="0"/>
      </c:catAx>
      <c:valAx>
        <c:axId val="162430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284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34.799999999999997</c:v>
                </c:pt>
                <c:pt idx="1">
                  <c:v>20.8</c:v>
                </c:pt>
                <c:pt idx="2">
                  <c:v>2.9</c:v>
                </c:pt>
                <c:pt idx="3">
                  <c:v>41.500000000000007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78.685897435897431</c:v>
                </c:pt>
                <c:pt idx="1">
                  <c:v>99.279538904899141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21.314102564102562</c:v>
                </c:pt>
                <c:pt idx="1">
                  <c:v>0.72046109510086453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5914496"/>
        <c:axId val="166009472"/>
      </c:barChart>
      <c:catAx>
        <c:axId val="1659144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009472"/>
        <c:crosses val="autoZero"/>
        <c:auto val="1"/>
        <c:lblAlgn val="ctr"/>
        <c:lblOffset val="100"/>
        <c:noMultiLvlLbl val="0"/>
      </c:catAx>
      <c:valAx>
        <c:axId val="16600947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5914496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1705</c:v>
                </c:pt>
                <c:pt idx="1">
                  <c:v>1534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9966720"/>
        <c:axId val="199968640"/>
      </c:barChart>
      <c:catAx>
        <c:axId val="1999667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968640"/>
        <c:crosses val="autoZero"/>
        <c:auto val="1"/>
        <c:lblAlgn val="ctr"/>
        <c:lblOffset val="100"/>
        <c:noMultiLvlLbl val="0"/>
      </c:catAx>
      <c:valAx>
        <c:axId val="199968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9966720"/>
        <c:crosses val="autoZero"/>
        <c:crossBetween val="between"/>
        <c:majorUnit val="3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14</c:v>
                </c:pt>
                <c:pt idx="1">
                  <c:v>11.4</c:v>
                </c:pt>
                <c:pt idx="2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6296960"/>
        <c:axId val="167575552"/>
      </c:barChart>
      <c:catAx>
        <c:axId val="166296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7575552"/>
        <c:crosses val="autoZero"/>
        <c:auto val="1"/>
        <c:lblAlgn val="ctr"/>
        <c:lblOffset val="100"/>
        <c:noMultiLvlLbl val="0"/>
      </c:catAx>
      <c:valAx>
        <c:axId val="167575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62969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21.8</c:v>
                </c:pt>
                <c:pt idx="1">
                  <c:v>11.1</c:v>
                </c:pt>
                <c:pt idx="2">
                  <c:v>17.600000000000001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8003456"/>
        <c:axId val="168213120"/>
      </c:barChart>
      <c:catAx>
        <c:axId val="168003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213120"/>
        <c:crosses val="autoZero"/>
        <c:auto val="1"/>
        <c:lblAlgn val="ctr"/>
        <c:lblOffset val="100"/>
        <c:noMultiLvlLbl val="0"/>
      </c:catAx>
      <c:valAx>
        <c:axId val="168213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0034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6450688"/>
        <c:axId val="186452224"/>
      </c:barChart>
      <c:catAx>
        <c:axId val="186450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52224"/>
        <c:crosses val="autoZero"/>
        <c:auto val="1"/>
        <c:lblAlgn val="ctr"/>
        <c:lblOffset val="100"/>
        <c:noMultiLvlLbl val="0"/>
      </c:catAx>
      <c:valAx>
        <c:axId val="186452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64506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2469</c:v>
                </c:pt>
                <c:pt idx="1">
                  <c:v>1435</c:v>
                </c:pt>
                <c:pt idx="2">
                  <c:v>3340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155</c:v>
                </c:pt>
                <c:pt idx="1">
                  <c:v>148</c:v>
                </c:pt>
                <c:pt idx="2">
                  <c:v>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567680"/>
        <c:axId val="186737024"/>
      </c:barChart>
      <c:catAx>
        <c:axId val="1865676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737024"/>
        <c:crosses val="autoZero"/>
        <c:auto val="1"/>
        <c:lblAlgn val="ctr"/>
        <c:lblOffset val="100"/>
        <c:noMultiLvlLbl val="0"/>
      </c:catAx>
      <c:valAx>
        <c:axId val="18673702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5676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8620</c:v>
                </c:pt>
                <c:pt idx="1">
                  <c:v>4487</c:v>
                </c:pt>
                <c:pt idx="2">
                  <c:v>15032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237</c:v>
                </c:pt>
                <c:pt idx="1">
                  <c:v>469</c:v>
                </c:pt>
                <c:pt idx="2">
                  <c:v>1269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857728"/>
        <c:axId val="186893056"/>
      </c:barChart>
      <c:catAx>
        <c:axId val="186857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893056"/>
        <c:crosses val="autoZero"/>
        <c:auto val="1"/>
        <c:lblAlgn val="ctr"/>
        <c:lblOffset val="100"/>
        <c:noMultiLvlLbl val="0"/>
      </c:catAx>
      <c:valAx>
        <c:axId val="18689305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8577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3.5</c:v>
                </c:pt>
                <c:pt idx="1">
                  <c:v>3.1</c:v>
                </c:pt>
                <c:pt idx="2">
                  <c:v>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1.5</c:v>
                </c:pt>
                <c:pt idx="1">
                  <c:v>3.2</c:v>
                </c:pt>
                <c:pt idx="2">
                  <c:v>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343616"/>
        <c:axId val="189350272"/>
      </c:barChart>
      <c:catAx>
        <c:axId val="1893436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350272"/>
        <c:crosses val="autoZero"/>
        <c:auto val="1"/>
        <c:lblAlgn val="ctr"/>
        <c:lblOffset val="100"/>
        <c:noMultiLvlLbl val="0"/>
      </c:catAx>
      <c:valAx>
        <c:axId val="18935027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3436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22.1</c:v>
                </c:pt>
                <c:pt idx="1">
                  <c:v>22.5</c:v>
                </c:pt>
                <c:pt idx="2">
                  <c:v>24.7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32.200000000000003</c:v>
                </c:pt>
                <c:pt idx="1">
                  <c:v>32.5</c:v>
                </c:pt>
                <c:pt idx="2">
                  <c:v>34.299999999999997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460864"/>
        <c:axId val="189462400"/>
      </c:barChart>
      <c:catAx>
        <c:axId val="189460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462400"/>
        <c:crosses val="autoZero"/>
        <c:auto val="1"/>
        <c:lblAlgn val="ctr"/>
        <c:lblOffset val="100"/>
        <c:noMultiLvlLbl val="0"/>
      </c:catAx>
      <c:valAx>
        <c:axId val="1894624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46086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16809.03</c:v>
                </c:pt>
                <c:pt idx="1">
                  <c:v>18825.009999999998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9585664"/>
        <c:axId val="189707776"/>
      </c:barChart>
      <c:catAx>
        <c:axId val="1895856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07776"/>
        <c:crosses val="autoZero"/>
        <c:auto val="1"/>
        <c:lblAlgn val="ctr"/>
        <c:lblOffset val="100"/>
        <c:noMultiLvlLbl val="0"/>
      </c:catAx>
      <c:valAx>
        <c:axId val="189707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5856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116</c:v>
                </c:pt>
                <c:pt idx="1">
                  <c:v>145</c:v>
                </c:pt>
                <c:pt idx="2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86</c:v>
                </c:pt>
                <c:pt idx="1">
                  <c:v>96</c:v>
                </c:pt>
                <c:pt idx="2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956480"/>
        <c:axId val="189958016"/>
      </c:barChart>
      <c:catAx>
        <c:axId val="189956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58016"/>
        <c:crosses val="autoZero"/>
        <c:auto val="1"/>
        <c:lblAlgn val="ctr"/>
        <c:lblOffset val="100"/>
        <c:noMultiLvlLbl val="0"/>
      </c:catAx>
      <c:valAx>
        <c:axId val="189958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5648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8520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8560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17077</v>
      </c>
      <c r="C4" s="35">
        <v>8552</v>
      </c>
      <c r="D4" s="63">
        <v>8525</v>
      </c>
      <c r="E4" s="211"/>
    </row>
    <row r="5" spans="1:5" ht="30" x14ac:dyDescent="0.25">
      <c r="A5" s="201" t="s">
        <v>716</v>
      </c>
      <c r="B5" s="72">
        <v>15920</v>
      </c>
      <c r="C5" s="61">
        <v>8034</v>
      </c>
      <c r="D5" s="111">
        <v>7886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1764</v>
      </c>
      <c r="C4" s="71">
        <v>2881</v>
      </c>
    </row>
    <row r="5" spans="1:6" x14ac:dyDescent="0.25">
      <c r="A5" s="286" t="s">
        <v>719</v>
      </c>
      <c r="B5" s="214">
        <v>1338</v>
      </c>
      <c r="C5" s="214">
        <v>1872</v>
      </c>
    </row>
    <row r="6" spans="1:6" x14ac:dyDescent="0.25">
      <c r="A6" s="286" t="s">
        <v>720</v>
      </c>
      <c r="B6" s="214">
        <v>1546</v>
      </c>
      <c r="C6" s="214">
        <v>1596</v>
      </c>
    </row>
    <row r="7" spans="1:6" x14ac:dyDescent="0.25">
      <c r="A7" s="286" t="s">
        <v>721</v>
      </c>
      <c r="B7" s="214">
        <v>2262</v>
      </c>
      <c r="C7" s="214">
        <v>1963</v>
      </c>
    </row>
    <row r="8" spans="1:6" x14ac:dyDescent="0.25">
      <c r="A8" s="286" t="s">
        <v>722</v>
      </c>
      <c r="B8" s="214">
        <v>5</v>
      </c>
      <c r="C8" s="214">
        <v>46</v>
      </c>
    </row>
    <row r="9" spans="1:6" x14ac:dyDescent="0.25">
      <c r="A9" s="286" t="s">
        <v>723</v>
      </c>
      <c r="B9" s="214">
        <v>743</v>
      </c>
      <c r="C9" s="214">
        <v>757</v>
      </c>
    </row>
    <row r="10" spans="1:6" ht="30" x14ac:dyDescent="0.25">
      <c r="A10" s="293" t="s">
        <v>724</v>
      </c>
      <c r="B10" s="214">
        <v>2221</v>
      </c>
      <c r="C10" s="214">
        <v>307</v>
      </c>
    </row>
    <row r="11" spans="1:6" x14ac:dyDescent="0.25">
      <c r="A11" s="286" t="s">
        <v>887</v>
      </c>
      <c r="B11" s="214">
        <v>390</v>
      </c>
      <c r="C11" s="214">
        <v>628</v>
      </c>
    </row>
    <row r="12" spans="1:6" x14ac:dyDescent="0.25">
      <c r="A12" s="294" t="s">
        <v>16</v>
      </c>
      <c r="B12" s="1">
        <f>SUM(B4:B11)</f>
        <v>10269</v>
      </c>
      <c r="C12" s="1">
        <f>SUM(C4:C11)</f>
        <v>10050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2083</v>
      </c>
      <c r="C19" s="71">
        <v>2973</v>
      </c>
    </row>
    <row r="20" spans="1:3" x14ac:dyDescent="0.25">
      <c r="A20" s="286" t="s">
        <v>719</v>
      </c>
      <c r="B20" s="214">
        <v>664</v>
      </c>
      <c r="C20" s="214">
        <v>770</v>
      </c>
    </row>
    <row r="21" spans="1:3" x14ac:dyDescent="0.25">
      <c r="A21" s="286" t="s">
        <v>720</v>
      </c>
      <c r="B21" s="214">
        <v>1090</v>
      </c>
      <c r="C21" s="214">
        <v>1214</v>
      </c>
    </row>
    <row r="22" spans="1:3" x14ac:dyDescent="0.25">
      <c r="A22" s="286" t="s">
        <v>721</v>
      </c>
      <c r="B22" s="214">
        <v>2067</v>
      </c>
      <c r="C22" s="214">
        <v>1928</v>
      </c>
    </row>
    <row r="23" spans="1:3" x14ac:dyDescent="0.25">
      <c r="A23" s="286" t="s">
        <v>722</v>
      </c>
      <c r="B23" s="214">
        <v>4</v>
      </c>
      <c r="C23" s="214">
        <v>11</v>
      </c>
    </row>
    <row r="24" spans="1:3" x14ac:dyDescent="0.25">
      <c r="A24" s="286" t="s">
        <v>723</v>
      </c>
      <c r="B24" s="214">
        <v>596</v>
      </c>
      <c r="C24" s="214">
        <v>526</v>
      </c>
    </row>
    <row r="25" spans="1:3" ht="30" x14ac:dyDescent="0.25">
      <c r="A25" s="293" t="s">
        <v>724</v>
      </c>
      <c r="B25" s="214">
        <v>1473</v>
      </c>
      <c r="C25" s="214">
        <v>207</v>
      </c>
    </row>
    <row r="26" spans="1:3" x14ac:dyDescent="0.25">
      <c r="A26" s="286" t="s">
        <v>887</v>
      </c>
      <c r="B26" s="214">
        <v>499</v>
      </c>
      <c r="C26" s="214">
        <v>886</v>
      </c>
    </row>
    <row r="27" spans="1:3" x14ac:dyDescent="0.25">
      <c r="A27" s="294" t="s">
        <v>16</v>
      </c>
      <c r="B27" s="1">
        <f>SUM(B19:B26)</f>
        <v>8476</v>
      </c>
      <c r="C27" s="1">
        <f>SUM(C19:C26)</f>
        <v>8515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74.59</v>
      </c>
      <c r="C4" s="1018">
        <v>72.56</v>
      </c>
      <c r="D4" s="1018">
        <v>76.8</v>
      </c>
      <c r="E4" s="1019">
        <v>29</v>
      </c>
      <c r="F4" s="1019">
        <v>141.80000000000001</v>
      </c>
      <c r="G4" s="1020">
        <v>43.3</v>
      </c>
      <c r="H4" s="1021">
        <v>42.3</v>
      </c>
      <c r="I4" s="1022">
        <v>44.3</v>
      </c>
      <c r="J4" s="1019">
        <v>21.8</v>
      </c>
    </row>
    <row r="5" spans="1:12" x14ac:dyDescent="0.25">
      <c r="A5" s="498">
        <v>2021</v>
      </c>
      <c r="B5" s="757">
        <v>72.94</v>
      </c>
      <c r="C5" s="758">
        <v>70.45</v>
      </c>
      <c r="D5" s="758">
        <v>75.69</v>
      </c>
      <c r="E5" s="1023">
        <v>29</v>
      </c>
      <c r="F5" s="1023">
        <v>144.69999999999999</v>
      </c>
      <c r="G5" s="1024">
        <v>43.4</v>
      </c>
      <c r="H5" s="1025">
        <v>42.4</v>
      </c>
      <c r="I5" s="1026">
        <v>44.4</v>
      </c>
      <c r="J5" s="1023">
        <v>11.1</v>
      </c>
    </row>
    <row r="6" spans="1:12" x14ac:dyDescent="0.25">
      <c r="A6" s="499">
        <v>2022</v>
      </c>
      <c r="B6" s="1011">
        <v>72.09</v>
      </c>
      <c r="C6" s="1012">
        <v>69.63</v>
      </c>
      <c r="D6" s="1012">
        <v>74.849999999999994</v>
      </c>
      <c r="E6" s="1013">
        <v>27</v>
      </c>
      <c r="F6" s="1013">
        <v>156.69999999999999</v>
      </c>
      <c r="G6" s="1014">
        <v>44.3</v>
      </c>
      <c r="H6" s="1015">
        <v>43.2</v>
      </c>
      <c r="I6" s="1016">
        <v>45.3</v>
      </c>
      <c r="J6" s="1013">
        <v>17.600000000000001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21.8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11.1</v>
      </c>
    </row>
    <row r="13" spans="1:12" x14ac:dyDescent="0.25">
      <c r="A13" s="633">
        <f t="shared" si="0"/>
        <v>2022</v>
      </c>
      <c r="B13" s="627">
        <f t="shared" si="1"/>
        <v>17.600000000000001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4408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5042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29.5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66574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1868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115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4454</v>
      </c>
      <c r="C5" s="70">
        <v>4973</v>
      </c>
      <c r="D5" s="55">
        <v>2955</v>
      </c>
      <c r="E5" s="110">
        <v>2018</v>
      </c>
      <c r="F5" s="55">
        <v>27.2</v>
      </c>
      <c r="G5" s="55">
        <v>32.200000000000003</v>
      </c>
      <c r="H5" s="110">
        <v>22.1</v>
      </c>
      <c r="I5" s="55"/>
      <c r="J5" s="70"/>
      <c r="K5" s="55"/>
      <c r="L5" s="55"/>
      <c r="M5" s="71">
        <v>101</v>
      </c>
      <c r="N5" s="71">
        <v>86</v>
      </c>
      <c r="O5" s="71">
        <v>116</v>
      </c>
    </row>
    <row r="6" spans="1:16" x14ac:dyDescent="0.25">
      <c r="A6" s="215">
        <v>2021</v>
      </c>
      <c r="B6" s="212">
        <v>4358</v>
      </c>
      <c r="C6" s="212">
        <v>4955</v>
      </c>
      <c r="D6" s="58">
        <v>2937</v>
      </c>
      <c r="E6" s="160">
        <v>2018</v>
      </c>
      <c r="F6" s="58">
        <v>27.5</v>
      </c>
      <c r="G6" s="58">
        <v>32.5</v>
      </c>
      <c r="H6" s="160">
        <v>22.5</v>
      </c>
      <c r="I6" s="58">
        <v>53772</v>
      </c>
      <c r="J6" s="212">
        <v>2150</v>
      </c>
      <c r="K6" s="58">
        <v>862</v>
      </c>
      <c r="L6" s="58">
        <v>1288</v>
      </c>
      <c r="M6" s="214">
        <v>120</v>
      </c>
      <c r="N6" s="214">
        <v>96</v>
      </c>
      <c r="O6" s="214">
        <v>145</v>
      </c>
    </row>
    <row r="7" spans="1:16" x14ac:dyDescent="0.25">
      <c r="A7" s="229">
        <v>2022</v>
      </c>
      <c r="B7" s="167">
        <v>4408</v>
      </c>
      <c r="C7" s="167">
        <v>5042</v>
      </c>
      <c r="D7" s="94">
        <v>2939</v>
      </c>
      <c r="E7" s="169">
        <v>2104</v>
      </c>
      <c r="F7" s="94">
        <v>29.5</v>
      </c>
      <c r="G7" s="58">
        <v>34.299999999999997</v>
      </c>
      <c r="H7" s="160">
        <v>24.7</v>
      </c>
      <c r="I7" s="94">
        <v>58912</v>
      </c>
      <c r="J7" s="167">
        <v>1952</v>
      </c>
      <c r="K7" s="94">
        <v>797</v>
      </c>
      <c r="L7" s="94">
        <v>1155</v>
      </c>
      <c r="M7" s="214">
        <v>115</v>
      </c>
      <c r="N7" s="214">
        <v>94</v>
      </c>
      <c r="O7" s="214">
        <v>137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66574</v>
      </c>
      <c r="J8" s="1072">
        <v>1868</v>
      </c>
      <c r="K8" s="1073">
        <v>777</v>
      </c>
      <c r="L8" s="1073">
        <v>1091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53772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58912</v>
      </c>
      <c r="F14" s="514">
        <f>A5</f>
        <v>2020</v>
      </c>
      <c r="G14" s="310">
        <f>IF(ISBLANK(E5),"",E5)</f>
        <v>2018</v>
      </c>
      <c r="H14" s="310">
        <f>IF(ISBLANK(D5),"",D5)</f>
        <v>2955</v>
      </c>
      <c r="K14" s="514">
        <f>A6</f>
        <v>2021</v>
      </c>
      <c r="L14" s="310">
        <f>IF(ISBLANK(L6),"",L6)</f>
        <v>1288</v>
      </c>
      <c r="M14" s="310">
        <f>IF(ISBLANK(K6),"",K6)</f>
        <v>862</v>
      </c>
    </row>
    <row r="15" spans="1:16" x14ac:dyDescent="0.25">
      <c r="A15" s="481">
        <f>A8</f>
        <v>2023</v>
      </c>
      <c r="B15" s="311">
        <f t="shared" si="0"/>
        <v>66574</v>
      </c>
      <c r="F15" s="486">
        <f t="shared" ref="F15:F16" si="1">A6</f>
        <v>2021</v>
      </c>
      <c r="G15" s="479">
        <f t="shared" ref="G15:G16" si="2">IF(ISBLANK(E6),"",E6)</f>
        <v>2018</v>
      </c>
      <c r="H15" s="479">
        <f t="shared" ref="H15:H16" si="3">IF(ISBLANK(D6),"",D6)</f>
        <v>2937</v>
      </c>
      <c r="K15" s="486">
        <f>A7</f>
        <v>2022</v>
      </c>
      <c r="L15" s="479">
        <f t="shared" ref="L15:L16" si="4">IF(ISBLANK(L7),"",L7)</f>
        <v>1155</v>
      </c>
      <c r="M15" s="479">
        <f t="shared" ref="M15:M16" si="5">IF(ISBLANK(K7),"",K7)</f>
        <v>797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2104</v>
      </c>
      <c r="H16" s="311">
        <f t="shared" si="3"/>
        <v>2939</v>
      </c>
      <c r="K16" s="481">
        <f>A8</f>
        <v>2023</v>
      </c>
      <c r="L16" s="311">
        <f t="shared" si="4"/>
        <v>1091</v>
      </c>
      <c r="M16" s="311">
        <f t="shared" si="5"/>
        <v>777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4454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4358</v>
      </c>
      <c r="C21" s="373"/>
      <c r="D21" s="197"/>
      <c r="F21" s="514">
        <f>A5</f>
        <v>2020</v>
      </c>
      <c r="G21" s="310">
        <f>IF(ISBLANK(E5),"",E5)</f>
        <v>2018</v>
      </c>
      <c r="H21" s="310">
        <f>IF(ISBLANK(D5),"",D5)</f>
        <v>2955</v>
      </c>
      <c r="K21" s="514">
        <f>A6</f>
        <v>2021</v>
      </c>
      <c r="L21" s="310">
        <f>IF(ISBLANK(L6),"",L6)</f>
        <v>1288</v>
      </c>
      <c r="M21" s="310">
        <f>IF(ISBLANK(K6),"",K6)</f>
        <v>862</v>
      </c>
    </row>
    <row r="22" spans="1:15" x14ac:dyDescent="0.25">
      <c r="A22" s="481">
        <f t="shared" si="6"/>
        <v>2022</v>
      </c>
      <c r="B22" s="311">
        <f t="shared" si="7"/>
        <v>4408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2018</v>
      </c>
      <c r="H22" s="479">
        <f t="shared" ref="H22:H23" si="10">IF(ISBLANK(D6),"",D6)</f>
        <v>2937</v>
      </c>
      <c r="K22" s="486">
        <f>A7</f>
        <v>2022</v>
      </c>
      <c r="L22" s="479">
        <f>IF(ISBLANK(L7),"",L7)</f>
        <v>1155</v>
      </c>
      <c r="M22" s="479">
        <f>IF(ISBLANK(K7),"",K7)</f>
        <v>797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2104</v>
      </c>
      <c r="H23" s="311">
        <f t="shared" si="10"/>
        <v>2939</v>
      </c>
      <c r="K23" s="481">
        <f>A8</f>
        <v>2023</v>
      </c>
      <c r="L23" s="311">
        <f>IF(ISBLANK(L8),"",L8)</f>
        <v>1091</v>
      </c>
      <c r="M23" s="311">
        <f>IF(ISBLANK(K8),"",K8)</f>
        <v>777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4454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4358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4408</v>
      </c>
      <c r="C28" s="373"/>
      <c r="D28" s="197"/>
      <c r="F28" s="514">
        <f>A5</f>
        <v>2020</v>
      </c>
      <c r="G28" s="310">
        <f>IF(ISBLANK(H5),"",H5)</f>
        <v>22.1</v>
      </c>
      <c r="H28" s="310">
        <f>IF(ISBLANK(G5),"",G5)</f>
        <v>32.200000000000003</v>
      </c>
      <c r="K28" s="514">
        <f>A5</f>
        <v>2020</v>
      </c>
      <c r="L28" s="310">
        <f>IF(ISBLANK(O5),"",O5)</f>
        <v>116</v>
      </c>
      <c r="M28" s="310">
        <f>IF(ISBLANK(N5),"",N5)</f>
        <v>86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22.5</v>
      </c>
      <c r="H29" s="479">
        <f t="shared" ref="H29:H30" si="15">IF(ISBLANK(G6),"",G6)</f>
        <v>32.5</v>
      </c>
      <c r="K29" s="486">
        <f t="shared" ref="K29:K30" si="16">A6</f>
        <v>2021</v>
      </c>
      <c r="L29" s="479">
        <f t="shared" ref="L29:L30" si="17">IF(ISBLANK(O6),"",O6)</f>
        <v>145</v>
      </c>
      <c r="M29" s="479">
        <f t="shared" ref="M29:M30" si="18">IF(ISBLANK(N6),"",N6)</f>
        <v>96</v>
      </c>
    </row>
    <row r="30" spans="1:15" x14ac:dyDescent="0.25">
      <c r="F30" s="481">
        <f t="shared" si="13"/>
        <v>2022</v>
      </c>
      <c r="G30" s="311">
        <f t="shared" si="14"/>
        <v>24.7</v>
      </c>
      <c r="H30" s="311">
        <f t="shared" si="15"/>
        <v>34.299999999999997</v>
      </c>
      <c r="K30" s="481">
        <f t="shared" si="16"/>
        <v>2022</v>
      </c>
      <c r="L30" s="311">
        <f t="shared" si="17"/>
        <v>137</v>
      </c>
      <c r="M30" s="311">
        <f t="shared" si="18"/>
        <v>94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22.1</v>
      </c>
      <c r="H35" s="310">
        <f>IF(ISBLANK(G5),"",G5)</f>
        <v>32.200000000000003</v>
      </c>
      <c r="K35" s="514">
        <f>A5</f>
        <v>2020</v>
      </c>
      <c r="L35" s="310">
        <f>IF(ISBLANK(O5),"",O5)</f>
        <v>116</v>
      </c>
      <c r="M35" s="310">
        <f>IF(ISBLANK(N5),"",N5)</f>
        <v>86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22.5</v>
      </c>
      <c r="H36" s="479">
        <f t="shared" ref="H36:H37" si="21">IF(ISBLANK(G6),"",G6)</f>
        <v>32.5</v>
      </c>
      <c r="K36" s="486">
        <f t="shared" ref="K36:K37" si="22">A6</f>
        <v>2021</v>
      </c>
      <c r="L36" s="479">
        <f t="shared" ref="L36:L37" si="23">IF(ISBLANK(O6),"",O6)</f>
        <v>145</v>
      </c>
      <c r="M36" s="479">
        <f t="shared" ref="M36:M37" si="24">IF(ISBLANK(N6),"",N6)</f>
        <v>96</v>
      </c>
    </row>
    <row r="37" spans="6:15" x14ac:dyDescent="0.25">
      <c r="F37" s="481">
        <f t="shared" si="19"/>
        <v>2022</v>
      </c>
      <c r="G37" s="311">
        <f t="shared" si="20"/>
        <v>24.7</v>
      </c>
      <c r="H37" s="311">
        <f t="shared" si="21"/>
        <v>34.299999999999997</v>
      </c>
      <c r="K37" s="481">
        <f t="shared" si="22"/>
        <v>2022</v>
      </c>
      <c r="L37" s="311">
        <f t="shared" si="23"/>
        <v>137</v>
      </c>
      <c r="M37" s="311">
        <f t="shared" si="24"/>
        <v>94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19.2</v>
      </c>
      <c r="C6" s="35">
        <v>18</v>
      </c>
      <c r="D6" s="63">
        <v>20</v>
      </c>
      <c r="E6" s="35">
        <v>57.2</v>
      </c>
      <c r="F6" s="35">
        <v>52.4</v>
      </c>
      <c r="G6" s="35">
        <v>60.3</v>
      </c>
      <c r="H6" s="292">
        <v>23.6</v>
      </c>
      <c r="I6" s="35">
        <v>29.6</v>
      </c>
      <c r="J6" s="63">
        <v>19.600000000000001</v>
      </c>
      <c r="M6" s="127" t="s">
        <v>16</v>
      </c>
      <c r="N6" s="935">
        <f>IF(ISBLANK(B8),"",B8)</f>
        <v>20</v>
      </c>
      <c r="O6" s="935">
        <f>IF(ISBLANK(E8),"",E8)</f>
        <v>54</v>
      </c>
      <c r="P6" s="128">
        <f>IF(ISBLANK(H8),"",H8)</f>
        <v>26</v>
      </c>
    </row>
    <row r="7" spans="1:19" x14ac:dyDescent="0.25">
      <c r="A7" s="286">
        <v>2022</v>
      </c>
      <c r="B7" s="167">
        <v>21.2</v>
      </c>
      <c r="C7" s="94">
        <v>19.8</v>
      </c>
      <c r="D7" s="169">
        <v>22.2</v>
      </c>
      <c r="E7" s="94">
        <v>55.4</v>
      </c>
      <c r="F7" s="94">
        <v>53.1</v>
      </c>
      <c r="G7" s="94">
        <v>57</v>
      </c>
      <c r="H7" s="167">
        <v>23.4</v>
      </c>
      <c r="I7" s="94">
        <v>27.1</v>
      </c>
      <c r="J7" s="169">
        <v>20.9</v>
      </c>
    </row>
    <row r="8" spans="1:19" x14ac:dyDescent="0.25">
      <c r="A8" s="218">
        <v>2023</v>
      </c>
      <c r="B8" s="167">
        <v>20</v>
      </c>
      <c r="C8" s="94">
        <v>19.7</v>
      </c>
      <c r="D8" s="169">
        <v>20.3</v>
      </c>
      <c r="E8" s="94">
        <v>54</v>
      </c>
      <c r="F8" s="94">
        <v>52.4</v>
      </c>
      <c r="G8" s="94">
        <v>55.1</v>
      </c>
      <c r="H8" s="167">
        <v>26</v>
      </c>
      <c r="I8" s="94">
        <v>27.9</v>
      </c>
      <c r="J8" s="169">
        <v>24.7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20.3</v>
      </c>
      <c r="O12" s="936">
        <f>IF(ISBLANK(G8),"",G8)</f>
        <v>55.1</v>
      </c>
      <c r="P12" s="938">
        <f>IF(ISBLANK(J8),"",J8)</f>
        <v>24.7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19.7</v>
      </c>
      <c r="O13" s="937">
        <f>IF(ISBLANK(F8),"",F8)</f>
        <v>52.4</v>
      </c>
      <c r="P13" s="939">
        <f>IF(ISBLANK(I8),"",I8)</f>
        <v>27.9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20</v>
      </c>
      <c r="O20" s="935">
        <f>IF(ISBLANK(E8),"",E8)</f>
        <v>54</v>
      </c>
      <c r="P20" s="940">
        <f>IF(ISBLANK(H8),"",H8)</f>
        <v>26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20.3</v>
      </c>
      <c r="O24" s="936">
        <f>IF(ISBLANK(G8),"",G8)</f>
        <v>55.1</v>
      </c>
      <c r="P24" s="938">
        <f>IF(ISBLANK(J8),"",J8)</f>
        <v>24.7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19.7</v>
      </c>
      <c r="O25" s="937">
        <f>IF(ISBLANK(F8),"",F8)</f>
        <v>52.4</v>
      </c>
      <c r="P25" s="939">
        <f>IF(ISBLANK(I8),"",I8)</f>
        <v>27.9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893435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52309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974416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57050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2945662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172463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106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1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8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868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63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117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225473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36.9</v>
      </c>
      <c r="E20" s="600">
        <v>40.1</v>
      </c>
      <c r="F20" s="600">
        <v>34.799999999999997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19.899999999999999</v>
      </c>
      <c r="E21" s="751">
        <v>22.4</v>
      </c>
      <c r="F21" s="751">
        <v>20.8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6.4</v>
      </c>
      <c r="E22" s="752">
        <v>3.7</v>
      </c>
      <c r="F22" s="752">
        <v>2.9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34.799999999999997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20.8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2.9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41.500000000000007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34.799999999999997</v>
      </c>
      <c r="C30" s="204" t="s">
        <v>493</v>
      </c>
    </row>
    <row r="31" spans="1:11" x14ac:dyDescent="0.25">
      <c r="A31" s="698" t="s">
        <v>1430</v>
      </c>
      <c r="B31" s="734">
        <f>F21</f>
        <v>20.8</v>
      </c>
    </row>
    <row r="32" spans="1:11" x14ac:dyDescent="0.25">
      <c r="A32" s="698" t="s">
        <v>1431</v>
      </c>
      <c r="B32" s="734">
        <f>F22</f>
        <v>2.9</v>
      </c>
    </row>
    <row r="33" spans="1:2" x14ac:dyDescent="0.25">
      <c r="A33" s="699" t="s">
        <v>1432</v>
      </c>
      <c r="B33" s="732">
        <f>100-(B30+B31+B32)</f>
        <v>41.500000000000007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108</v>
      </c>
      <c r="C4" s="71">
        <v>3</v>
      </c>
      <c r="D4" s="71">
        <v>8</v>
      </c>
      <c r="G4" s="217">
        <f>A4</f>
        <v>2021</v>
      </c>
      <c r="H4" s="289">
        <f>IF(ISBLANK(C4),"",C4)</f>
        <v>3</v>
      </c>
      <c r="I4" s="289">
        <f>IF(ISBLANK(D4),"",D4)</f>
        <v>8</v>
      </c>
    </row>
    <row r="5" spans="1:9" x14ac:dyDescent="0.25">
      <c r="A5" s="286">
        <v>2022</v>
      </c>
      <c r="B5" s="214">
        <v>101</v>
      </c>
      <c r="C5" s="214">
        <v>8</v>
      </c>
      <c r="D5" s="214">
        <v>5</v>
      </c>
      <c r="G5" s="286">
        <f t="shared" ref="G5:G6" si="0">A5</f>
        <v>2022</v>
      </c>
      <c r="H5" s="290">
        <f t="shared" ref="H5:H6" si="1">IF(ISBLANK(C5),"",C5)</f>
        <v>8</v>
      </c>
      <c r="I5" s="290">
        <f t="shared" ref="I5:I6" si="2">IF(ISBLANK(D5),"",D5)</f>
        <v>5</v>
      </c>
    </row>
    <row r="6" spans="1:9" x14ac:dyDescent="0.25">
      <c r="A6" s="218">
        <v>2023</v>
      </c>
      <c r="B6" s="168">
        <v>106</v>
      </c>
      <c r="C6" s="168">
        <v>1</v>
      </c>
      <c r="D6" s="168">
        <v>8</v>
      </c>
      <c r="G6" s="219">
        <f t="shared" si="0"/>
        <v>2023</v>
      </c>
      <c r="H6" s="291">
        <f t="shared" si="1"/>
        <v>1</v>
      </c>
      <c r="I6" s="291">
        <f t="shared" si="2"/>
        <v>8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3</v>
      </c>
      <c r="I12" s="289">
        <f>IF(ISBLANK(D4),"",D4)</f>
        <v>8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8</v>
      </c>
      <c r="I13" s="290">
        <f t="shared" si="4"/>
        <v>5</v>
      </c>
    </row>
    <row r="14" spans="1:9" x14ac:dyDescent="0.25">
      <c r="G14" s="219">
        <f t="shared" si="3"/>
        <v>2023</v>
      </c>
      <c r="H14" s="291">
        <f t="shared" ref="H14:I14" si="5">IF(ISBLANK(C6),"",C6)</f>
        <v>1</v>
      </c>
      <c r="I14" s="291">
        <f t="shared" si="5"/>
        <v>8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786</v>
      </c>
      <c r="C23" s="71">
        <v>44</v>
      </c>
      <c r="D23" s="71">
        <v>80</v>
      </c>
      <c r="G23" s="217">
        <f>A23</f>
        <v>2021</v>
      </c>
      <c r="H23" s="289">
        <f>IF(ISBLANK(C23),"",C23)</f>
        <v>44</v>
      </c>
      <c r="I23" s="289">
        <f>IF(ISBLANK(D23),"",D23)</f>
        <v>80</v>
      </c>
    </row>
    <row r="24" spans="1:13" x14ac:dyDescent="0.25">
      <c r="A24" s="286">
        <v>2022</v>
      </c>
      <c r="B24" s="214">
        <v>811</v>
      </c>
      <c r="C24" s="214">
        <v>75</v>
      </c>
      <c r="D24" s="214">
        <v>100</v>
      </c>
      <c r="G24" s="286">
        <f t="shared" ref="G24:G25" si="6">A24</f>
        <v>2022</v>
      </c>
      <c r="H24" s="290">
        <f t="shared" ref="H24:H25" si="7">IF(ISBLANK(C24),"",C24)</f>
        <v>75</v>
      </c>
      <c r="I24" s="290">
        <f t="shared" ref="I24:I25" si="8">IF(ISBLANK(D24),"",D24)</f>
        <v>100</v>
      </c>
    </row>
    <row r="25" spans="1:13" x14ac:dyDescent="0.25">
      <c r="A25" s="218">
        <v>2023</v>
      </c>
      <c r="B25" s="168">
        <v>868</v>
      </c>
      <c r="C25" s="168">
        <v>63</v>
      </c>
      <c r="D25" s="168">
        <v>117</v>
      </c>
      <c r="G25" s="219">
        <f t="shared" si="6"/>
        <v>2023</v>
      </c>
      <c r="H25" s="291">
        <f t="shared" si="7"/>
        <v>63</v>
      </c>
      <c r="I25" s="291">
        <f t="shared" si="8"/>
        <v>117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44</v>
      </c>
      <c r="I31" s="289">
        <f>IF(ISBLANK(D23),"",D23)</f>
        <v>80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75</v>
      </c>
      <c r="I32" s="290">
        <f t="shared" si="10"/>
        <v>100</v>
      </c>
    </row>
    <row r="33" spans="7:9" x14ac:dyDescent="0.25">
      <c r="G33" s="219">
        <f t="shared" si="9"/>
        <v>2023</v>
      </c>
      <c r="H33" s="291">
        <f t="shared" ref="H33:I33" si="11">IF(ISBLANK(C25),"",C25)</f>
        <v>63</v>
      </c>
      <c r="I33" s="291">
        <f t="shared" si="11"/>
        <v>117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792987</v>
      </c>
      <c r="C4" s="1077">
        <v>43307</v>
      </c>
      <c r="D4" s="110">
        <v>427805</v>
      </c>
      <c r="E4" s="70">
        <v>23363</v>
      </c>
      <c r="F4" s="1076">
        <v>136769</v>
      </c>
      <c r="G4" s="70">
        <v>7469</v>
      </c>
      <c r="H4" s="1078">
        <v>2146925</v>
      </c>
      <c r="I4" s="1077">
        <v>117248</v>
      </c>
    </row>
    <row r="5" spans="1:9" x14ac:dyDescent="0.25">
      <c r="A5" s="587">
        <v>2021</v>
      </c>
      <c r="B5" s="1079">
        <v>988501</v>
      </c>
      <c r="C5" s="1080">
        <v>54847</v>
      </c>
      <c r="D5" s="160">
        <v>551567</v>
      </c>
      <c r="E5" s="212">
        <v>30604</v>
      </c>
      <c r="F5" s="1079">
        <v>91622</v>
      </c>
      <c r="G5" s="212">
        <v>5084</v>
      </c>
      <c r="H5" s="1081">
        <v>2464048</v>
      </c>
      <c r="I5" s="1080">
        <v>136717</v>
      </c>
    </row>
    <row r="6" spans="1:9" x14ac:dyDescent="0.25">
      <c r="A6" s="588">
        <v>2022</v>
      </c>
      <c r="B6" s="1082">
        <v>1025035</v>
      </c>
      <c r="C6" s="1083">
        <v>60014</v>
      </c>
      <c r="D6" s="169">
        <v>612315</v>
      </c>
      <c r="E6" s="167">
        <v>35850</v>
      </c>
      <c r="F6" s="1082">
        <v>84202</v>
      </c>
      <c r="G6" s="167">
        <v>4930</v>
      </c>
      <c r="H6" s="1084">
        <v>2945662</v>
      </c>
      <c r="I6" s="1083">
        <v>172463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109336</v>
      </c>
      <c r="C4" s="1076">
        <v>828162</v>
      </c>
      <c r="D4" s="1077">
        <v>45228</v>
      </c>
      <c r="E4" s="1076">
        <v>816428</v>
      </c>
      <c r="F4" s="1077">
        <v>44587</v>
      </c>
    </row>
    <row r="5" spans="1:6" x14ac:dyDescent="0.25">
      <c r="A5" s="480">
        <v>2021</v>
      </c>
      <c r="B5" s="1081">
        <v>42145</v>
      </c>
      <c r="C5" s="1079">
        <v>901653</v>
      </c>
      <c r="D5" s="1080">
        <v>50028</v>
      </c>
      <c r="E5" s="1079">
        <v>821603</v>
      </c>
      <c r="F5" s="1080">
        <v>45586</v>
      </c>
    </row>
    <row r="6" spans="1:6" ht="15.75" thickBot="1" x14ac:dyDescent="0.3">
      <c r="A6" s="960">
        <v>2022</v>
      </c>
      <c r="B6" s="1085">
        <v>225473</v>
      </c>
      <c r="C6" s="1086">
        <v>893435</v>
      </c>
      <c r="D6" s="1087">
        <v>52309</v>
      </c>
      <c r="E6" s="1086">
        <v>974416</v>
      </c>
      <c r="F6" s="1087">
        <v>57050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Surdulica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628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41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17080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27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9.6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19.8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-10.199999999999999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72.09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44.3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156.69999999999999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2.74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17077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15920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508</v>
      </c>
      <c r="C63" s="548">
        <f>IF(ISBLANK('DEM2'!C7),"-",'DEM2'!C7)</f>
        <v>561</v>
      </c>
      <c r="D63" s="548"/>
      <c r="E63" s="548">
        <f>IF(ISBLANK('DEM2'!D8),"-",'DEM2'!D8)</f>
        <v>493</v>
      </c>
      <c r="F63" s="548">
        <f>IF(ISBLANK('DEM2'!C8),"-",'DEM2'!C8)</f>
        <v>530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675</v>
      </c>
      <c r="C64" s="317">
        <f>IF(ISBLANK('DEM2'!F7),"-",'DEM2'!F7)</f>
        <v>723</v>
      </c>
      <c r="D64" s="789"/>
      <c r="E64" s="317">
        <f>IF(ISBLANK('DEM2'!G8),"-",'DEM2'!G8)</f>
        <v>608</v>
      </c>
      <c r="F64" s="317">
        <f>IF(ISBLANK('DEM2'!F8),"-",'DEM2'!F8)</f>
        <v>689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403</v>
      </c>
      <c r="C65" s="345">
        <f>IF(ISBLANK('DEM2'!I7),"-",'DEM2'!I7)</f>
        <v>416</v>
      </c>
      <c r="D65" s="393"/>
      <c r="E65" s="345">
        <f>IF(ISBLANK('DEM2'!J8),"-",'DEM2'!J8)</f>
        <v>382</v>
      </c>
      <c r="F65" s="345">
        <f>IF(ISBLANK('DEM2'!I8),"-",'DEM2'!I8)</f>
        <v>389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1495</v>
      </c>
      <c r="C66" s="348">
        <f>IF(ISBLANK('DEM2'!L7),"-",'DEM2'!L7)</f>
        <v>1603</v>
      </c>
      <c r="D66" s="394"/>
      <c r="E66" s="348">
        <f>IF(ISBLANK('DEM2'!M8),"-",'DEM2'!M8)</f>
        <v>1396</v>
      </c>
      <c r="F66" s="348">
        <f>IF(ISBLANK('DEM2'!L8),"-",'DEM2'!L8)</f>
        <v>1510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1515</v>
      </c>
      <c r="C67" s="345">
        <f>IF(ISBLANK('DEM2'!O7),"-",'DEM2'!O7)</f>
        <v>1637</v>
      </c>
      <c r="D67" s="393"/>
      <c r="E67" s="345">
        <f>IF(ISBLANK('DEM2'!P8),"-",'DEM2'!P8)</f>
        <v>1320</v>
      </c>
      <c r="F67" s="345">
        <f>IF(ISBLANK('DEM2'!O8),"-",'DEM2'!O8)</f>
        <v>1434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5823</v>
      </c>
      <c r="C68" s="317">
        <f>IF(ISBLANK('DEM2'!R7),"-",'DEM2'!R7)</f>
        <v>6032</v>
      </c>
      <c r="D68" s="395"/>
      <c r="E68" s="317">
        <f>IF(ISBLANK('DEM2'!S8),"-",'DEM2'!S8)</f>
        <v>5385</v>
      </c>
      <c r="F68" s="317">
        <f>IF(ISBLANK('DEM2'!R8),"-",'DEM2'!R8)</f>
        <v>5600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8987</v>
      </c>
      <c r="C69" s="463">
        <f>IF(ISBLANK('DEM2'!U7),"-",'DEM2'!U7)</f>
        <v>9036</v>
      </c>
      <c r="D69" s="799"/>
      <c r="E69" s="463">
        <f>IF(ISBLANK('DEM2'!V8),"-",'DEM2'!V8)</f>
        <v>8520</v>
      </c>
      <c r="F69" s="463">
        <f>IF(ISBLANK('DEM2'!U8),"-",'DEM2'!U8)</f>
        <v>8560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0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7.8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12.2</v>
      </c>
      <c r="G117" s="801">
        <f>IF(ISBLANK('DEM2'!E25),"-",'DEM2'!E25)</f>
        <v>6.1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4408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5042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29.5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66574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1868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115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46.7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>
        <f>IF(ISBLANK(SIROMASTVO1!B7),"-",SIROMASTVO1!B7)</f>
        <v>145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36.799999999999997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18.2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2945662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172463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612315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350611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35850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1025035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60014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84202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4930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893435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52309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974416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57050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106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868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225473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2261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2007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653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3367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2254</v>
      </c>
      <c r="C300" s="808">
        <f>IF(ISBLANK(POLJ3!C4),"-",POLJ3!C4)</f>
        <v>480</v>
      </c>
      <c r="D300" s="1160">
        <f>IF(ISBLANK(POLJ3!D4),"-",POLJ3!D4)</f>
        <v>1774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3029</v>
      </c>
      <c r="C301" s="789">
        <f>IF(ISBLANK(POLJ3!C5),"-",POLJ3!C5)</f>
        <v>1952</v>
      </c>
      <c r="D301" s="1161">
        <f>IF(ISBLANK(POLJ3!D5),"-",POLJ3!D5)</f>
        <v>1077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0</v>
      </c>
      <c r="C302" s="790">
        <f>IF(ISBLANK(POLJ3!C6),"-",POLJ3!C6)</f>
        <v>0</v>
      </c>
      <c r="D302" s="1162">
        <f>IF(ISBLANK(POLJ3!D6),"-",POLJ3!D6)</f>
        <v>0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44</v>
      </c>
      <c r="C303" s="791">
        <f>IF(ISBLANK(POLJ3!C7),"-",POLJ3!C7)</f>
        <v>7</v>
      </c>
      <c r="D303" s="1163">
        <f>IF(ISBLANK(POLJ3!D7),"-",POLJ3!D7)</f>
        <v>37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2261</v>
      </c>
      <c r="C304" s="807">
        <f>IF(ISBLANK(POLJ3!C8),"-",POLJ3!C8)</f>
        <v>495</v>
      </c>
      <c r="D304" s="1164">
        <f>IF(ISBLANK(POLJ3!D8),"-",POLJ3!D8)</f>
        <v>1766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63.47</v>
      </c>
      <c r="C310" s="1165"/>
      <c r="D310" s="3"/>
      <c r="E310" s="5"/>
      <c r="F310" s="5"/>
      <c r="G310" s="815" t="s">
        <v>854</v>
      </c>
      <c r="H310" s="816">
        <f>IF(ISBLANK(POLJ2!H3),"-",POLJ2!H3)</f>
        <v>1619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1368.29</v>
      </c>
      <c r="C311" s="1154"/>
      <c r="D311" s="3"/>
      <c r="E311" s="5"/>
      <c r="F311" s="5"/>
      <c r="G311" s="810" t="s">
        <v>855</v>
      </c>
      <c r="H311" s="248">
        <f>IF(ISBLANK(POLJ2!H4),"-",POLJ2!H4)</f>
        <v>4496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428.7</v>
      </c>
      <c r="C312" s="1154"/>
      <c r="D312" s="3"/>
      <c r="E312" s="5"/>
      <c r="F312" s="5"/>
      <c r="G312" s="810" t="s">
        <v>856</v>
      </c>
      <c r="H312" s="248">
        <f>IF(ISBLANK(POLJ2!H5),"-",POLJ2!H5)</f>
        <v>2261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2.44</v>
      </c>
      <c r="C313" s="1154"/>
      <c r="D313" s="3"/>
      <c r="E313" s="5"/>
      <c r="F313" s="5"/>
      <c r="G313" s="812" t="s">
        <v>857</v>
      </c>
      <c r="H313" s="249">
        <f>IF(ISBLANK(POLJ2!H6),"-",POLJ2!H6)</f>
        <v>38447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1</v>
      </c>
      <c r="C314" s="1154"/>
      <c r="D314" s="3"/>
      <c r="E314" s="5"/>
      <c r="F314" s="5"/>
      <c r="G314" s="814" t="s">
        <v>847</v>
      </c>
      <c r="H314" s="817">
        <f>IF(ISBLANK(POLJ2!H7),"-",POLJ2!H7)</f>
        <v>46823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3351.75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5215.6499999999996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11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95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26.5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432</v>
      </c>
      <c r="I364" s="808">
        <f>IF(ISBLANK(OBRAZ2!I6),"-",OBRAZ2!I6)</f>
        <v>367</v>
      </c>
      <c r="J364" s="808">
        <f>IF(ISBLANK(OBRAZ2!J6),"-",OBRAZ2!J6)</f>
        <v>65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196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0</v>
      </c>
      <c r="I365" s="416">
        <f>IF(ISBLANK(OBRAZ2!I7),"-",OBRAZ2!I7)</f>
        <v>0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52.1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160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6.7599067599067597</v>
      </c>
      <c r="I375" s="850">
        <f>IF(ISBLANK(OBRAZ2!C12),"-",OBRAZ2!C21)</f>
        <v>7.8703703703703702</v>
      </c>
      <c r="J375" s="850">
        <f>IF(ISBLANK(OBRAZ2!D12),"-",OBRAZ2!D21)</f>
        <v>8.2039911308204001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55.011655011655016</v>
      </c>
      <c r="I377" s="851">
        <f>IF(ISBLANK(OBRAZ2!C14),"-",OBRAZ2!C23)</f>
        <v>57.870370370370374</v>
      </c>
      <c r="J377" s="851">
        <f>IF(ISBLANK(OBRAZ2!D14),"-",OBRAZ2!D23)</f>
        <v>56.31929046563193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19.347319347319349</v>
      </c>
      <c r="I379" s="851">
        <f>IF(ISBLANK(OBRAZ2!C16),"-",OBRAZ2!C25)</f>
        <v>14.814814814814813</v>
      </c>
      <c r="J379" s="851">
        <f>IF(ISBLANK(OBRAZ2!D16),"-",OBRAZ2!D25)</f>
        <v>17.516629711751662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18.88111888111888</v>
      </c>
      <c r="I380" s="852">
        <f>IF(ISBLANK(OBRAZ2!C17),"-",OBRAZ2!C26)</f>
        <v>19.444444444444446</v>
      </c>
      <c r="J380" s="852">
        <f>IF(ISBLANK(OBRAZ2!D17),"-",OBRAZ2!D26)</f>
        <v>17.96008869179601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7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9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491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689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133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5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98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190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105.6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0.7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3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693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190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1.6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1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5020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0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1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9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750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89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5.2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2.8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1.4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0.4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3.5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90.8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0.71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16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93.7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70.400000000000006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80.8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3239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19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5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648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3389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8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15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5.9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5.9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1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21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0.7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1191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7.7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681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23.8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152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4.7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64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97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0.6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2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73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45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22.2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75.7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37.1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5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53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8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202.48599999999999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0.6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18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105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6381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>
        <f>IF(ISBLANK(SAOBINFR1!B7),"-",SAOBINFR1!B7)</f>
        <v>74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>
        <f>IF(ISBLANK(SAOBINFR1!B8),"-",SAOBINFR1!B8)</f>
        <v>4857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35634.04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57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>
        <f>IF(ISBLANK(INDEKSI1!B6),"-",INDEKSI1!B6)</f>
        <v>15.39301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>
        <f>IF(ISBLANK(INDEKSI1!B7),"-",INDEKSI1!B7)</f>
        <v>64</v>
      </c>
      <c r="D696" s="3"/>
      <c r="E696" s="5"/>
      <c r="F696" s="5"/>
      <c r="G696" s="837">
        <v>2012</v>
      </c>
      <c r="H696" s="835">
        <f>IF(ISBLANK(INDEKSI2!B5),"-",INDEKSI2!B5)</f>
        <v>33.130000000000003</v>
      </c>
      <c r="I696" s="835">
        <f>IF(ISBLANK(INDEKSI2!C5),"-",INDEKSI2!C5)</f>
        <v>42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>
        <f>IF(ISBLANK(INDEKSI1!B8),"-",INDEKSI1!B8)</f>
        <v>45.29</v>
      </c>
      <c r="D697" s="3"/>
      <c r="E697" s="5"/>
      <c r="F697" s="5"/>
      <c r="G697" s="838">
        <v>2013</v>
      </c>
      <c r="H697" s="559">
        <f>IF(ISBLANK(INDEKSI2!B6),"-",INDEKSI2!B6)</f>
        <v>35.479999999999997</v>
      </c>
      <c r="I697" s="559">
        <f>IF(ISBLANK(INDEKSI2!C6),"-",INDEKSI2!C6)</f>
        <v>34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36.81</v>
      </c>
      <c r="I698" s="836">
        <f>IF(ISBLANK(INDEKSI2!C7),"-",INDEKSI2!C7)</f>
        <v>30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3340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231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15032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1269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4.5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5.5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36.799999999999997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18.2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46.7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145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36.81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30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15.39301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64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45.29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34.729999999999997</v>
      </c>
      <c r="C4" s="721">
        <v>37</v>
      </c>
      <c r="D4" s="710"/>
      <c r="E4" s="711"/>
      <c r="F4" s="712"/>
    </row>
    <row r="5" spans="1:6" x14ac:dyDescent="0.25">
      <c r="A5" s="286">
        <v>2012</v>
      </c>
      <c r="B5" s="614">
        <v>33.130000000000003</v>
      </c>
      <c r="C5" s="722">
        <v>42</v>
      </c>
      <c r="D5" s="713"/>
      <c r="E5" s="641"/>
      <c r="F5" s="714"/>
    </row>
    <row r="6" spans="1:6" x14ac:dyDescent="0.25">
      <c r="A6" s="286">
        <v>2013</v>
      </c>
      <c r="B6" s="614">
        <v>35.479999999999997</v>
      </c>
      <c r="C6" s="722">
        <v>34</v>
      </c>
      <c r="D6" s="715">
        <v>15.39301</v>
      </c>
      <c r="E6" s="609">
        <v>64</v>
      </c>
      <c r="F6" s="716">
        <v>45.29</v>
      </c>
    </row>
    <row r="7" spans="1:6" x14ac:dyDescent="0.25">
      <c r="A7" s="219">
        <v>2014</v>
      </c>
      <c r="B7" s="615">
        <v>36.81</v>
      </c>
      <c r="C7" s="723">
        <v>30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2261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653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2007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63.47</v>
      </c>
      <c r="G3" s="217" t="s">
        <v>765</v>
      </c>
      <c r="H3" s="71">
        <v>1619</v>
      </c>
    </row>
    <row r="4" spans="1:9" x14ac:dyDescent="0.25">
      <c r="A4" s="286" t="s">
        <v>760</v>
      </c>
      <c r="B4" s="214">
        <v>1368.29</v>
      </c>
      <c r="G4" s="286" t="s">
        <v>766</v>
      </c>
      <c r="H4" s="214">
        <v>4496</v>
      </c>
    </row>
    <row r="5" spans="1:9" x14ac:dyDescent="0.25">
      <c r="A5" s="286" t="s">
        <v>761</v>
      </c>
      <c r="B5" s="214">
        <v>428.7</v>
      </c>
      <c r="G5" s="286" t="s">
        <v>767</v>
      </c>
      <c r="H5" s="214">
        <v>2261</v>
      </c>
    </row>
    <row r="6" spans="1:9" x14ac:dyDescent="0.25">
      <c r="A6" s="286" t="s">
        <v>762</v>
      </c>
      <c r="B6" s="214">
        <v>2.44</v>
      </c>
      <c r="G6" s="286" t="s">
        <v>768</v>
      </c>
      <c r="H6" s="214">
        <v>38447</v>
      </c>
    </row>
    <row r="7" spans="1:9" x14ac:dyDescent="0.25">
      <c r="A7" s="286" t="s">
        <v>763</v>
      </c>
      <c r="B7" s="214">
        <v>1</v>
      </c>
      <c r="G7" s="1" t="s">
        <v>24</v>
      </c>
      <c r="H7" s="288">
        <v>46823</v>
      </c>
    </row>
    <row r="8" spans="1:9" x14ac:dyDescent="0.25">
      <c r="A8" s="287" t="s">
        <v>764</v>
      </c>
      <c r="B8" s="73">
        <v>3351.75</v>
      </c>
    </row>
    <row r="9" spans="1:9" x14ac:dyDescent="0.25">
      <c r="A9" s="1" t="s">
        <v>24</v>
      </c>
      <c r="B9" s="288">
        <v>5215.6499999999996</v>
      </c>
      <c r="I9" s="41" t="s">
        <v>876</v>
      </c>
    </row>
    <row r="10" spans="1:9" x14ac:dyDescent="0.25">
      <c r="G10" s="29" t="s">
        <v>775</v>
      </c>
      <c r="H10" s="58">
        <v>3367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2254</v>
      </c>
      <c r="C4" s="55">
        <v>480</v>
      </c>
      <c r="D4" s="110">
        <v>1774</v>
      </c>
    </row>
    <row r="5" spans="1:4" ht="30" customHeight="1" x14ac:dyDescent="0.25">
      <c r="A5" s="274" t="s">
        <v>884</v>
      </c>
      <c r="B5" s="212">
        <v>3029</v>
      </c>
      <c r="C5" s="58">
        <v>1952</v>
      </c>
      <c r="D5" s="160">
        <v>1077</v>
      </c>
    </row>
    <row r="6" spans="1:4" x14ac:dyDescent="0.25">
      <c r="A6" s="274" t="s">
        <v>772</v>
      </c>
      <c r="B6" s="212">
        <v>0</v>
      </c>
      <c r="C6" s="58">
        <v>0</v>
      </c>
      <c r="D6" s="160">
        <v>0</v>
      </c>
    </row>
    <row r="7" spans="1:4" ht="30" x14ac:dyDescent="0.25">
      <c r="A7" s="274" t="s">
        <v>773</v>
      </c>
      <c r="B7" s="212">
        <v>44</v>
      </c>
      <c r="C7" s="58">
        <v>7</v>
      </c>
      <c r="D7" s="160">
        <v>37</v>
      </c>
    </row>
    <row r="8" spans="1:4" x14ac:dyDescent="0.25">
      <c r="A8" s="201" t="s">
        <v>774</v>
      </c>
      <c r="B8" s="72">
        <v>2261</v>
      </c>
      <c r="C8" s="61">
        <v>495</v>
      </c>
      <c r="D8" s="111">
        <v>1766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 t="e">
        <f>C6/B6*100</f>
        <v>#DIV/0!</v>
      </c>
      <c r="C14" s="276" t="e">
        <f>D6/B6*100</f>
        <v>#DIV/0!</v>
      </c>
    </row>
    <row r="15" spans="1:4" ht="60" x14ac:dyDescent="0.25">
      <c r="A15" s="277" t="s">
        <v>885</v>
      </c>
      <c r="B15" s="282">
        <f>C5/B5*100</f>
        <v>64.443710795642133</v>
      </c>
      <c r="C15" s="278">
        <f>D5/B5*100</f>
        <v>35.556289204357874</v>
      </c>
    </row>
    <row r="16" spans="1:4" ht="30" x14ac:dyDescent="0.25">
      <c r="A16" s="279" t="s">
        <v>821</v>
      </c>
      <c r="B16" s="283">
        <f>C4/B4*100</f>
        <v>21.295474711623779</v>
      </c>
      <c r="C16" s="280">
        <f>D4/B4*100</f>
        <v>78.704525288376217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 t="e">
        <f>B14</f>
        <v>#DIV/0!</v>
      </c>
      <c r="C21" s="276" t="e">
        <f>C14</f>
        <v>#DIV/0!</v>
      </c>
    </row>
    <row r="22" spans="1:3" ht="60" x14ac:dyDescent="0.25">
      <c r="A22" s="277" t="s">
        <v>823</v>
      </c>
      <c r="B22" s="282">
        <f t="shared" ref="B22:C23" si="0">B15</f>
        <v>64.443710795642133</v>
      </c>
      <c r="C22" s="278">
        <f t="shared" si="0"/>
        <v>35.556289204357874</v>
      </c>
    </row>
    <row r="23" spans="1:3" ht="30" x14ac:dyDescent="0.25">
      <c r="A23" s="279" t="s">
        <v>858</v>
      </c>
      <c r="B23" s="285">
        <f t="shared" si="0"/>
        <v>21.295474711623779</v>
      </c>
      <c r="C23" s="284">
        <f t="shared" si="0"/>
        <v>78.704525288376217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11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95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26.5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196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52.1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160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464</v>
      </c>
      <c r="C6" s="973">
        <v>391</v>
      </c>
      <c r="D6" s="945">
        <v>73</v>
      </c>
      <c r="E6" s="973">
        <v>429</v>
      </c>
      <c r="F6" s="973">
        <v>356</v>
      </c>
      <c r="G6" s="945">
        <v>73</v>
      </c>
      <c r="H6" s="599">
        <v>432</v>
      </c>
      <c r="I6" s="616">
        <v>367</v>
      </c>
      <c r="J6" s="945">
        <v>65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0</v>
      </c>
      <c r="C7" s="975">
        <v>0</v>
      </c>
      <c r="D7" s="976">
        <v>0</v>
      </c>
      <c r="E7" s="975">
        <v>0</v>
      </c>
      <c r="F7" s="975">
        <v>0</v>
      </c>
      <c r="G7" s="976">
        <v>0</v>
      </c>
      <c r="H7" s="753">
        <v>0</v>
      </c>
      <c r="I7" s="690">
        <v>0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0</v>
      </c>
      <c r="F8" s="978">
        <v>0</v>
      </c>
      <c r="G8" s="979">
        <v>0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29</v>
      </c>
      <c r="C12" s="600">
        <v>34</v>
      </c>
      <c r="D12" s="600">
        <v>37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236</v>
      </c>
      <c r="C14" s="751">
        <v>250</v>
      </c>
      <c r="D14" s="751">
        <v>254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83</v>
      </c>
      <c r="C16" s="1029">
        <v>64</v>
      </c>
      <c r="D16" s="751">
        <v>79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81</v>
      </c>
      <c r="C17" s="752">
        <v>84</v>
      </c>
      <c r="D17" s="752">
        <v>81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6.7599067599067597</v>
      </c>
      <c r="C21" s="289">
        <f>C12/SUM(C12:C17)*100</f>
        <v>7.8703703703703702</v>
      </c>
      <c r="D21" s="289">
        <f>D12/SUM(D12:D17)*100</f>
        <v>8.2039911308204001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55.011655011655016</v>
      </c>
      <c r="C23" s="290">
        <f>C14/SUM(C12:C17)*100</f>
        <v>57.870370370370374</v>
      </c>
      <c r="D23" s="290">
        <f>D14/SUM(D12:D17)*100</f>
        <v>56.31929046563193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19.347319347319349</v>
      </c>
      <c r="C25" s="290">
        <f>C16/SUM(C12:C17)*100</f>
        <v>14.814814814814813</v>
      </c>
      <c r="D25" s="290">
        <f>D16/SUM(D12:D17)*100</f>
        <v>17.516629711751662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18.88111888111888</v>
      </c>
      <c r="C26" s="291">
        <f>C17/SUM(C12:C17)*100</f>
        <v>19.444444444444446</v>
      </c>
      <c r="D26" s="291">
        <f>D17/SUM(D12:D17)*100</f>
        <v>17.96008869179601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18.3</v>
      </c>
      <c r="C7" s="600">
        <v>22.2</v>
      </c>
      <c r="D7" s="600">
        <v>25.9</v>
      </c>
    </row>
    <row r="8" spans="1:6" x14ac:dyDescent="0.25">
      <c r="A8" s="695" t="s">
        <v>944</v>
      </c>
      <c r="B8" s="751">
        <v>0</v>
      </c>
      <c r="C8" s="751">
        <v>0</v>
      </c>
      <c r="D8" s="751">
        <v>0</v>
      </c>
    </row>
    <row r="9" spans="1:6" x14ac:dyDescent="0.25">
      <c r="A9" s="696" t="s">
        <v>224</v>
      </c>
      <c r="B9" s="752">
        <v>81.7</v>
      </c>
      <c r="C9" s="752">
        <v>77.8</v>
      </c>
      <c r="D9" s="752">
        <v>74.099999999999994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18.3</v>
      </c>
      <c r="C13" s="697">
        <f t="shared" ref="C13:D13" si="1">IF(ISBLANK(C7),"",C7)</f>
        <v>22.2</v>
      </c>
      <c r="D13" s="697">
        <f t="shared" si="1"/>
        <v>25.9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0</v>
      </c>
      <c r="C14" s="698">
        <f t="shared" si="2"/>
        <v>0</v>
      </c>
      <c r="D14" s="698">
        <f t="shared" si="2"/>
        <v>0</v>
      </c>
    </row>
    <row r="15" spans="1:6" x14ac:dyDescent="0.25">
      <c r="A15" s="702" t="s">
        <v>1630</v>
      </c>
      <c r="B15" s="699">
        <f t="shared" si="2"/>
        <v>81.7</v>
      </c>
      <c r="C15" s="699">
        <f t="shared" si="2"/>
        <v>77.8</v>
      </c>
      <c r="D15" s="699">
        <f t="shared" si="2"/>
        <v>74.099999999999994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18.3</v>
      </c>
      <c r="C18" s="697">
        <f t="shared" ref="C18:D18" si="4">IF(ISBLANK(C7),"",C7)</f>
        <v>22.2</v>
      </c>
      <c r="D18" s="697">
        <f t="shared" si="4"/>
        <v>25.9</v>
      </c>
    </row>
    <row r="19" spans="1:5" x14ac:dyDescent="0.25">
      <c r="A19" s="701" t="s">
        <v>1632</v>
      </c>
      <c r="B19" s="698">
        <f t="shared" ref="B19:D20" si="5">IF(ISBLANK(B8),"",B8)</f>
        <v>0</v>
      </c>
      <c r="C19" s="698">
        <f t="shared" si="5"/>
        <v>0</v>
      </c>
      <c r="D19" s="698">
        <f t="shared" si="5"/>
        <v>0</v>
      </c>
    </row>
    <row r="20" spans="1:5" x14ac:dyDescent="0.25">
      <c r="A20" s="702" t="s">
        <v>1633</v>
      </c>
      <c r="B20" s="699">
        <f t="shared" si="5"/>
        <v>81.7</v>
      </c>
      <c r="C20" s="699">
        <f t="shared" si="5"/>
        <v>77.8</v>
      </c>
      <c r="D20" s="699">
        <f t="shared" si="5"/>
        <v>74.099999999999994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102.6</v>
      </c>
      <c r="C5" s="611">
        <v>98.9</v>
      </c>
      <c r="D5" s="1030">
        <v>100.6</v>
      </c>
      <c r="F5" s="28"/>
      <c r="G5" s="693">
        <f>A5</f>
        <v>2020</v>
      </c>
      <c r="H5" s="669">
        <f>IF(ISBLANK(B5),"",B5)</f>
        <v>102.6</v>
      </c>
      <c r="I5" s="618">
        <f t="shared" ref="H5:I7" si="0">IF(ISBLANK(C5),"",C5)</f>
        <v>98.9</v>
      </c>
    </row>
    <row r="6" spans="1:10" x14ac:dyDescent="0.25">
      <c r="A6" s="749">
        <v>2021</v>
      </c>
      <c r="B6" s="601">
        <v>106.3</v>
      </c>
      <c r="C6" s="612">
        <v>111</v>
      </c>
      <c r="D6" s="946">
        <v>108.8</v>
      </c>
      <c r="F6" s="44"/>
      <c r="G6" s="693">
        <f t="shared" ref="G6:G7" si="1">A6</f>
        <v>2021</v>
      </c>
      <c r="H6" s="670">
        <f t="shared" si="0"/>
        <v>106.3</v>
      </c>
      <c r="I6" s="619">
        <f t="shared" si="0"/>
        <v>111</v>
      </c>
    </row>
    <row r="7" spans="1:10" x14ac:dyDescent="0.25">
      <c r="A7" s="750">
        <v>2022</v>
      </c>
      <c r="B7" s="601">
        <v>101.5</v>
      </c>
      <c r="C7" s="612">
        <v>103.3</v>
      </c>
      <c r="D7" s="946">
        <v>102.6</v>
      </c>
      <c r="F7" s="44"/>
      <c r="G7" s="693">
        <f t="shared" si="1"/>
        <v>2022</v>
      </c>
      <c r="H7" s="671">
        <f t="shared" si="0"/>
        <v>101.5</v>
      </c>
      <c r="I7" s="620">
        <f t="shared" si="0"/>
        <v>103.3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102.6</v>
      </c>
      <c r="I13" s="618">
        <f>IF(ISBLANK(C5),"",C5)</f>
        <v>98.9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106.3</v>
      </c>
      <c r="I14" s="619">
        <f t="shared" si="3"/>
        <v>111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101.5</v>
      </c>
      <c r="I15" s="620">
        <f t="shared" si="4"/>
        <v>103.3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Surdulica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628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41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17080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27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9.6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19.8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-10.199999999999999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72.09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44.3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156.69999999999999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2.74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17077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15920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508</v>
      </c>
      <c r="C63" s="548">
        <f>IF(ISBLANK('DEM2'!C7),"-",'DEM2'!C7)</f>
        <v>561</v>
      </c>
      <c r="D63" s="548"/>
      <c r="E63" s="548">
        <f>IF(ISBLANK('DEM2'!D8),"-",'DEM2'!D8)</f>
        <v>493</v>
      </c>
      <c r="F63" s="548">
        <f>IF(ISBLANK('DEM2'!C8),"-",'DEM2'!C8)</f>
        <v>530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675</v>
      </c>
      <c r="C64" s="317">
        <f>IF(ISBLANK('DEM2'!F7),"-",'DEM2'!F7)</f>
        <v>723</v>
      </c>
      <c r="D64" s="789"/>
      <c r="E64" s="317">
        <f>IF(ISBLANK('DEM2'!G8),"-",'DEM2'!G8)</f>
        <v>608</v>
      </c>
      <c r="F64" s="317">
        <f>IF(ISBLANK('DEM2'!F8),"-",'DEM2'!F8)</f>
        <v>689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403</v>
      </c>
      <c r="C65" s="345">
        <f>IF(ISBLANK('DEM2'!I7),"-",'DEM2'!I7)</f>
        <v>416</v>
      </c>
      <c r="D65" s="393"/>
      <c r="E65" s="345">
        <f>IF(ISBLANK('DEM2'!J8),"-",'DEM2'!J8)</f>
        <v>382</v>
      </c>
      <c r="F65" s="345">
        <f>IF(ISBLANK('DEM2'!I8),"-",'DEM2'!I8)</f>
        <v>389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1495</v>
      </c>
      <c r="C66" s="317">
        <f>IF(ISBLANK('DEM2'!L7),"-",'DEM2'!L7)</f>
        <v>1603</v>
      </c>
      <c r="D66" s="395"/>
      <c r="E66" s="317">
        <f>IF(ISBLANK('DEM2'!M8),"-",'DEM2'!M8)</f>
        <v>1396</v>
      </c>
      <c r="F66" s="317">
        <f>IF(ISBLANK('DEM2'!L8),"-",'DEM2'!L8)</f>
        <v>1510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1515</v>
      </c>
      <c r="C67" s="317">
        <f>IF(ISBLANK('DEM2'!O7),"-",'DEM2'!O7)</f>
        <v>1637</v>
      </c>
      <c r="D67" s="395"/>
      <c r="E67" s="317">
        <f>IF(ISBLANK('DEM2'!P8),"-",'DEM2'!P8)</f>
        <v>1320</v>
      </c>
      <c r="F67" s="317">
        <f>IF(ISBLANK('DEM2'!O8),"-",'DEM2'!O8)</f>
        <v>1434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5823</v>
      </c>
      <c r="C68" s="414">
        <f>IF(ISBLANK('DEM2'!R7),"-",'DEM2'!R7)</f>
        <v>6032</v>
      </c>
      <c r="D68" s="420"/>
      <c r="E68" s="414">
        <f>IF(ISBLANK('DEM2'!S8),"-",'DEM2'!S8)</f>
        <v>5385</v>
      </c>
      <c r="F68" s="414">
        <f>IF(ISBLANK('DEM2'!R8),"-",'DEM2'!R8)</f>
        <v>5600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8987</v>
      </c>
      <c r="C69" s="463">
        <f>IF(ISBLANK('DEM2'!U7),"-",'DEM2'!U7)</f>
        <v>9036</v>
      </c>
      <c r="D69" s="799"/>
      <c r="E69" s="463">
        <f>IF(ISBLANK('DEM2'!V8),"-",'DEM2'!V8)</f>
        <v>8520</v>
      </c>
      <c r="F69" s="463">
        <f>IF(ISBLANK('DEM2'!U8),"-",'DEM2'!U8)</f>
        <v>8560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0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7.8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12.2</v>
      </c>
      <c r="G117" s="801">
        <f>IF(ISBLANK('DEM2'!E25),"-",'DEM2'!E25)</f>
        <v>6.1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4408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5042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29.5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66574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1868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115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46.7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>
        <f>IF(ISBLANK(SIROMASTVO1!B7),"-",SIROMASTVO1!B7)</f>
        <v>145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36.799999999999997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18.2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2945662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172463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612315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350611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35850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1025035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60014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84202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4930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893435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52309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974416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57050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106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868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225473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2261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2007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653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3367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2254</v>
      </c>
      <c r="C300" s="808">
        <f>IF(ISBLANK(POLJ3!C4),"-",POLJ3!C4)</f>
        <v>480</v>
      </c>
      <c r="D300" s="1160">
        <f>IF(ISBLANK(POLJ3!D4),"-",POLJ3!D4)</f>
        <v>1774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3029</v>
      </c>
      <c r="C301" s="789">
        <f>IF(ISBLANK(POLJ3!C5),"-",POLJ3!C5)</f>
        <v>1952</v>
      </c>
      <c r="D301" s="1161">
        <f>IF(ISBLANK(POLJ3!D5),"-",POLJ3!D5)</f>
        <v>1077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0</v>
      </c>
      <c r="C302" s="790">
        <f>IF(ISBLANK(POLJ3!C6),"-",POLJ3!C6)</f>
        <v>0</v>
      </c>
      <c r="D302" s="1162">
        <f>IF(ISBLANK(POLJ3!D6),"-",POLJ3!D6)</f>
        <v>0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44</v>
      </c>
      <c r="C303" s="791">
        <f>IF(ISBLANK(POLJ3!C7),"-",POLJ3!C7)</f>
        <v>7</v>
      </c>
      <c r="D303" s="1163">
        <f>IF(ISBLANK(POLJ3!D7),"-",POLJ3!D7)</f>
        <v>37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2261</v>
      </c>
      <c r="C304" s="807">
        <f>IF(ISBLANK(POLJ3!C8),"-",POLJ3!C8)</f>
        <v>495</v>
      </c>
      <c r="D304" s="1164">
        <f>IF(ISBLANK(POLJ3!D8),"-",POLJ3!D8)</f>
        <v>1766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63.47</v>
      </c>
      <c r="C310" s="1165"/>
      <c r="D310" s="3"/>
      <c r="E310" s="5"/>
      <c r="F310" s="5"/>
      <c r="G310" s="815" t="s">
        <v>765</v>
      </c>
      <c r="H310" s="816">
        <f>IF(ISBLANK(POLJ2!H3),"-",POLJ2!H3)</f>
        <v>1619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1368.29</v>
      </c>
      <c r="C311" s="1154"/>
      <c r="D311" s="3"/>
      <c r="E311" s="5"/>
      <c r="F311" s="5"/>
      <c r="G311" s="810" t="s">
        <v>766</v>
      </c>
      <c r="H311" s="248">
        <f>IF(ISBLANK(POLJ2!H4),"-",POLJ2!H4)</f>
        <v>4496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428.7</v>
      </c>
      <c r="C312" s="1154"/>
      <c r="D312" s="3"/>
      <c r="E312" s="5"/>
      <c r="F312" s="5"/>
      <c r="G312" s="810" t="s">
        <v>767</v>
      </c>
      <c r="H312" s="248">
        <f>IF(ISBLANK(POLJ2!H5),"-",POLJ2!H5)</f>
        <v>2261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2.44</v>
      </c>
      <c r="C313" s="1154"/>
      <c r="D313" s="3"/>
      <c r="E313" s="5"/>
      <c r="F313" s="5"/>
      <c r="G313" s="812" t="s">
        <v>768</v>
      </c>
      <c r="H313" s="249">
        <f>IF(ISBLANK(POLJ2!H6),"-",POLJ2!H6)</f>
        <v>38447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1</v>
      </c>
      <c r="C314" s="1154"/>
      <c r="D314" s="3"/>
      <c r="E314" s="5"/>
      <c r="F314" s="5"/>
      <c r="G314" s="814" t="s">
        <v>16</v>
      </c>
      <c r="H314" s="817">
        <f>IF(ISBLANK(POLJ2!H7),"-",POLJ2!H7)</f>
        <v>46823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3351.75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5215.6499999999996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11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95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26.5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432</v>
      </c>
      <c r="I364" s="808">
        <f>IF(ISBLANK(OBRAZ2!I6),"-",OBRAZ2!I6)</f>
        <v>367</v>
      </c>
      <c r="J364" s="808">
        <f>IF(ISBLANK(OBRAZ2!J6),"-",OBRAZ2!J6)</f>
        <v>65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196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0</v>
      </c>
      <c r="I365" s="789">
        <f>IF(ISBLANK(OBRAZ2!I7),"-",OBRAZ2!I7)</f>
        <v>0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52.1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160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6.7599067599067597</v>
      </c>
      <c r="I375" s="850">
        <f>IF(ISBLANK(OBRAZ2!C12),"-",OBRAZ2!C21)</f>
        <v>7.8703703703703702</v>
      </c>
      <c r="J375" s="850">
        <f>IF(ISBLANK(OBRAZ2!D12),"-",OBRAZ2!D21)</f>
        <v>8.2039911308204001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55.011655011655016</v>
      </c>
      <c r="I377" s="851">
        <f>IF(ISBLANK(OBRAZ2!C14),"-",OBRAZ2!C23)</f>
        <v>57.870370370370374</v>
      </c>
      <c r="J377" s="851">
        <f>IF(ISBLANK(OBRAZ2!D14),"-",OBRAZ2!D23)</f>
        <v>56.31929046563193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19.347319347319349</v>
      </c>
      <c r="I379" s="851">
        <f>IF(ISBLANK(OBRAZ2!C16),"-",OBRAZ2!C25)</f>
        <v>14.814814814814813</v>
      </c>
      <c r="J379" s="851">
        <f>IF(ISBLANK(OBRAZ2!D16),"-",OBRAZ2!D25)</f>
        <v>17.516629711751662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18.88111888111888</v>
      </c>
      <c r="I380" s="852">
        <f>IF(ISBLANK(OBRAZ2!C17),"-",OBRAZ2!C26)</f>
        <v>19.444444444444446</v>
      </c>
      <c r="J380" s="852">
        <f>IF(ISBLANK(OBRAZ2!D17),"-",OBRAZ2!D26)</f>
        <v>17.96008869179601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7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9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491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689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133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5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98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190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105.6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0.7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3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693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190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1.6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1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5020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0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1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9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750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89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5.2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2.8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1.4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0.4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3.5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90.8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0.71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16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93.7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70.400000000000006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80.8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3239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19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5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648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3389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8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15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5.9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5.9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1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21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0.7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1191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7.7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681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23.8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152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4.7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64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97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0.6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2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73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45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22.2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75.7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37.1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5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53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8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202.48599999999999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0.6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18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105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6381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>
        <f>IF(ISBLANK(SAOBINFR1!B7),"-",SAOBINFR1!B7)</f>
        <v>74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>
        <f>IF(ISBLANK(SAOBINFR1!B8),"-",SAOBINFR1!B8)</f>
        <v>4857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35634.04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57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>
        <f>IF(ISBLANK(INDEKSI1!B6),"-",INDEKSI1!B6)</f>
        <v>15.39301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>
        <f>IF(ISBLANK(INDEKSI1!B7),"-",INDEKSI1!B7)</f>
        <v>64</v>
      </c>
      <c r="D696" s="315"/>
      <c r="E696" s="314"/>
      <c r="F696" s="5"/>
      <c r="G696" s="837">
        <v>2012</v>
      </c>
      <c r="H696" s="835">
        <f>IF(ISBLANK(INDEKSI2!B5),"-",INDEKSI2!B5)</f>
        <v>33.130000000000003</v>
      </c>
      <c r="I696" s="835">
        <f>IF(ISBLANK(INDEKSI2!C5),"-",INDEKSI2!C5)</f>
        <v>42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>
        <f>IF(ISBLANK(INDEKSI1!B8),"-",INDEKSI1!B8)</f>
        <v>45.29</v>
      </c>
      <c r="D697" s="315"/>
      <c r="E697" s="314"/>
      <c r="F697" s="5"/>
      <c r="G697" s="838">
        <v>2013</v>
      </c>
      <c r="H697" s="559">
        <f>IF(ISBLANK(INDEKSI2!B6),"-",INDEKSI2!B6)</f>
        <v>35.479999999999997</v>
      </c>
      <c r="I697" s="559">
        <f>IF(ISBLANK(INDEKSI2!C6),"-",INDEKSI2!C6)</f>
        <v>34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>
        <f>IF(ISBLANK(INDEKSI2!B7),"-",INDEKSI2!B7)</f>
        <v>36.81</v>
      </c>
      <c r="I698" s="836">
        <f>IF(ISBLANK(INDEKSI2!C7),"-",INDEKSI2!C7)</f>
        <v>30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3340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231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15032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1269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4.5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5.5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11</v>
      </c>
      <c r="D6" s="612">
        <v>5</v>
      </c>
      <c r="E6" s="612">
        <v>6</v>
      </c>
      <c r="F6" s="1033">
        <v>75</v>
      </c>
      <c r="G6" s="612">
        <v>36</v>
      </c>
      <c r="H6" s="980">
        <v>39</v>
      </c>
      <c r="I6" s="1034">
        <v>18.7</v>
      </c>
      <c r="J6" s="612">
        <v>16.899999999999999</v>
      </c>
      <c r="K6" s="1035">
        <v>20.7</v>
      </c>
      <c r="L6" s="1033">
        <v>190</v>
      </c>
      <c r="M6" s="612">
        <v>102</v>
      </c>
      <c r="N6" s="1028">
        <v>88</v>
      </c>
      <c r="O6" s="1034">
        <v>51.9</v>
      </c>
      <c r="P6" s="612">
        <v>52.8</v>
      </c>
      <c r="Q6" s="1028">
        <v>50.9</v>
      </c>
      <c r="R6" s="1033">
        <v>164</v>
      </c>
      <c r="S6" s="612">
        <v>86</v>
      </c>
      <c r="T6" s="1035">
        <v>78</v>
      </c>
    </row>
    <row r="7" spans="1:20" x14ac:dyDescent="0.25">
      <c r="A7" s="286">
        <v>2021</v>
      </c>
      <c r="B7" s="602">
        <v>1</v>
      </c>
      <c r="C7" s="601">
        <v>11</v>
      </c>
      <c r="D7" s="612">
        <v>5</v>
      </c>
      <c r="E7" s="612">
        <v>6</v>
      </c>
      <c r="F7" s="1033">
        <v>107</v>
      </c>
      <c r="G7" s="612">
        <v>66</v>
      </c>
      <c r="H7" s="980">
        <v>41</v>
      </c>
      <c r="I7" s="1034">
        <v>26.9</v>
      </c>
      <c r="J7" s="612">
        <v>31.3</v>
      </c>
      <c r="K7" s="1035">
        <v>21.9</v>
      </c>
      <c r="L7" s="1033">
        <v>177</v>
      </c>
      <c r="M7" s="612">
        <v>85</v>
      </c>
      <c r="N7" s="1028">
        <v>92</v>
      </c>
      <c r="O7" s="1034">
        <v>47.6</v>
      </c>
      <c r="P7" s="612">
        <v>44.4</v>
      </c>
      <c r="Q7" s="1028">
        <v>51</v>
      </c>
      <c r="R7" s="1033">
        <v>148</v>
      </c>
      <c r="S7" s="612">
        <v>81</v>
      </c>
      <c r="T7" s="1035">
        <v>67</v>
      </c>
    </row>
    <row r="8" spans="1:20" x14ac:dyDescent="0.25">
      <c r="A8" s="219">
        <v>2022</v>
      </c>
      <c r="B8" s="617">
        <v>1</v>
      </c>
      <c r="C8" s="947">
        <v>11</v>
      </c>
      <c r="D8" s="981">
        <v>5</v>
      </c>
      <c r="E8" s="981">
        <v>6</v>
      </c>
      <c r="F8" s="1036">
        <v>95</v>
      </c>
      <c r="G8" s="981">
        <v>56</v>
      </c>
      <c r="H8" s="979">
        <v>39</v>
      </c>
      <c r="I8" s="754">
        <v>26.5</v>
      </c>
      <c r="J8" s="981">
        <v>31.2</v>
      </c>
      <c r="K8" s="1037">
        <v>21.9</v>
      </c>
      <c r="L8" s="1036">
        <v>196</v>
      </c>
      <c r="M8" s="981">
        <v>89</v>
      </c>
      <c r="N8" s="691">
        <v>107</v>
      </c>
      <c r="O8" s="754">
        <v>52.1</v>
      </c>
      <c r="P8" s="981">
        <v>45.3</v>
      </c>
      <c r="Q8" s="691">
        <v>59.6</v>
      </c>
      <c r="R8" s="1036">
        <v>160</v>
      </c>
      <c r="S8" s="981">
        <v>93</v>
      </c>
      <c r="T8" s="1037">
        <v>67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7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9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491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689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133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5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98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190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105.6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0.7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78.685897435897431</v>
      </c>
      <c r="C21" s="739">
        <f>B10/(B7+B10)*100</f>
        <v>21.314102564102562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99.279538904899141</v>
      </c>
      <c r="C22" s="739">
        <f>B11/(B8+B11)*100</f>
        <v>0.72046109510086453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78.685897435897431</v>
      </c>
      <c r="C26" s="739">
        <f>C21</f>
        <v>21.314102564102562</v>
      </c>
    </row>
    <row r="27" spans="1:10" ht="24.75" x14ac:dyDescent="0.25">
      <c r="A27" s="742" t="s">
        <v>1407</v>
      </c>
      <c r="B27" s="739">
        <f>B22</f>
        <v>99.279538904899141</v>
      </c>
      <c r="C27" s="739">
        <f>C22</f>
        <v>0.72046109510086453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3</v>
      </c>
      <c r="C5" s="1095">
        <v>4</v>
      </c>
      <c r="D5" s="914" t="s">
        <v>5</v>
      </c>
      <c r="E5" s="211"/>
      <c r="F5" s="125">
        <v>2021</v>
      </c>
      <c r="G5" s="70">
        <v>7</v>
      </c>
      <c r="H5" s="55">
        <v>3</v>
      </c>
      <c r="I5" s="110">
        <v>4</v>
      </c>
      <c r="J5" s="70">
        <v>9</v>
      </c>
      <c r="K5" s="55">
        <v>0</v>
      </c>
      <c r="L5" s="110">
        <v>9</v>
      </c>
      <c r="M5" s="70">
        <v>524</v>
      </c>
      <c r="N5" s="55">
        <v>731</v>
      </c>
      <c r="O5" s="70">
        <v>139</v>
      </c>
      <c r="P5" s="110">
        <v>5</v>
      </c>
    </row>
    <row r="6" spans="1:16" x14ac:dyDescent="0.25">
      <c r="A6" s="923" t="s">
        <v>259</v>
      </c>
      <c r="B6" s="1096">
        <v>0</v>
      </c>
      <c r="C6" s="1097">
        <v>9</v>
      </c>
      <c r="D6" s="915" t="s">
        <v>5</v>
      </c>
      <c r="E6" s="254"/>
      <c r="F6" s="125">
        <v>2022</v>
      </c>
      <c r="G6" s="212">
        <v>7</v>
      </c>
      <c r="H6" s="58">
        <v>3</v>
      </c>
      <c r="I6" s="160">
        <v>4</v>
      </c>
      <c r="J6" s="212">
        <v>9</v>
      </c>
      <c r="K6" s="58">
        <v>0</v>
      </c>
      <c r="L6" s="160">
        <v>9</v>
      </c>
      <c r="M6" s="212">
        <v>491</v>
      </c>
      <c r="N6" s="58">
        <v>689</v>
      </c>
      <c r="O6" s="212">
        <v>133</v>
      </c>
      <c r="P6" s="160">
        <v>5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7</v>
      </c>
      <c r="H7" s="94">
        <v>3</v>
      </c>
      <c r="I7" s="169">
        <v>4</v>
      </c>
      <c r="J7" s="167"/>
      <c r="K7" s="94"/>
      <c r="L7" s="169"/>
      <c r="M7" s="167">
        <v>613</v>
      </c>
      <c r="N7" s="94">
        <v>684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3</v>
      </c>
      <c r="C11" s="918">
        <f>IF(ISBLANK(C5),"",C5)</f>
        <v>4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9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95.7</v>
      </c>
      <c r="C5" s="611">
        <v>97.2</v>
      </c>
      <c r="D5" s="945">
        <v>94.1</v>
      </c>
      <c r="E5" s="610"/>
      <c r="F5" s="611"/>
      <c r="G5" s="945"/>
      <c r="H5" s="610"/>
      <c r="I5" s="611"/>
      <c r="J5" s="945"/>
      <c r="K5" s="610">
        <v>193</v>
      </c>
      <c r="L5" s="611">
        <v>102</v>
      </c>
      <c r="M5" s="945">
        <v>91</v>
      </c>
      <c r="N5" s="610">
        <v>93.7</v>
      </c>
      <c r="O5" s="611">
        <v>101</v>
      </c>
      <c r="P5" s="945">
        <v>86.7</v>
      </c>
      <c r="Q5" s="610">
        <v>0</v>
      </c>
      <c r="R5" s="611">
        <v>0</v>
      </c>
      <c r="S5" s="945">
        <v>0</v>
      </c>
    </row>
    <row r="6" spans="1:19" x14ac:dyDescent="0.25">
      <c r="A6" s="286">
        <v>2021</v>
      </c>
      <c r="B6" s="457">
        <v>94.1</v>
      </c>
      <c r="C6" s="458">
        <v>95.9</v>
      </c>
      <c r="D6" s="976">
        <v>92.3</v>
      </c>
      <c r="E6" s="457">
        <v>0</v>
      </c>
      <c r="F6" s="458">
        <v>0</v>
      </c>
      <c r="G6" s="976">
        <v>0</v>
      </c>
      <c r="H6" s="457">
        <v>0</v>
      </c>
      <c r="I6" s="458">
        <v>0</v>
      </c>
      <c r="J6" s="976">
        <v>0</v>
      </c>
      <c r="K6" s="457">
        <v>177</v>
      </c>
      <c r="L6" s="458">
        <v>83</v>
      </c>
      <c r="M6" s="976">
        <v>94</v>
      </c>
      <c r="N6" s="457">
        <v>87.2</v>
      </c>
      <c r="O6" s="458">
        <v>82.2</v>
      </c>
      <c r="P6" s="976">
        <v>92.2</v>
      </c>
      <c r="Q6" s="457">
        <v>0.6</v>
      </c>
      <c r="R6" s="458">
        <v>0.8</v>
      </c>
      <c r="S6" s="976">
        <v>0.3</v>
      </c>
    </row>
    <row r="7" spans="1:19" x14ac:dyDescent="0.25">
      <c r="A7" s="286">
        <v>2022</v>
      </c>
      <c r="B7" s="601">
        <v>98</v>
      </c>
      <c r="C7" s="612">
        <v>99</v>
      </c>
      <c r="D7" s="980">
        <v>96.9</v>
      </c>
      <c r="E7" s="601">
        <v>0</v>
      </c>
      <c r="F7" s="612">
        <v>0</v>
      </c>
      <c r="G7" s="980">
        <v>0</v>
      </c>
      <c r="H7" s="601">
        <v>0</v>
      </c>
      <c r="I7" s="612">
        <v>0</v>
      </c>
      <c r="J7" s="980">
        <v>0</v>
      </c>
      <c r="K7" s="601">
        <v>190</v>
      </c>
      <c r="L7" s="612">
        <v>97</v>
      </c>
      <c r="M7" s="980">
        <v>93</v>
      </c>
      <c r="N7" s="601">
        <v>105.6</v>
      </c>
      <c r="O7" s="612">
        <v>104.3</v>
      </c>
      <c r="P7" s="980">
        <v>106.9</v>
      </c>
      <c r="Q7" s="601">
        <v>0.7</v>
      </c>
      <c r="R7" s="612">
        <v>1.1000000000000001</v>
      </c>
      <c r="S7" s="980">
        <v>0.3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3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1.6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612315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35850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71</v>
      </c>
      <c r="C5" s="616">
        <v>59</v>
      </c>
      <c r="D5" s="616">
        <v>12</v>
      </c>
      <c r="E5" s="599">
        <v>508</v>
      </c>
      <c r="F5" s="616">
        <v>287</v>
      </c>
      <c r="G5" s="945">
        <v>221</v>
      </c>
      <c r="H5" s="616">
        <v>127</v>
      </c>
      <c r="I5" s="616">
        <v>41</v>
      </c>
      <c r="J5" s="616">
        <v>86</v>
      </c>
      <c r="K5" s="217">
        <f>SUM(B5,E5,H5)</f>
        <v>706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99</v>
      </c>
      <c r="C6" s="612">
        <v>76</v>
      </c>
      <c r="D6" s="946">
        <v>23</v>
      </c>
      <c r="E6" s="601">
        <v>496</v>
      </c>
      <c r="F6" s="612">
        <v>271</v>
      </c>
      <c r="G6" s="946">
        <v>225</v>
      </c>
      <c r="H6" s="601">
        <v>128</v>
      </c>
      <c r="I6" s="612">
        <v>40</v>
      </c>
      <c r="J6" s="612">
        <v>88</v>
      </c>
      <c r="K6" s="218">
        <f>SUM(B6,E6,H6)</f>
        <v>723</v>
      </c>
      <c r="M6" s="105" t="s">
        <v>284</v>
      </c>
      <c r="N6" s="171">
        <f>IF(ISBLANK(J7),"",J7)</f>
        <v>85</v>
      </c>
      <c r="O6" s="80">
        <f>IF(ISBLANK(I7),"",I7)</f>
        <v>45</v>
      </c>
      <c r="P6" s="211"/>
    </row>
    <row r="7" spans="1:17" ht="24.75" x14ac:dyDescent="0.25">
      <c r="A7" s="218">
        <v>2023</v>
      </c>
      <c r="B7" s="601">
        <v>98</v>
      </c>
      <c r="C7" s="612">
        <v>72</v>
      </c>
      <c r="D7" s="946">
        <v>26</v>
      </c>
      <c r="E7" s="601">
        <v>465</v>
      </c>
      <c r="F7" s="612">
        <v>263</v>
      </c>
      <c r="G7" s="946">
        <v>202</v>
      </c>
      <c r="H7" s="601">
        <v>130</v>
      </c>
      <c r="I7" s="612">
        <v>45</v>
      </c>
      <c r="J7" s="612">
        <v>85</v>
      </c>
      <c r="K7" s="218">
        <f>SUM(B7,E7,H7)</f>
        <v>693</v>
      </c>
      <c r="M7" s="106" t="s">
        <v>285</v>
      </c>
      <c r="N7" s="220">
        <f>IF(ISBLANK(G7),"",G7)</f>
        <v>202</v>
      </c>
      <c r="O7" s="107">
        <f>IF(ISBLANK(F7),"",F7)</f>
        <v>263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26</v>
      </c>
      <c r="O8" s="83">
        <f>IF(ISBLANK(C7),"",C7)</f>
        <v>72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85</v>
      </c>
      <c r="O13" s="80">
        <f>IF(ISBLANK(I7),"",I7)</f>
        <v>45</v>
      </c>
      <c r="P13" s="211"/>
    </row>
    <row r="14" spans="1:17" ht="27.75" customHeight="1" x14ac:dyDescent="0.25">
      <c r="M14" s="106" t="s">
        <v>515</v>
      </c>
      <c r="N14" s="220">
        <f>IF(ISBLANK(G7),"",G7)</f>
        <v>202</v>
      </c>
      <c r="O14" s="107">
        <f>IF(ISBLANK(F7),"",F7)</f>
        <v>263</v>
      </c>
      <c r="P14" s="211"/>
    </row>
    <row r="15" spans="1:17" ht="26.25" customHeight="1" x14ac:dyDescent="0.25">
      <c r="M15" s="108" t="s">
        <v>516</v>
      </c>
      <c r="N15" s="170">
        <f>IF(ISBLANK(D7),"",D7)</f>
        <v>26</v>
      </c>
      <c r="O15" s="83">
        <f>IF(ISBLANK(C7),"",C7)</f>
        <v>72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21</v>
      </c>
      <c r="C21" s="616">
        <v>19</v>
      </c>
      <c r="D21" s="616">
        <v>2</v>
      </c>
      <c r="E21" s="599">
        <v>150</v>
      </c>
      <c r="F21" s="616">
        <v>84</v>
      </c>
      <c r="G21" s="945">
        <v>66</v>
      </c>
      <c r="H21" s="616">
        <v>29</v>
      </c>
      <c r="I21" s="616">
        <v>12</v>
      </c>
      <c r="J21" s="616">
        <v>17</v>
      </c>
      <c r="K21" s="217">
        <f>SUM(B21,E21,H21)</f>
        <v>200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20</v>
      </c>
      <c r="C22" s="1028">
        <v>19</v>
      </c>
      <c r="D22" s="980">
        <v>1</v>
      </c>
      <c r="E22" s="1034">
        <v>115</v>
      </c>
      <c r="F22" s="1028">
        <v>66</v>
      </c>
      <c r="G22" s="980">
        <v>49</v>
      </c>
      <c r="H22" s="1034">
        <v>23</v>
      </c>
      <c r="I22" s="1028">
        <v>11</v>
      </c>
      <c r="J22" s="1028">
        <v>12</v>
      </c>
      <c r="K22" s="218">
        <f>SUM(B22,E22,H22)</f>
        <v>158</v>
      </c>
      <c r="M22" s="105" t="s">
        <v>284</v>
      </c>
      <c r="N22" s="171">
        <f>IF(ISBLANK(J23),"",J23)</f>
        <v>23</v>
      </c>
      <c r="O22" s="80">
        <f>IF(ISBLANK(I23),"",I23)</f>
        <v>14</v>
      </c>
      <c r="P22" s="211"/>
    </row>
    <row r="23" spans="1:17" ht="24.75" x14ac:dyDescent="0.25">
      <c r="A23" s="218">
        <v>2022</v>
      </c>
      <c r="B23" s="1034">
        <v>37</v>
      </c>
      <c r="C23" s="1028">
        <v>29</v>
      </c>
      <c r="D23" s="980">
        <v>8</v>
      </c>
      <c r="E23" s="1034">
        <v>116</v>
      </c>
      <c r="F23" s="1028">
        <v>66</v>
      </c>
      <c r="G23" s="980">
        <v>50</v>
      </c>
      <c r="H23" s="1034">
        <v>37</v>
      </c>
      <c r="I23" s="1028">
        <v>14</v>
      </c>
      <c r="J23" s="1028">
        <v>23</v>
      </c>
      <c r="K23" s="218">
        <f>SUM(B23,E23,H23)</f>
        <v>190</v>
      </c>
      <c r="M23" s="106" t="s">
        <v>285</v>
      </c>
      <c r="N23" s="220">
        <f>IF(ISBLANK(G23),"",G23)</f>
        <v>50</v>
      </c>
      <c r="O23" s="107">
        <f>IF(ISBLANK(F23),"",F23)</f>
        <v>66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8</v>
      </c>
      <c r="O24" s="109">
        <f>IF(ISBLANK(C23),"",C23)</f>
        <v>29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23</v>
      </c>
      <c r="O29" s="80">
        <f>IF(ISBLANK(I23),"",I23)</f>
        <v>14</v>
      </c>
      <c r="P29" s="211"/>
    </row>
    <row r="30" spans="1:17" ht="27.75" customHeight="1" x14ac:dyDescent="0.25">
      <c r="M30" s="106" t="s">
        <v>515</v>
      </c>
      <c r="N30" s="220">
        <f>IF(ISBLANK(G23),"",G23)</f>
        <v>50</v>
      </c>
      <c r="O30" s="107">
        <f>IF(ISBLANK(F23),"",F23)</f>
        <v>66</v>
      </c>
      <c r="P30" s="211"/>
    </row>
    <row r="31" spans="1:17" ht="27.75" customHeight="1" x14ac:dyDescent="0.25">
      <c r="M31" s="108" t="s">
        <v>516</v>
      </c>
      <c r="N31" s="221">
        <f>IF(ISBLANK(D23),"",D23)</f>
        <v>8</v>
      </c>
      <c r="O31" s="109">
        <f>IF(ISBLANK(C23),"",C23)</f>
        <v>29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350611</v>
      </c>
      <c r="D5" s="253"/>
    </row>
    <row r="6" spans="1:4" ht="30" x14ac:dyDescent="0.25">
      <c r="A6" s="686" t="s">
        <v>474</v>
      </c>
      <c r="B6" s="617">
        <v>261704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0.1</v>
      </c>
      <c r="J5" s="611">
        <v>0.2</v>
      </c>
      <c r="K5" s="945">
        <v>0</v>
      </c>
      <c r="L5" s="610"/>
      <c r="M5" s="611"/>
      <c r="N5" s="945"/>
    </row>
    <row r="6" spans="1:14" x14ac:dyDescent="0.25">
      <c r="A6" s="286">
        <v>2021</v>
      </c>
      <c r="B6" s="457">
        <v>3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-0.7</v>
      </c>
      <c r="J6" s="458">
        <v>-0.5</v>
      </c>
      <c r="K6" s="976">
        <v>-1</v>
      </c>
      <c r="L6" s="457"/>
      <c r="M6" s="458"/>
      <c r="N6" s="976"/>
    </row>
    <row r="7" spans="1:14" x14ac:dyDescent="0.25">
      <c r="A7" s="286">
        <v>2022</v>
      </c>
      <c r="B7" s="601">
        <v>3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1.6</v>
      </c>
      <c r="J7" s="612">
        <v>2.6</v>
      </c>
      <c r="K7" s="980">
        <v>0.3</v>
      </c>
      <c r="L7" s="601"/>
      <c r="M7" s="612"/>
      <c r="N7" s="980"/>
    </row>
    <row r="8" spans="1:14" x14ac:dyDescent="0.25">
      <c r="A8" s="219">
        <v>2023</v>
      </c>
      <c r="B8" s="947">
        <v>3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23</v>
      </c>
      <c r="C5" s="207">
        <v>17</v>
      </c>
      <c r="G5" s="113"/>
      <c r="H5" s="174" t="s">
        <v>586</v>
      </c>
      <c r="I5" s="207">
        <v>27</v>
      </c>
      <c r="J5" s="207">
        <v>23</v>
      </c>
    </row>
    <row r="6" spans="1:13" ht="15" customHeight="1" x14ac:dyDescent="0.25">
      <c r="A6" s="175" t="s">
        <v>587</v>
      </c>
      <c r="B6" s="208">
        <v>844</v>
      </c>
      <c r="C6" s="208">
        <v>171</v>
      </c>
      <c r="G6" s="113"/>
      <c r="H6" s="175" t="s">
        <v>587</v>
      </c>
      <c r="I6" s="208">
        <v>296</v>
      </c>
      <c r="J6" s="208">
        <v>97</v>
      </c>
    </row>
    <row r="7" spans="1:13" ht="15" customHeight="1" x14ac:dyDescent="0.25">
      <c r="A7" s="175" t="s">
        <v>588</v>
      </c>
      <c r="B7" s="208">
        <v>1555</v>
      </c>
      <c r="C7" s="208">
        <v>996</v>
      </c>
      <c r="G7" s="113"/>
      <c r="H7" s="175" t="s">
        <v>588</v>
      </c>
      <c r="I7" s="208">
        <v>865</v>
      </c>
      <c r="J7" s="208">
        <v>521</v>
      </c>
    </row>
    <row r="8" spans="1:13" ht="15" customHeight="1" x14ac:dyDescent="0.25">
      <c r="A8" s="175" t="s">
        <v>589</v>
      </c>
      <c r="B8" s="208">
        <v>2038</v>
      </c>
      <c r="C8" s="208">
        <v>1834</v>
      </c>
      <c r="G8" s="113"/>
      <c r="H8" s="175" t="s">
        <v>589</v>
      </c>
      <c r="I8" s="208">
        <v>1692</v>
      </c>
      <c r="J8" s="208">
        <v>1302</v>
      </c>
    </row>
    <row r="9" spans="1:13" ht="15" customHeight="1" x14ac:dyDescent="0.25">
      <c r="A9" s="175" t="s">
        <v>590</v>
      </c>
      <c r="B9" s="208">
        <v>3429</v>
      </c>
      <c r="C9" s="208">
        <v>4372</v>
      </c>
      <c r="G9" s="113"/>
      <c r="H9" s="175" t="s">
        <v>590</v>
      </c>
      <c r="I9" s="208">
        <v>3382</v>
      </c>
      <c r="J9" s="208">
        <v>4206</v>
      </c>
    </row>
    <row r="10" spans="1:13" ht="15" customHeight="1" x14ac:dyDescent="0.25">
      <c r="A10" s="175" t="s">
        <v>591</v>
      </c>
      <c r="B10" s="208">
        <v>371</v>
      </c>
      <c r="C10" s="208">
        <v>498</v>
      </c>
      <c r="G10" s="113"/>
      <c r="H10" s="175" t="s">
        <v>591</v>
      </c>
      <c r="I10" s="208">
        <v>396</v>
      </c>
      <c r="J10" s="208">
        <v>442</v>
      </c>
    </row>
    <row r="11" spans="1:13" ht="15" customHeight="1" x14ac:dyDescent="0.25">
      <c r="A11" s="176" t="s">
        <v>592</v>
      </c>
      <c r="B11" s="209">
        <v>463</v>
      </c>
      <c r="C11" s="209">
        <v>566</v>
      </c>
      <c r="G11" s="113"/>
      <c r="H11" s="176" t="s">
        <v>592</v>
      </c>
      <c r="I11" s="209">
        <v>728</v>
      </c>
      <c r="J11" s="209">
        <v>710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23</v>
      </c>
      <c r="C17" s="178">
        <f>IF(ISBLANK(C5),"0",C5)</f>
        <v>17</v>
      </c>
      <c r="G17" s="113"/>
      <c r="H17" s="174" t="s">
        <v>586</v>
      </c>
      <c r="I17" s="177">
        <f>IF(ISBLANK(I5),"0",I5)</f>
        <v>27</v>
      </c>
      <c r="J17" s="178">
        <f>IF(ISBLANK(J5),"0",J5)</f>
        <v>23</v>
      </c>
    </row>
    <row r="18" spans="1:13" ht="15" customHeight="1" x14ac:dyDescent="0.25">
      <c r="A18" s="175" t="s">
        <v>587</v>
      </c>
      <c r="B18" s="179">
        <f t="shared" ref="B18:C18" si="0">IF(ISBLANK(B6),"0",B6)</f>
        <v>844</v>
      </c>
      <c r="C18" s="180">
        <f t="shared" si="0"/>
        <v>171</v>
      </c>
      <c r="G18" s="113"/>
      <c r="H18" s="175" t="s">
        <v>587</v>
      </c>
      <c r="I18" s="179">
        <f t="shared" ref="I18:J18" si="1">IF(ISBLANK(I6),"0",I6)</f>
        <v>296</v>
      </c>
      <c r="J18" s="180">
        <f t="shared" si="1"/>
        <v>97</v>
      </c>
    </row>
    <row r="19" spans="1:13" ht="15" customHeight="1" x14ac:dyDescent="0.25">
      <c r="A19" s="175" t="s">
        <v>588</v>
      </c>
      <c r="B19" s="179">
        <f t="shared" ref="B19:C19" si="2">IF(ISBLANK(B7),"0",B7)</f>
        <v>1555</v>
      </c>
      <c r="C19" s="180">
        <f t="shared" si="2"/>
        <v>996</v>
      </c>
      <c r="G19" s="113"/>
      <c r="H19" s="175" t="s">
        <v>588</v>
      </c>
      <c r="I19" s="179">
        <f t="shared" ref="I19:J19" si="3">IF(ISBLANK(I7),"0",I7)</f>
        <v>865</v>
      </c>
      <c r="J19" s="180">
        <f t="shared" si="3"/>
        <v>521</v>
      </c>
    </row>
    <row r="20" spans="1:13" ht="15" customHeight="1" x14ac:dyDescent="0.25">
      <c r="A20" s="175" t="s">
        <v>589</v>
      </c>
      <c r="B20" s="179">
        <f t="shared" ref="B20:C20" si="4">IF(ISBLANK(B8),"0",B8)</f>
        <v>2038</v>
      </c>
      <c r="C20" s="180">
        <f t="shared" si="4"/>
        <v>1834</v>
      </c>
      <c r="G20" s="113"/>
      <c r="H20" s="175" t="s">
        <v>589</v>
      </c>
      <c r="I20" s="179">
        <f t="shared" ref="I20:J20" si="5">IF(ISBLANK(I8),"0",I8)</f>
        <v>1692</v>
      </c>
      <c r="J20" s="180">
        <f t="shared" si="5"/>
        <v>1302</v>
      </c>
    </row>
    <row r="21" spans="1:13" ht="15" customHeight="1" x14ac:dyDescent="0.25">
      <c r="A21" s="175" t="s">
        <v>590</v>
      </c>
      <c r="B21" s="179">
        <f t="shared" ref="B21:C21" si="6">IF(ISBLANK(B9),"0",B9)</f>
        <v>3429</v>
      </c>
      <c r="C21" s="180">
        <f t="shared" si="6"/>
        <v>4372</v>
      </c>
      <c r="G21" s="113"/>
      <c r="H21" s="175" t="s">
        <v>590</v>
      </c>
      <c r="I21" s="179">
        <f t="shared" ref="I21:J21" si="7">IF(ISBLANK(I9),"0",I9)</f>
        <v>3382</v>
      </c>
      <c r="J21" s="180">
        <f t="shared" si="7"/>
        <v>4206</v>
      </c>
    </row>
    <row r="22" spans="1:13" ht="15" customHeight="1" x14ac:dyDescent="0.25">
      <c r="A22" s="175" t="s">
        <v>591</v>
      </c>
      <c r="B22" s="179">
        <f t="shared" ref="B22:C22" si="8">IF(ISBLANK(B10),"0",B10)</f>
        <v>371</v>
      </c>
      <c r="C22" s="180">
        <f t="shared" si="8"/>
        <v>498</v>
      </c>
      <c r="G22" s="113"/>
      <c r="H22" s="175" t="s">
        <v>591</v>
      </c>
      <c r="I22" s="179">
        <f t="shared" ref="I22:J22" si="9">IF(ISBLANK(I10),"0",I10)</f>
        <v>396</v>
      </c>
      <c r="J22" s="180">
        <f t="shared" si="9"/>
        <v>442</v>
      </c>
    </row>
    <row r="23" spans="1:13" ht="15" customHeight="1" x14ac:dyDescent="0.25">
      <c r="A23" s="176" t="s">
        <v>592</v>
      </c>
      <c r="B23" s="181">
        <f t="shared" ref="B23:C23" si="10">IF(ISBLANK(B11),"0",B11)</f>
        <v>463</v>
      </c>
      <c r="C23" s="182">
        <f t="shared" si="10"/>
        <v>566</v>
      </c>
      <c r="G23" s="113"/>
      <c r="H23" s="176" t="s">
        <v>592</v>
      </c>
      <c r="I23" s="181">
        <f t="shared" ref="I23:J23" si="11">IF(ISBLANK(I11),"0",I11)</f>
        <v>728</v>
      </c>
      <c r="J23" s="182">
        <f t="shared" si="11"/>
        <v>710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0.26367075547403418</v>
      </c>
      <c r="C29" s="184">
        <f>C17/SUM(C17:C23)*100</f>
        <v>0.20108824225218833</v>
      </c>
      <c r="D29" s="253"/>
      <c r="E29" s="253"/>
      <c r="G29" s="113"/>
      <c r="H29" s="174" t="s">
        <v>593</v>
      </c>
      <c r="I29" s="184">
        <f>I17/SUM(I17:I23)*100</f>
        <v>0.36555645816409427</v>
      </c>
      <c r="J29" s="184">
        <f>J17/SUM(J17:J23)*100</f>
        <v>0.31502533899465829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9.6755703313080375</v>
      </c>
      <c r="C30" s="185">
        <f>C18/SUM(C17:C23)*100</f>
        <v>2.0227111426543645</v>
      </c>
      <c r="D30" s="253"/>
      <c r="E30" s="253"/>
      <c r="G30" s="113"/>
      <c r="H30" s="175" t="s">
        <v>594</v>
      </c>
      <c r="I30" s="185">
        <f>I18/SUM(I17:I23)*100</f>
        <v>4.007581911724885</v>
      </c>
      <c r="J30" s="185">
        <f>J18/SUM(J17:J23)*100</f>
        <v>1.3285851253252978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17.826435859222745</v>
      </c>
      <c r="C31" s="185">
        <f>C19/SUM(C17:C23)*100</f>
        <v>11.781405251951739</v>
      </c>
      <c r="D31" s="253"/>
      <c r="E31" s="253"/>
      <c r="G31" s="113"/>
      <c r="H31" s="175" t="s">
        <v>595</v>
      </c>
      <c r="I31" s="185">
        <f>I19/SUM(I17:I23)*100</f>
        <v>11.711345789331167</v>
      </c>
      <c r="J31" s="185">
        <f>J19/SUM(J17:J23)*100</f>
        <v>7.136008765922476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23.36352172417746</v>
      </c>
      <c r="C32" s="185">
        <f>C20/SUM(C17:C23)*100</f>
        <v>21.693872722971374</v>
      </c>
      <c r="D32" s="253"/>
      <c r="E32" s="253"/>
      <c r="G32" s="113"/>
      <c r="H32" s="175" t="s">
        <v>596</v>
      </c>
      <c r="I32" s="185">
        <f>I20/SUM(I17:I23)*100</f>
        <v>22.908204711616573</v>
      </c>
      <c r="J32" s="185">
        <f>J20/SUM(J17:J23)*100</f>
        <v>17.833173537871524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39.309870457411442</v>
      </c>
      <c r="C33" s="185">
        <f>C21/SUM(C17:C23)*100</f>
        <v>51.715164419209849</v>
      </c>
      <c r="D33" s="253"/>
      <c r="E33" s="253"/>
      <c r="G33" s="113"/>
      <c r="H33" s="175" t="s">
        <v>597</v>
      </c>
      <c r="I33" s="185">
        <f>I21/SUM(I17:I23)*100</f>
        <v>45.789331167072838</v>
      </c>
      <c r="J33" s="185">
        <f>J21/SUM(J17:J23)*100</f>
        <v>57.608546774414457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4.253123925255073</v>
      </c>
      <c r="C34" s="185">
        <f>C22/SUM(C17:C23)*100</f>
        <v>5.8907026259758695</v>
      </c>
      <c r="D34" s="253"/>
      <c r="E34" s="253"/>
      <c r="G34" s="113"/>
      <c r="H34" s="175" t="s">
        <v>598</v>
      </c>
      <c r="I34" s="185">
        <f>I22/SUM(I17:I23)*100</f>
        <v>5.3614947197400484</v>
      </c>
      <c r="J34" s="185">
        <f>J22/SUM(J17:J23)*100</f>
        <v>6.0539652102451722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5.3078069471512093</v>
      </c>
      <c r="C35" s="186">
        <f>C23/SUM(C17:C23)*100</f>
        <v>6.6950555949846224</v>
      </c>
      <c r="D35" s="253"/>
      <c r="E35" s="253"/>
      <c r="G35" s="113"/>
      <c r="H35" s="176" t="s">
        <v>599</v>
      </c>
      <c r="I35" s="186">
        <f>I23/SUM(I17:I23)*100</f>
        <v>9.8564852423503915</v>
      </c>
      <c r="J35" s="186">
        <f>J23/SUM(J17:J23)*100</f>
        <v>9.724695247226407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0.26367075547403418</v>
      </c>
      <c r="C41" s="184">
        <f t="shared" si="12"/>
        <v>0.20108824225218833</v>
      </c>
      <c r="G41" s="113"/>
      <c r="H41" s="174" t="s">
        <v>601</v>
      </c>
      <c r="I41" s="184">
        <f t="shared" ref="I41:J41" si="13">I29</f>
        <v>0.36555645816409427</v>
      </c>
      <c r="J41" s="184">
        <f t="shared" si="13"/>
        <v>0.31502533899465829</v>
      </c>
    </row>
    <row r="42" spans="1:12" x14ac:dyDescent="0.25">
      <c r="A42" s="175" t="s">
        <v>602</v>
      </c>
      <c r="B42" s="185">
        <f t="shared" si="12"/>
        <v>9.6755703313080375</v>
      </c>
      <c r="C42" s="185">
        <f t="shared" si="12"/>
        <v>2.0227111426543645</v>
      </c>
      <c r="G42" s="113"/>
      <c r="H42" s="175" t="s">
        <v>602</v>
      </c>
      <c r="I42" s="185">
        <f t="shared" ref="I42:J42" si="14">I30</f>
        <v>4.007581911724885</v>
      </c>
      <c r="J42" s="185">
        <f t="shared" si="14"/>
        <v>1.3285851253252978</v>
      </c>
    </row>
    <row r="43" spans="1:12" x14ac:dyDescent="0.25">
      <c r="A43" s="175" t="s">
        <v>603</v>
      </c>
      <c r="B43" s="185">
        <f t="shared" si="12"/>
        <v>17.826435859222745</v>
      </c>
      <c r="C43" s="185">
        <f t="shared" si="12"/>
        <v>11.781405251951739</v>
      </c>
      <c r="G43" s="113"/>
      <c r="H43" s="175" t="s">
        <v>603</v>
      </c>
      <c r="I43" s="185">
        <f t="shared" ref="I43:J43" si="15">I31</f>
        <v>11.711345789331167</v>
      </c>
      <c r="J43" s="185">
        <f t="shared" si="15"/>
        <v>7.136008765922476</v>
      </c>
    </row>
    <row r="44" spans="1:12" x14ac:dyDescent="0.25">
      <c r="A44" s="175" t="s">
        <v>604</v>
      </c>
      <c r="B44" s="185">
        <f t="shared" si="12"/>
        <v>23.36352172417746</v>
      </c>
      <c r="C44" s="185">
        <f t="shared" si="12"/>
        <v>21.693872722971374</v>
      </c>
      <c r="G44" s="113"/>
      <c r="H44" s="175" t="s">
        <v>604</v>
      </c>
      <c r="I44" s="185">
        <f t="shared" ref="I44:J44" si="16">I32</f>
        <v>22.908204711616573</v>
      </c>
      <c r="J44" s="185">
        <f t="shared" si="16"/>
        <v>17.833173537871524</v>
      </c>
    </row>
    <row r="45" spans="1:12" x14ac:dyDescent="0.25">
      <c r="A45" s="175" t="s">
        <v>605</v>
      </c>
      <c r="B45" s="185">
        <f t="shared" si="12"/>
        <v>39.309870457411442</v>
      </c>
      <c r="C45" s="185">
        <f t="shared" si="12"/>
        <v>51.715164419209849</v>
      </c>
      <c r="G45" s="113"/>
      <c r="H45" s="175" t="s">
        <v>605</v>
      </c>
      <c r="I45" s="185">
        <f t="shared" ref="I45:J45" si="17">I33</f>
        <v>45.789331167072838</v>
      </c>
      <c r="J45" s="185">
        <f t="shared" si="17"/>
        <v>57.608546774414457</v>
      </c>
    </row>
    <row r="46" spans="1:12" x14ac:dyDescent="0.25">
      <c r="A46" s="175" t="s">
        <v>606</v>
      </c>
      <c r="B46" s="185">
        <f t="shared" si="12"/>
        <v>4.253123925255073</v>
      </c>
      <c r="C46" s="185">
        <f t="shared" si="12"/>
        <v>5.8907026259758695</v>
      </c>
      <c r="G46" s="113"/>
      <c r="H46" s="175" t="s">
        <v>606</v>
      </c>
      <c r="I46" s="185">
        <f t="shared" ref="I46:J46" si="18">I34</f>
        <v>5.3614947197400484</v>
      </c>
      <c r="J46" s="185">
        <f t="shared" si="18"/>
        <v>6.0539652102451722</v>
      </c>
    </row>
    <row r="47" spans="1:12" x14ac:dyDescent="0.25">
      <c r="A47" s="176" t="s">
        <v>607</v>
      </c>
      <c r="B47" s="186">
        <f t="shared" si="12"/>
        <v>5.3078069471512093</v>
      </c>
      <c r="C47" s="186">
        <f t="shared" si="12"/>
        <v>6.6950555949846224</v>
      </c>
      <c r="G47" s="113"/>
      <c r="H47" s="176" t="s">
        <v>607</v>
      </c>
      <c r="I47" s="186">
        <f t="shared" ref="I47:J47" si="19">I35</f>
        <v>9.8564852423503915</v>
      </c>
      <c r="J47" s="186">
        <f t="shared" si="19"/>
        <v>9.724695247226407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5739</v>
      </c>
      <c r="C5" s="207">
        <v>5020</v>
      </c>
      <c r="D5" s="253"/>
      <c r="E5" s="253"/>
      <c r="F5" s="1003"/>
      <c r="H5" s="174" t="s">
        <v>624</v>
      </c>
      <c r="I5" s="207">
        <v>2569</v>
      </c>
      <c r="J5" s="207">
        <v>2022</v>
      </c>
    </row>
    <row r="6" spans="1:10" ht="15" customHeight="1" x14ac:dyDescent="0.25">
      <c r="A6" s="175" t="s">
        <v>625</v>
      </c>
      <c r="B6" s="208">
        <v>1091</v>
      </c>
      <c r="C6" s="208">
        <v>1224</v>
      </c>
      <c r="D6" s="253"/>
      <c r="E6" s="253"/>
      <c r="F6" s="1003"/>
      <c r="H6" s="175" t="s">
        <v>625</v>
      </c>
      <c r="I6" s="208">
        <v>1911</v>
      </c>
      <c r="J6" s="208">
        <v>2315</v>
      </c>
    </row>
    <row r="7" spans="1:10" ht="15" customHeight="1" x14ac:dyDescent="0.25">
      <c r="A7" s="176" t="s">
        <v>626</v>
      </c>
      <c r="B7" s="209">
        <v>1893</v>
      </c>
      <c r="C7" s="209">
        <v>2210</v>
      </c>
      <c r="D7" s="253"/>
      <c r="E7" s="253"/>
      <c r="F7" s="1003"/>
      <c r="H7" s="175" t="s">
        <v>626</v>
      </c>
      <c r="I7" s="208">
        <v>2881</v>
      </c>
      <c r="J7" s="208">
        <v>2940</v>
      </c>
    </row>
    <row r="8" spans="1:10" x14ac:dyDescent="0.25">
      <c r="D8" s="253"/>
      <c r="E8" s="253"/>
      <c r="F8" s="1003"/>
      <c r="H8" s="176" t="s">
        <v>2351</v>
      </c>
      <c r="I8" s="209">
        <v>25</v>
      </c>
      <c r="J8" s="209">
        <v>24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5739</v>
      </c>
      <c r="C13" s="178">
        <f>IF(ISBLANK(C5),"0",C5)</f>
        <v>5020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1091</v>
      </c>
      <c r="C14" s="180">
        <f t="shared" si="0"/>
        <v>1224</v>
      </c>
      <c r="D14" s="253"/>
      <c r="E14" s="253"/>
      <c r="F14" s="1003"/>
      <c r="H14" s="174" t="s">
        <v>624</v>
      </c>
      <c r="I14" s="177">
        <f>IF(ISBLANK(I5),"0",I5)</f>
        <v>2569</v>
      </c>
      <c r="J14" s="178">
        <f>IF(ISBLANK(J5),"0",J5)</f>
        <v>2022</v>
      </c>
    </row>
    <row r="15" spans="1:10" ht="15" customHeight="1" x14ac:dyDescent="0.25">
      <c r="A15" s="176" t="s">
        <v>626</v>
      </c>
      <c r="B15" s="181">
        <f t="shared" si="0"/>
        <v>1893</v>
      </c>
      <c r="C15" s="182">
        <f t="shared" si="0"/>
        <v>2210</v>
      </c>
      <c r="D15" s="253"/>
      <c r="E15" s="253"/>
      <c r="F15" s="1003"/>
      <c r="H15" s="175" t="s">
        <v>625</v>
      </c>
      <c r="I15" s="179">
        <f t="shared" ref="I15:J15" si="1">IF(ISBLANK(I6),"0",I6)</f>
        <v>1911</v>
      </c>
      <c r="J15" s="180">
        <f t="shared" si="1"/>
        <v>2315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2881</v>
      </c>
      <c r="J16" s="180">
        <f t="shared" si="2"/>
        <v>2940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25</v>
      </c>
      <c r="J17" s="182">
        <f t="shared" si="3"/>
        <v>24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65.791585463716601</v>
      </c>
      <c r="C21" s="184">
        <f>C13/SUM(C13:C15)*100</f>
        <v>59.380175065057962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12.507164966181358</v>
      </c>
      <c r="C22" s="185">
        <f>C14/SUM(C13:C15)*100</f>
        <v>14.478353442157561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21.701249570102028</v>
      </c>
      <c r="C23" s="186">
        <f>C15/SUM(C13:C15)*100</f>
        <v>26.141471492784479</v>
      </c>
      <c r="D23" s="253"/>
      <c r="E23" s="253"/>
      <c r="F23" s="1003"/>
      <c r="H23" s="174" t="s">
        <v>629</v>
      </c>
      <c r="I23" s="184">
        <f>I14/SUM(I14:I17)*100</f>
        <v>34.782020037909561</v>
      </c>
      <c r="J23" s="184">
        <f>J14/SUM(J14:J17)*100</f>
        <v>27.694836323791261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25.873273761169781</v>
      </c>
      <c r="J24" s="185">
        <f>J15/SUM(J14:J17)*100</f>
        <v>31.707985207505825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39.00622799891687</v>
      </c>
      <c r="J25" s="185">
        <f>J16/SUM(J14:J17)*100</f>
        <v>40.268456375838923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0.33847820200379097</v>
      </c>
      <c r="J26" s="186">
        <f>J17/SUM(J14:J17)*100</f>
        <v>0.32872209286399123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65.791585463716601</v>
      </c>
      <c r="C29" s="189">
        <f t="shared" si="4"/>
        <v>59.380175065057962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12.507164966181358</v>
      </c>
      <c r="C30" s="192">
        <f t="shared" si="4"/>
        <v>14.478353442157561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21.701249570102028</v>
      </c>
      <c r="C31" s="195">
        <f t="shared" si="4"/>
        <v>26.141471492784479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34.782020037909561</v>
      </c>
      <c r="J32" s="189">
        <f>J23</f>
        <v>27.694836323791261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25.873273761169781</v>
      </c>
      <c r="J33" s="192">
        <f t="shared" si="5"/>
        <v>31.707985207505825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39.00622799891687</v>
      </c>
      <c r="J34" s="192">
        <f t="shared" si="6"/>
        <v>40.268456375838923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0.33847820200379097</v>
      </c>
      <c r="J35" s="195">
        <f t="shared" si="7"/>
        <v>0.32872209286399123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628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41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17080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27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9.6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19.8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-10.199999999999999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72.09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44.3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156.69999999999999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8</v>
      </c>
      <c r="C5" s="655">
        <v>11</v>
      </c>
      <c r="E5" s="28"/>
      <c r="J5" s="654" t="s">
        <v>542</v>
      </c>
      <c r="K5" s="669">
        <f>IF(ISBLANK(B5),"",B5)</f>
        <v>8</v>
      </c>
      <c r="L5" s="618">
        <f>IF(ISBLANK(C5),"",C5)</f>
        <v>11</v>
      </c>
      <c r="N5" s="28"/>
    </row>
    <row r="6" spans="1:15" x14ac:dyDescent="0.25">
      <c r="A6" s="656" t="s">
        <v>543</v>
      </c>
      <c r="B6" s="657">
        <v>13</v>
      </c>
      <c r="C6" s="657">
        <v>6</v>
      </c>
      <c r="E6" s="44"/>
      <c r="J6" s="656" t="s">
        <v>543</v>
      </c>
      <c r="K6" s="670">
        <f t="shared" ref="K6:K10" si="0">IF(ISBLANK(B6),"",B6)</f>
        <v>13</v>
      </c>
      <c r="L6" s="619">
        <f t="shared" ref="L6:L10" si="1">IF(ISBLANK(C6),"",C6)</f>
        <v>6</v>
      </c>
      <c r="N6" s="44"/>
    </row>
    <row r="7" spans="1:15" x14ac:dyDescent="0.25">
      <c r="A7" s="656" t="s">
        <v>641</v>
      </c>
      <c r="B7" s="657">
        <v>49</v>
      </c>
      <c r="C7" s="657">
        <v>27</v>
      </c>
      <c r="E7" s="44"/>
      <c r="J7" s="656" t="s">
        <v>641</v>
      </c>
      <c r="K7" s="670">
        <f t="shared" si="0"/>
        <v>49</v>
      </c>
      <c r="L7" s="619">
        <f t="shared" si="1"/>
        <v>27</v>
      </c>
      <c r="N7" s="44"/>
    </row>
    <row r="8" spans="1:15" x14ac:dyDescent="0.25">
      <c r="A8" s="650" t="s">
        <v>642</v>
      </c>
      <c r="B8" s="651">
        <v>62</v>
      </c>
      <c r="C8" s="651">
        <v>18</v>
      </c>
      <c r="E8" s="21"/>
      <c r="J8" s="650" t="s">
        <v>642</v>
      </c>
      <c r="K8" s="670">
        <f t="shared" si="0"/>
        <v>62</v>
      </c>
      <c r="L8" s="619">
        <f t="shared" si="1"/>
        <v>18</v>
      </c>
      <c r="N8" s="21"/>
    </row>
    <row r="9" spans="1:15" x14ac:dyDescent="0.25">
      <c r="A9" s="650" t="s">
        <v>643</v>
      </c>
      <c r="B9" s="651">
        <v>96</v>
      </c>
      <c r="C9" s="651">
        <v>27</v>
      </c>
      <c r="E9" s="21"/>
      <c r="J9" s="650" t="s">
        <v>643</v>
      </c>
      <c r="K9" s="670">
        <f t="shared" si="0"/>
        <v>96</v>
      </c>
      <c r="L9" s="619">
        <f t="shared" si="1"/>
        <v>27</v>
      </c>
      <c r="N9" s="21"/>
    </row>
    <row r="10" spans="1:15" x14ac:dyDescent="0.25">
      <c r="A10" s="652" t="s">
        <v>365</v>
      </c>
      <c r="B10" s="653">
        <v>544</v>
      </c>
      <c r="C10" s="653">
        <v>57</v>
      </c>
      <c r="J10" s="652" t="s">
        <v>365</v>
      </c>
      <c r="K10" s="671">
        <f t="shared" si="0"/>
        <v>544</v>
      </c>
      <c r="L10" s="620">
        <f t="shared" si="1"/>
        <v>57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8.32</v>
      </c>
      <c r="C15" s="197"/>
      <c r="D15" s="253"/>
      <c r="E15" s="211"/>
      <c r="F15" s="253"/>
      <c r="G15" s="253"/>
      <c r="J15" s="673" t="s">
        <v>488</v>
      </c>
      <c r="K15" s="674">
        <f>B15</f>
        <v>8.32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1.62</v>
      </c>
      <c r="C16" s="197"/>
      <c r="D16" s="253"/>
      <c r="E16" s="254"/>
      <c r="F16" s="253"/>
      <c r="G16" s="253"/>
      <c r="J16" s="675" t="s">
        <v>489</v>
      </c>
      <c r="K16" s="676">
        <f>B16</f>
        <v>1.62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3.3</v>
      </c>
      <c r="C18" s="197"/>
      <c r="D18" s="255"/>
      <c r="E18" s="256"/>
      <c r="F18" s="253"/>
      <c r="G18" s="253"/>
      <c r="J18" s="678" t="s">
        <v>501</v>
      </c>
      <c r="K18" s="674">
        <f>B18</f>
        <v>3.3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7.22</v>
      </c>
      <c r="C19" s="198"/>
      <c r="D19" s="255"/>
      <c r="E19" s="256"/>
      <c r="F19" s="253"/>
      <c r="G19" s="253"/>
      <c r="J19" s="672" t="s">
        <v>502</v>
      </c>
      <c r="K19" s="676">
        <f>B19</f>
        <v>7.22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5.0199999999999996</v>
      </c>
      <c r="C21" s="253"/>
      <c r="D21" s="253"/>
      <c r="E21" s="253"/>
      <c r="F21" s="253"/>
      <c r="G21" s="253"/>
      <c r="J21" s="661" t="s">
        <v>498</v>
      </c>
      <c r="K21" s="679">
        <f>B21</f>
        <v>5.0199999999999996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0</v>
      </c>
      <c r="C32" s="655">
        <v>0</v>
      </c>
      <c r="E32" s="28"/>
      <c r="J32" s="654" t="s">
        <v>542</v>
      </c>
      <c r="K32" s="669">
        <f>IF(ISBLANK(B32),"",B32)</f>
        <v>0</v>
      </c>
      <c r="L32" s="618">
        <f>IF(ISBLANK(C32),"",C32)</f>
        <v>0</v>
      </c>
      <c r="N32" s="28"/>
    </row>
    <row r="33" spans="1:15" x14ac:dyDescent="0.25">
      <c r="A33" s="656" t="s">
        <v>543</v>
      </c>
      <c r="B33" s="657">
        <v>1</v>
      </c>
      <c r="C33" s="657">
        <v>1</v>
      </c>
      <c r="E33" s="44"/>
      <c r="J33" s="656" t="s">
        <v>543</v>
      </c>
      <c r="K33" s="670">
        <f t="shared" ref="K33:K37" si="2">IF(ISBLANK(B33),"",B33)</f>
        <v>1</v>
      </c>
      <c r="L33" s="619">
        <f t="shared" ref="L33:L37" si="3">IF(ISBLANK(C33),"",C33)</f>
        <v>1</v>
      </c>
      <c r="N33" s="44"/>
    </row>
    <row r="34" spans="1:15" x14ac:dyDescent="0.25">
      <c r="A34" s="656" t="s">
        <v>641</v>
      </c>
      <c r="B34" s="657">
        <v>13</v>
      </c>
      <c r="C34" s="657">
        <v>6</v>
      </c>
      <c r="E34" s="44"/>
      <c r="J34" s="656" t="s">
        <v>641</v>
      </c>
      <c r="K34" s="670">
        <f t="shared" si="2"/>
        <v>13</v>
      </c>
      <c r="L34" s="619">
        <f t="shared" si="3"/>
        <v>6</v>
      </c>
      <c r="N34" s="44"/>
    </row>
    <row r="35" spans="1:15" x14ac:dyDescent="0.25">
      <c r="A35" s="650" t="s">
        <v>642</v>
      </c>
      <c r="B35" s="651">
        <v>33</v>
      </c>
      <c r="C35" s="651">
        <v>22</v>
      </c>
      <c r="E35" s="21"/>
      <c r="J35" s="650" t="s">
        <v>642</v>
      </c>
      <c r="K35" s="670">
        <f t="shared" si="2"/>
        <v>33</v>
      </c>
      <c r="L35" s="619">
        <f t="shared" si="3"/>
        <v>22</v>
      </c>
      <c r="N35" s="21"/>
    </row>
    <row r="36" spans="1:15" x14ac:dyDescent="0.25">
      <c r="A36" s="650" t="s">
        <v>643</v>
      </c>
      <c r="B36" s="651">
        <v>57</v>
      </c>
      <c r="C36" s="651">
        <v>13</v>
      </c>
      <c r="E36" s="21"/>
      <c r="J36" s="650" t="s">
        <v>643</v>
      </c>
      <c r="K36" s="670">
        <f t="shared" si="2"/>
        <v>57</v>
      </c>
      <c r="L36" s="619">
        <f t="shared" si="3"/>
        <v>13</v>
      </c>
      <c r="N36" s="21"/>
    </row>
    <row r="37" spans="1:15" x14ac:dyDescent="0.25">
      <c r="A37" s="652" t="s">
        <v>365</v>
      </c>
      <c r="B37" s="653">
        <v>116</v>
      </c>
      <c r="C37" s="653">
        <v>24</v>
      </c>
      <c r="J37" s="652" t="s">
        <v>365</v>
      </c>
      <c r="K37" s="671">
        <f t="shared" si="2"/>
        <v>116</v>
      </c>
      <c r="L37" s="620">
        <f t="shared" si="3"/>
        <v>24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2.83</v>
      </c>
      <c r="C42" s="197"/>
      <c r="D42" s="253"/>
      <c r="E42" s="211"/>
      <c r="F42" s="253"/>
      <c r="G42" s="253"/>
      <c r="J42" s="673" t="s">
        <v>488</v>
      </c>
      <c r="K42" s="674">
        <f>B42</f>
        <v>2.83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0.85</v>
      </c>
      <c r="C43" s="197"/>
      <c r="D43" s="253"/>
      <c r="E43" s="254"/>
      <c r="F43" s="253"/>
      <c r="G43" s="253"/>
      <c r="J43" s="675" t="s">
        <v>489</v>
      </c>
      <c r="K43" s="676">
        <f>B43</f>
        <v>0.85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1.3</v>
      </c>
      <c r="C45" s="197"/>
      <c r="D45" s="255"/>
      <c r="E45" s="256"/>
      <c r="F45" s="253"/>
      <c r="G45" s="253"/>
      <c r="J45" s="678" t="s">
        <v>501</v>
      </c>
      <c r="K45" s="674">
        <f>B45</f>
        <v>1.3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2.56</v>
      </c>
      <c r="C46" s="198"/>
      <c r="D46" s="255"/>
      <c r="E46" s="256"/>
      <c r="F46" s="253"/>
      <c r="G46" s="253"/>
      <c r="J46" s="672" t="s">
        <v>502</v>
      </c>
      <c r="K46" s="676">
        <f>B46</f>
        <v>2.56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1.84</v>
      </c>
      <c r="C48" s="253"/>
      <c r="D48" s="253"/>
      <c r="E48" s="253"/>
      <c r="F48" s="253"/>
      <c r="G48" s="253"/>
      <c r="J48" s="661" t="s">
        <v>498</v>
      </c>
      <c r="K48" s="679">
        <f>B48</f>
        <v>1.84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1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5020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0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1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9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750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1</v>
      </c>
      <c r="C4" s="643">
        <v>713</v>
      </c>
      <c r="D4" s="643">
        <v>0</v>
      </c>
      <c r="E4" s="643">
        <v>0</v>
      </c>
      <c r="F4" s="643">
        <v>1</v>
      </c>
      <c r="G4" s="643">
        <v>9</v>
      </c>
      <c r="H4" s="643">
        <v>750</v>
      </c>
      <c r="I4" s="253"/>
      <c r="J4" s="253"/>
      <c r="K4" s="253"/>
    </row>
    <row r="5" spans="1:11" x14ac:dyDescent="0.25">
      <c r="A5" s="767">
        <v>2021</v>
      </c>
      <c r="B5" s="602">
        <v>1</v>
      </c>
      <c r="C5" s="602">
        <v>2758</v>
      </c>
      <c r="D5" s="602">
        <v>0</v>
      </c>
      <c r="E5" s="602">
        <v>0</v>
      </c>
      <c r="F5" s="602">
        <v>1</v>
      </c>
      <c r="G5" s="602">
        <v>9</v>
      </c>
      <c r="H5" s="602">
        <v>750</v>
      </c>
      <c r="I5" s="253"/>
      <c r="J5" s="253"/>
      <c r="K5" s="253"/>
    </row>
    <row r="6" spans="1:11" x14ac:dyDescent="0.25">
      <c r="A6" s="481">
        <v>2022</v>
      </c>
      <c r="B6" s="617">
        <v>1</v>
      </c>
      <c r="C6" s="617">
        <v>5020</v>
      </c>
      <c r="D6" s="617">
        <v>0</v>
      </c>
      <c r="E6" s="617">
        <v>0</v>
      </c>
      <c r="F6" s="617">
        <v>1</v>
      </c>
      <c r="G6" s="617">
        <v>9</v>
      </c>
      <c r="H6" s="617">
        <v>750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89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5.2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2.8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1.4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0.4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3.5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90.8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0.71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16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93.7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70.400000000000006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80.8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1025035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60014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2</v>
      </c>
      <c r="C4" s="600">
        <v>14</v>
      </c>
      <c r="D4" s="600">
        <v>133.6</v>
      </c>
      <c r="E4" s="600">
        <v>0.68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9</v>
      </c>
      <c r="C5" s="602">
        <v>75</v>
      </c>
      <c r="D5" s="751">
        <v>128.30000000000001</v>
      </c>
      <c r="E5" s="751">
        <v>0.52</v>
      </c>
      <c r="G5" s="647" t="s">
        <v>446</v>
      </c>
      <c r="H5" s="648">
        <f>IF(ISBLANK(B4),"",B4)</f>
        <v>2</v>
      </c>
      <c r="I5" s="648">
        <f>IF(ISBLANK(B5),"",B5)</f>
        <v>9</v>
      </c>
      <c r="J5" s="649">
        <f>IF(ISBLANK(B6),"",B6)</f>
        <v>2</v>
      </c>
      <c r="K5" s="569"/>
    </row>
    <row r="6" spans="1:11" x14ac:dyDescent="0.25">
      <c r="A6" s="218">
        <v>2022</v>
      </c>
      <c r="B6" s="601">
        <v>2</v>
      </c>
      <c r="C6" s="602">
        <v>39.200000000000003</v>
      </c>
      <c r="D6" s="959">
        <v>90.8</v>
      </c>
      <c r="E6" s="959">
        <v>0.71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14</v>
      </c>
      <c r="I9" s="648">
        <f>IF(ISBLANK(C5),"",C5)</f>
        <v>75</v>
      </c>
      <c r="J9" s="649">
        <f>IF(ISBLANK(C6),"",C6)</f>
        <v>39.200000000000003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86</v>
      </c>
      <c r="C4" s="643">
        <v>4.7</v>
      </c>
      <c r="D4" s="643">
        <v>2.2000000000000002</v>
      </c>
      <c r="E4" s="643">
        <v>0.25</v>
      </c>
      <c r="F4" s="643">
        <v>0.9</v>
      </c>
      <c r="G4" s="643">
        <v>3.3</v>
      </c>
      <c r="H4" s="1066"/>
      <c r="I4" s="253"/>
      <c r="J4" s="253"/>
      <c r="K4" s="253"/>
    </row>
    <row r="5" spans="1:11" x14ac:dyDescent="0.25">
      <c r="A5" s="480">
        <v>2021</v>
      </c>
      <c r="B5" s="602">
        <v>88</v>
      </c>
      <c r="C5" s="602">
        <v>4.9000000000000004</v>
      </c>
      <c r="D5" s="602">
        <v>2.2999999999999998</v>
      </c>
      <c r="E5" s="602">
        <v>0.26</v>
      </c>
      <c r="F5" s="602">
        <v>1</v>
      </c>
      <c r="G5" s="602">
        <v>3.3</v>
      </c>
      <c r="H5" s="1066"/>
      <c r="I5" s="253"/>
      <c r="J5" s="253"/>
      <c r="K5" s="253"/>
    </row>
    <row r="6" spans="1:11" x14ac:dyDescent="0.25">
      <c r="A6" s="360">
        <v>2022</v>
      </c>
      <c r="B6" s="602">
        <v>89</v>
      </c>
      <c r="C6" s="602">
        <v>5.2</v>
      </c>
      <c r="D6" s="602">
        <v>2.8</v>
      </c>
      <c r="E6" s="602">
        <v>0.4</v>
      </c>
      <c r="F6" s="602">
        <v>1.4</v>
      </c>
      <c r="G6" s="602">
        <v>3.5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86.5</v>
      </c>
      <c r="C5" s="602">
        <v>49</v>
      </c>
      <c r="D5" s="602">
        <v>0</v>
      </c>
      <c r="E5" s="602">
        <v>0</v>
      </c>
      <c r="F5" s="253"/>
      <c r="G5" s="253"/>
      <c r="H5" s="253"/>
    </row>
    <row r="6" spans="1:8" x14ac:dyDescent="0.25">
      <c r="A6" s="360">
        <v>2021</v>
      </c>
      <c r="B6" s="602">
        <v>83.6</v>
      </c>
      <c r="C6" s="602">
        <v>42.7</v>
      </c>
      <c r="D6" s="602">
        <v>0</v>
      </c>
      <c r="E6" s="602">
        <v>0</v>
      </c>
      <c r="F6" s="253"/>
      <c r="G6" s="253"/>
      <c r="H6" s="253"/>
    </row>
    <row r="7" spans="1:8" x14ac:dyDescent="0.25">
      <c r="A7" s="481">
        <v>2022</v>
      </c>
      <c r="B7" s="1067">
        <v>70.400000000000006</v>
      </c>
      <c r="C7" s="1067">
        <v>80.8</v>
      </c>
      <c r="D7" s="1067">
        <v>16</v>
      </c>
      <c r="E7" s="1067">
        <v>93.7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0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0</v>
      </c>
    </row>
    <row r="17" spans="1:2" x14ac:dyDescent="0.25">
      <c r="A17" s="633">
        <f t="shared" si="0"/>
        <v>2022</v>
      </c>
      <c r="B17" s="627">
        <f t="shared" si="1"/>
        <v>93.7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3239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19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5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648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3389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84202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4930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2995</v>
      </c>
      <c r="C5" s="1034">
        <v>1385</v>
      </c>
      <c r="D5" s="600">
        <v>1610</v>
      </c>
      <c r="G5" s="871" t="s">
        <v>126</v>
      </c>
      <c r="H5" s="637">
        <f>IF(ISBLANK(D7),"",D7)</f>
        <v>1705</v>
      </c>
    </row>
    <row r="6" spans="1:17" x14ac:dyDescent="0.25">
      <c r="A6" s="641">
        <v>2021</v>
      </c>
      <c r="B6" s="1034">
        <v>3358</v>
      </c>
      <c r="C6" s="1034">
        <v>1621</v>
      </c>
      <c r="D6" s="602">
        <v>1737</v>
      </c>
      <c r="G6" s="635" t="s">
        <v>127</v>
      </c>
      <c r="H6" s="623">
        <f>IF(ISBLANK(C7),"",C7)</f>
        <v>1534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3239</v>
      </c>
      <c r="C7" s="1034">
        <v>1534</v>
      </c>
      <c r="D7" s="617">
        <v>1705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1705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1534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15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5.9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5.9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1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21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0.7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0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15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1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0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1080</v>
      </c>
      <c r="C6" s="55">
        <v>572</v>
      </c>
      <c r="D6" s="55">
        <v>508</v>
      </c>
      <c r="E6" s="70">
        <v>1450</v>
      </c>
      <c r="F6" s="55">
        <v>744</v>
      </c>
      <c r="G6" s="110">
        <v>706</v>
      </c>
      <c r="H6" s="55">
        <v>818</v>
      </c>
      <c r="I6" s="55">
        <v>419</v>
      </c>
      <c r="J6" s="55">
        <v>399</v>
      </c>
      <c r="K6" s="70">
        <v>3145</v>
      </c>
      <c r="L6" s="55">
        <v>1633</v>
      </c>
      <c r="M6" s="110">
        <v>1512</v>
      </c>
      <c r="N6" s="70">
        <v>3197</v>
      </c>
      <c r="O6" s="55">
        <v>1672</v>
      </c>
      <c r="P6" s="110">
        <v>1525</v>
      </c>
      <c r="Q6" s="70">
        <v>12098</v>
      </c>
      <c r="R6" s="55">
        <v>6151</v>
      </c>
      <c r="S6" s="110">
        <v>5947</v>
      </c>
      <c r="T6" s="70">
        <v>18311</v>
      </c>
      <c r="U6" s="55">
        <v>9185</v>
      </c>
      <c r="V6" s="160">
        <v>9126</v>
      </c>
    </row>
    <row r="7" spans="1:22" x14ac:dyDescent="0.25">
      <c r="A7" s="286">
        <v>2021</v>
      </c>
      <c r="B7" s="167">
        <v>1069</v>
      </c>
      <c r="C7" s="94">
        <v>561</v>
      </c>
      <c r="D7" s="94">
        <v>508</v>
      </c>
      <c r="E7" s="167">
        <v>1398</v>
      </c>
      <c r="F7" s="94">
        <v>723</v>
      </c>
      <c r="G7" s="169">
        <v>675</v>
      </c>
      <c r="H7" s="94">
        <v>819</v>
      </c>
      <c r="I7" s="94">
        <v>416</v>
      </c>
      <c r="J7" s="94">
        <v>403</v>
      </c>
      <c r="K7" s="167">
        <v>3098</v>
      </c>
      <c r="L7" s="94">
        <v>1603</v>
      </c>
      <c r="M7" s="169">
        <v>1495</v>
      </c>
      <c r="N7" s="167">
        <v>3152</v>
      </c>
      <c r="O7" s="94">
        <v>1637</v>
      </c>
      <c r="P7" s="169">
        <v>1515</v>
      </c>
      <c r="Q7" s="167">
        <v>11855</v>
      </c>
      <c r="R7" s="94">
        <v>6032</v>
      </c>
      <c r="S7" s="169">
        <v>5823</v>
      </c>
      <c r="T7" s="212">
        <v>18023</v>
      </c>
      <c r="U7" s="58">
        <v>9036</v>
      </c>
      <c r="V7" s="160">
        <v>8987</v>
      </c>
    </row>
    <row r="8" spans="1:22" x14ac:dyDescent="0.25">
      <c r="A8" s="219">
        <v>2022</v>
      </c>
      <c r="B8" s="72">
        <v>1023</v>
      </c>
      <c r="C8" s="61">
        <v>530</v>
      </c>
      <c r="D8" s="61">
        <v>493</v>
      </c>
      <c r="E8" s="72">
        <v>1297</v>
      </c>
      <c r="F8" s="61">
        <v>689</v>
      </c>
      <c r="G8" s="111">
        <v>608</v>
      </c>
      <c r="H8" s="61">
        <v>771</v>
      </c>
      <c r="I8" s="61">
        <v>389</v>
      </c>
      <c r="J8" s="61">
        <v>382</v>
      </c>
      <c r="K8" s="72">
        <v>2906</v>
      </c>
      <c r="L8" s="61">
        <v>1510</v>
      </c>
      <c r="M8" s="111">
        <v>1396</v>
      </c>
      <c r="N8" s="72">
        <v>2754</v>
      </c>
      <c r="O8" s="61">
        <v>1434</v>
      </c>
      <c r="P8" s="111">
        <v>1320</v>
      </c>
      <c r="Q8" s="72">
        <v>10985</v>
      </c>
      <c r="R8" s="61">
        <v>5600</v>
      </c>
      <c r="S8" s="111">
        <v>5385</v>
      </c>
      <c r="T8" s="72">
        <v>17080</v>
      </c>
      <c r="U8" s="61">
        <v>8560</v>
      </c>
      <c r="V8" s="111">
        <v>8520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1023</v>
      </c>
      <c r="C15" s="172">
        <f>E8</f>
        <v>1297</v>
      </c>
      <c r="D15" s="172">
        <f>H8</f>
        <v>771</v>
      </c>
      <c r="E15" s="172">
        <f>K8</f>
        <v>2906</v>
      </c>
      <c r="F15" s="172">
        <f>N8</f>
        <v>2754</v>
      </c>
      <c r="G15" s="172">
        <f>Q8</f>
        <v>10985</v>
      </c>
      <c r="H15" s="334">
        <f>T8</f>
        <v>17080</v>
      </c>
      <c r="M15" s="172">
        <f>K8</f>
        <v>2906</v>
      </c>
      <c r="N15" s="172">
        <f>H15-E15-O15</f>
        <v>10399</v>
      </c>
      <c r="O15" s="172">
        <f>H15-(B15+C15+G15)</f>
        <v>3775</v>
      </c>
      <c r="P15" s="29"/>
      <c r="Q15" s="100">
        <f>M15/H15*100</f>
        <v>17.014051522248245</v>
      </c>
      <c r="R15" s="100">
        <f>N15/H15*100</f>
        <v>60.884074941451992</v>
      </c>
      <c r="S15" s="100">
        <f>O15/H15*100</f>
        <v>22.101873536299767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17.014051522248245</v>
      </c>
      <c r="R18" s="100">
        <f>N15/H15*100</f>
        <v>60.884074941451992</v>
      </c>
      <c r="S18" s="100">
        <f>O15/H15*100</f>
        <v>22.101873536299767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0</v>
      </c>
      <c r="C23" s="361"/>
      <c r="D23" s="361"/>
      <c r="E23" s="167">
        <v>0</v>
      </c>
      <c r="F23" s="361"/>
      <c r="G23" s="362"/>
      <c r="H23" s="167">
        <v>0</v>
      </c>
      <c r="I23" s="94">
        <v>0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0</v>
      </c>
      <c r="C24" s="361"/>
      <c r="D24" s="361"/>
      <c r="E24" s="167">
        <v>7.8</v>
      </c>
      <c r="F24" s="361"/>
      <c r="G24" s="362"/>
      <c r="H24" s="167">
        <v>0</v>
      </c>
      <c r="I24" s="94">
        <v>0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12.2</v>
      </c>
      <c r="C25" s="357"/>
      <c r="D25" s="357"/>
      <c r="E25" s="72">
        <v>6.1</v>
      </c>
      <c r="F25" s="357"/>
      <c r="G25" s="461"/>
      <c r="H25" s="72">
        <v>0</v>
      </c>
      <c r="I25" s="61">
        <v>0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0</v>
      </c>
      <c r="F32" s="700">
        <f>A23</f>
        <v>2020</v>
      </c>
      <c r="G32" s="674">
        <f>IF(ISBLANK(J23),"",J23)</f>
        <v>0</v>
      </c>
      <c r="H32" s="674">
        <f>IF(ISBLANK(I23),"",I23)</f>
        <v>0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0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0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0</v>
      </c>
      <c r="F34" s="702">
        <f t="shared" si="3"/>
        <v>2022</v>
      </c>
      <c r="G34" s="676">
        <f t="shared" si="4"/>
        <v>0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17</v>
      </c>
      <c r="C4" s="600">
        <v>1</v>
      </c>
      <c r="D4" s="600">
        <v>0</v>
      </c>
      <c r="E4" s="599">
        <v>0</v>
      </c>
      <c r="F4" s="600">
        <v>5.5</v>
      </c>
      <c r="G4" s="600">
        <v>0</v>
      </c>
    </row>
    <row r="5" spans="1:10" x14ac:dyDescent="0.25">
      <c r="A5" s="286">
        <v>2022</v>
      </c>
      <c r="B5" s="751">
        <v>17</v>
      </c>
      <c r="C5" s="751">
        <v>1</v>
      </c>
      <c r="D5" s="751">
        <v>0</v>
      </c>
      <c r="E5" s="753">
        <v>0</v>
      </c>
      <c r="F5" s="751">
        <v>5.9</v>
      </c>
      <c r="G5" s="751">
        <v>0</v>
      </c>
    </row>
    <row r="6" spans="1:10" x14ac:dyDescent="0.25">
      <c r="A6" s="218">
        <v>2023</v>
      </c>
      <c r="B6" s="752">
        <v>15</v>
      </c>
      <c r="C6" s="752">
        <v>1</v>
      </c>
      <c r="D6" s="752">
        <v>0</v>
      </c>
      <c r="E6" s="754">
        <v>0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17</v>
      </c>
      <c r="C11" s="80">
        <f>IF(ISBLANK(D4),"",D4)</f>
        <v>0</v>
      </c>
      <c r="E11" s="103">
        <f>A4</f>
        <v>2021</v>
      </c>
      <c r="F11" s="80">
        <f>IF(ISBLANK(B4),"",B4)</f>
        <v>17</v>
      </c>
      <c r="G11" s="80">
        <f>IF(ISBLANK(D4),"",D4)</f>
        <v>0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17</v>
      </c>
      <c r="C12" s="80">
        <f>IF(ISBLANK(D5),"",D5)</f>
        <v>0</v>
      </c>
      <c r="E12" s="103">
        <f t="shared" ref="E12:E13" si="1">A5</f>
        <v>2022</v>
      </c>
      <c r="F12" s="80">
        <f t="shared" ref="F12:F13" si="2">IF(ISBLANK(B5),"",B5)</f>
        <v>17</v>
      </c>
      <c r="G12" s="80">
        <f t="shared" ref="G12:G13" si="3">IF(ISBLANK(D5),"",D5)</f>
        <v>0</v>
      </c>
    </row>
    <row r="13" spans="1:10" x14ac:dyDescent="0.25">
      <c r="A13" s="155">
        <f t="shared" si="0"/>
        <v>2023</v>
      </c>
      <c r="B13" s="83">
        <f>IF(ISBLANK(B6),"",B6)</f>
        <v>15</v>
      </c>
      <c r="C13" s="83">
        <f>IF(ISBLANK(D6),"",D6)</f>
        <v>0</v>
      </c>
      <c r="D13" s="253"/>
      <c r="E13" s="155">
        <f t="shared" si="1"/>
        <v>2023</v>
      </c>
      <c r="F13" s="83">
        <f t="shared" si="2"/>
        <v>15</v>
      </c>
      <c r="G13" s="83">
        <f t="shared" si="3"/>
        <v>0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1</v>
      </c>
      <c r="C18" s="80">
        <f>IF(ISBLANK(E4),"",E4)</f>
        <v>0</v>
      </c>
      <c r="E18" s="603">
        <f>A4</f>
        <v>2021</v>
      </c>
      <c r="F18" s="100">
        <f>IF(ISBLANK(C4),"",C4)</f>
        <v>1</v>
      </c>
      <c r="G18" s="100">
        <f>IF(ISBLANK(E4),"",E4)</f>
        <v>0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1</v>
      </c>
      <c r="C19" s="80">
        <f>IF(ISBLANK(E5),"",E5)</f>
        <v>0</v>
      </c>
      <c r="E19" s="103">
        <f t="shared" ref="E19:E20" si="5">A5</f>
        <v>2022</v>
      </c>
      <c r="F19" s="104">
        <f>IF(ISBLANK(C5),"",C5)</f>
        <v>1</v>
      </c>
      <c r="G19" s="104">
        <f t="shared" ref="G19:G20" si="6">IF(ISBLANK(E5),"",E5)</f>
        <v>0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1</v>
      </c>
      <c r="C20" s="83">
        <f>IF(ISBLANK(E6),"",E6)</f>
        <v>0</v>
      </c>
      <c r="E20" s="155">
        <f t="shared" si="5"/>
        <v>2023</v>
      </c>
      <c r="F20" s="83">
        <f>IF(ISBLANK(C6),"",C6)</f>
        <v>1</v>
      </c>
      <c r="G20" s="83">
        <f t="shared" si="6"/>
        <v>0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1191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7.7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681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23.8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152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4.7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97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0.6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789</v>
      </c>
    </row>
    <row r="17" spans="2:3" x14ac:dyDescent="0.25">
      <c r="B17" s="253">
        <v>2022</v>
      </c>
      <c r="C17" s="1100">
        <v>687</v>
      </c>
    </row>
    <row r="18" spans="2:3" x14ac:dyDescent="0.25">
      <c r="B18" s="253">
        <v>2023</v>
      </c>
      <c r="C18" s="1100">
        <v>681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789</v>
      </c>
    </row>
    <row r="22" spans="2:3" x14ac:dyDescent="0.25">
      <c r="B22" s="636">
        <f>B17</f>
        <v>2022</v>
      </c>
      <c r="C22" s="636">
        <f t="shared" ref="C22:C23" si="0">IF(ISBLANK(C17),"",C17)</f>
        <v>687</v>
      </c>
    </row>
    <row r="23" spans="2:3" x14ac:dyDescent="0.25">
      <c r="B23" s="636">
        <f>B18</f>
        <v>2023</v>
      </c>
      <c r="C23" s="636">
        <f t="shared" si="0"/>
        <v>681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10</v>
      </c>
      <c r="C5" s="55">
        <v>30</v>
      </c>
      <c r="D5" s="55">
        <v>13</v>
      </c>
      <c r="E5" s="269">
        <f>SUM(B5:D5)</f>
        <v>53</v>
      </c>
      <c r="F5" s="71">
        <v>1404</v>
      </c>
      <c r="G5" s="70">
        <v>0.3</v>
      </c>
      <c r="H5" s="55">
        <v>0.3</v>
      </c>
      <c r="I5" s="110">
        <v>0.4</v>
      </c>
      <c r="J5" s="71">
        <v>7.9</v>
      </c>
    </row>
    <row r="6" spans="1:10" x14ac:dyDescent="0.25">
      <c r="A6" s="286">
        <v>2022</v>
      </c>
      <c r="B6" s="757">
        <v>13</v>
      </c>
      <c r="C6" s="758">
        <v>33</v>
      </c>
      <c r="D6" s="758">
        <v>15</v>
      </c>
      <c r="E6" s="270">
        <f>SUM(B6:D6)</f>
        <v>61</v>
      </c>
      <c r="F6" s="214">
        <v>1297</v>
      </c>
      <c r="G6" s="457">
        <v>0.5</v>
      </c>
      <c r="H6" s="458">
        <v>0.3</v>
      </c>
      <c r="I6" s="763">
        <v>0.4</v>
      </c>
      <c r="J6" s="214">
        <v>7.7</v>
      </c>
    </row>
    <row r="7" spans="1:10" x14ac:dyDescent="0.25">
      <c r="A7" s="218">
        <v>2023</v>
      </c>
      <c r="B7" s="167">
        <v>16</v>
      </c>
      <c r="C7" s="94">
        <v>33</v>
      </c>
      <c r="D7" s="94">
        <v>15</v>
      </c>
      <c r="E7" s="447">
        <f>SUM(B7:D7)</f>
        <v>64</v>
      </c>
      <c r="F7" s="168">
        <v>1191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1404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1297</v>
      </c>
      <c r="C14" s="28"/>
      <c r="D14" s="28"/>
      <c r="F14" s="625" t="s">
        <v>1526</v>
      </c>
      <c r="G14" s="621">
        <f>IF(ISBLANK(B7),"",B7)</f>
        <v>16</v>
      </c>
      <c r="I14" s="625" t="s">
        <v>1529</v>
      </c>
      <c r="J14" s="621">
        <f>IF(ISBLANK(B7),"",B7)</f>
        <v>16</v>
      </c>
    </row>
    <row r="15" spans="1:10" x14ac:dyDescent="0.25">
      <c r="A15" s="624">
        <f t="shared" ref="A15" si="1">A7</f>
        <v>2023</v>
      </c>
      <c r="B15" s="623">
        <f t="shared" si="0"/>
        <v>1191</v>
      </c>
      <c r="C15" s="28"/>
      <c r="D15" s="28"/>
      <c r="F15" s="626" t="s">
        <v>1527</v>
      </c>
      <c r="G15" s="622">
        <f>IF(ISBLANK(C7),"",C7)</f>
        <v>33</v>
      </c>
      <c r="I15" s="626" t="s">
        <v>1538</v>
      </c>
      <c r="J15" s="622">
        <f>IF(ISBLANK(C7),"",C7)</f>
        <v>33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15</v>
      </c>
      <c r="I16" s="627" t="s">
        <v>1539</v>
      </c>
      <c r="J16" s="623">
        <f>IF(ISBLANK(D7),"",D7)</f>
        <v>15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0.5</v>
      </c>
    </row>
    <row r="22" spans="1:2" x14ac:dyDescent="0.25">
      <c r="A22" s="626" t="s">
        <v>464</v>
      </c>
      <c r="B22" s="622">
        <f>IF(ISBLANK(H6),"",H6)</f>
        <v>0.3</v>
      </c>
    </row>
    <row r="23" spans="1:2" x14ac:dyDescent="0.25">
      <c r="A23" s="627" t="s">
        <v>365</v>
      </c>
      <c r="B23" s="623">
        <f>IF(ISBLANK(I6),"",I6)</f>
        <v>0.4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2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73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45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22.2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31</v>
      </c>
      <c r="C6" s="759"/>
      <c r="D6" s="759"/>
      <c r="E6" s="457">
        <v>14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25</v>
      </c>
      <c r="C7" s="759"/>
      <c r="D7" s="759"/>
      <c r="E7" s="457">
        <v>11.4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45</v>
      </c>
      <c r="C8" s="760"/>
      <c r="D8" s="760"/>
      <c r="E8" s="601">
        <v>22.2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31</v>
      </c>
      <c r="C16" s="755"/>
      <c r="I16" s="700">
        <f>A6</f>
        <v>2020</v>
      </c>
      <c r="J16" s="674">
        <f>IF(ISBLANK(E6),"",E6)</f>
        <v>14</v>
      </c>
      <c r="K16" s="756"/>
    </row>
    <row r="17" spans="1:10" x14ac:dyDescent="0.25">
      <c r="A17" s="701">
        <f>A7</f>
        <v>2021</v>
      </c>
      <c r="B17" s="853">
        <f>IF(ISBLANK(B7),"",B7)</f>
        <v>25</v>
      </c>
      <c r="C17" s="755"/>
      <c r="I17" s="701">
        <f>A7</f>
        <v>2021</v>
      </c>
      <c r="J17" s="853">
        <f>IF(ISBLANK(E7),"",E7)</f>
        <v>11.4</v>
      </c>
    </row>
    <row r="18" spans="1:10" x14ac:dyDescent="0.25">
      <c r="A18" s="702">
        <f>A8</f>
        <v>2022</v>
      </c>
      <c r="B18" s="676">
        <f>IF(ISBLANK(B8),"",B8)</f>
        <v>45</v>
      </c>
      <c r="C18" s="755"/>
      <c r="I18" s="702">
        <f>A8</f>
        <v>2022</v>
      </c>
      <c r="J18" s="676">
        <f>IF(ISBLANK(E8),"",E8)</f>
        <v>22.2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9</v>
      </c>
      <c r="D5" s="449">
        <f>IF(ISBLANK(B5),"",A5)</f>
        <v>2021</v>
      </c>
      <c r="E5" s="618">
        <f>IF(ISBLANK(B5),"",B5)</f>
        <v>9</v>
      </c>
      <c r="K5" s="217">
        <v>2020</v>
      </c>
      <c r="L5" s="655">
        <v>5.4</v>
      </c>
    </row>
    <row r="6" spans="1:12" x14ac:dyDescent="0.25">
      <c r="A6" s="229">
        <v>2022</v>
      </c>
      <c r="B6" s="602">
        <v>9</v>
      </c>
      <c r="D6" s="450">
        <f>IF(ISBLANK(B6),"",A6)</f>
        <v>2022</v>
      </c>
      <c r="E6" s="619">
        <f>IF(ISBLANK(B6),"",B6)</f>
        <v>9</v>
      </c>
      <c r="K6" s="286">
        <v>2021</v>
      </c>
      <c r="L6" s="657">
        <v>5.5</v>
      </c>
    </row>
    <row r="7" spans="1:12" x14ac:dyDescent="0.25">
      <c r="A7" s="123">
        <v>2023</v>
      </c>
      <c r="B7" s="617">
        <v>8</v>
      </c>
      <c r="D7" s="379">
        <f>IF(ISBLANK(B7),"",A7)</f>
        <v>2023</v>
      </c>
      <c r="E7" s="620">
        <f>IF(ISBLANK(B7),"",B7)</f>
        <v>8</v>
      </c>
      <c r="K7" s="219">
        <v>2022</v>
      </c>
      <c r="L7" s="617">
        <v>5.9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2</v>
      </c>
      <c r="C4" s="643">
        <v>31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1</v>
      </c>
      <c r="C5" s="602">
        <v>60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2</v>
      </c>
      <c r="C6" s="602">
        <v>73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4</v>
      </c>
      <c r="C5" s="643">
        <v>4548</v>
      </c>
      <c r="D5" s="643">
        <v>749</v>
      </c>
      <c r="E5" s="869">
        <v>16.399999999999999</v>
      </c>
      <c r="F5" s="1039">
        <v>15.1</v>
      </c>
      <c r="G5" s="1039">
        <v>17.600000000000001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5</v>
      </c>
      <c r="C6" s="657">
        <v>3571</v>
      </c>
      <c r="D6" s="657">
        <v>672</v>
      </c>
      <c r="E6" s="657">
        <v>18.600000000000001</v>
      </c>
      <c r="F6" s="657">
        <v>17.899999999999999</v>
      </c>
      <c r="G6" s="657">
        <v>19.3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5</v>
      </c>
      <c r="C7" s="617">
        <v>3389</v>
      </c>
      <c r="D7" s="617">
        <v>648</v>
      </c>
      <c r="E7" s="617">
        <v>19</v>
      </c>
      <c r="F7" s="617">
        <v>17.899999999999999</v>
      </c>
      <c r="G7" s="617">
        <v>20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25.7</v>
      </c>
      <c r="C4" s="655">
        <v>127</v>
      </c>
      <c r="D4" s="655">
        <v>4.0999999999999996</v>
      </c>
      <c r="E4" s="655">
        <v>106</v>
      </c>
      <c r="F4" s="655">
        <v>0.6</v>
      </c>
      <c r="G4" s="655">
        <v>17</v>
      </c>
      <c r="H4" s="655">
        <v>1</v>
      </c>
      <c r="I4" s="655">
        <v>19</v>
      </c>
      <c r="J4" s="655">
        <v>0.5</v>
      </c>
      <c r="K4" s="253"/>
      <c r="L4" s="253"/>
      <c r="M4" s="253"/>
    </row>
    <row r="5" spans="1:13" x14ac:dyDescent="0.25">
      <c r="A5" s="486">
        <v>2022</v>
      </c>
      <c r="B5" s="602">
        <v>23.8</v>
      </c>
      <c r="C5" s="602">
        <v>136</v>
      </c>
      <c r="D5" s="602">
        <v>4.7</v>
      </c>
      <c r="E5" s="602">
        <v>97</v>
      </c>
      <c r="F5" s="602">
        <v>0.6</v>
      </c>
      <c r="G5" s="602">
        <v>17</v>
      </c>
      <c r="H5" s="602">
        <v>1</v>
      </c>
      <c r="I5" s="602">
        <v>25</v>
      </c>
      <c r="J5" s="602">
        <v>0.7</v>
      </c>
      <c r="K5" s="253"/>
      <c r="L5" s="253"/>
      <c r="M5" s="253"/>
    </row>
    <row r="6" spans="1:13" x14ac:dyDescent="0.25">
      <c r="A6" s="481">
        <v>2023</v>
      </c>
      <c r="B6" s="617"/>
      <c r="C6" s="617">
        <v>152</v>
      </c>
      <c r="D6" s="617"/>
      <c r="E6" s="617">
        <v>97</v>
      </c>
      <c r="F6" s="617"/>
      <c r="G6" s="617">
        <v>15</v>
      </c>
      <c r="H6" s="617">
        <v>1</v>
      </c>
      <c r="I6" s="617">
        <v>21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5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53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8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143</v>
      </c>
      <c r="C4" s="1006">
        <v>68</v>
      </c>
      <c r="D4" s="1006">
        <v>75</v>
      </c>
      <c r="E4" s="1005">
        <v>336</v>
      </c>
      <c r="F4" s="1006">
        <v>174</v>
      </c>
      <c r="G4" s="1006">
        <v>162</v>
      </c>
      <c r="H4" s="1007">
        <v>7.8</v>
      </c>
      <c r="I4" s="1007">
        <v>18.3</v>
      </c>
      <c r="J4" s="1007">
        <v>-10.5</v>
      </c>
      <c r="K4" s="70">
        <v>249</v>
      </c>
      <c r="L4" s="55">
        <v>116</v>
      </c>
      <c r="M4" s="110">
        <v>133</v>
      </c>
      <c r="N4" s="55">
        <v>299</v>
      </c>
      <c r="O4" s="55">
        <v>136</v>
      </c>
      <c r="P4" s="110">
        <v>163</v>
      </c>
    </row>
    <row r="5" spans="1:17" x14ac:dyDescent="0.25">
      <c r="A5" s="286">
        <v>2021</v>
      </c>
      <c r="B5" s="1008">
        <v>128</v>
      </c>
      <c r="C5" s="1009">
        <v>65</v>
      </c>
      <c r="D5" s="1009">
        <v>63</v>
      </c>
      <c r="E5" s="1008">
        <v>368</v>
      </c>
      <c r="F5" s="1009">
        <v>193</v>
      </c>
      <c r="G5" s="1009">
        <v>175</v>
      </c>
      <c r="H5" s="1010">
        <v>7.1</v>
      </c>
      <c r="I5" s="1010">
        <v>20.399999999999999</v>
      </c>
      <c r="J5" s="1010">
        <v>-13.3</v>
      </c>
      <c r="K5" s="212">
        <v>204</v>
      </c>
      <c r="L5" s="58">
        <v>91</v>
      </c>
      <c r="M5" s="160">
        <v>113</v>
      </c>
      <c r="N5" s="58">
        <v>298</v>
      </c>
      <c r="O5" s="58">
        <v>134</v>
      </c>
      <c r="P5" s="160">
        <v>164</v>
      </c>
    </row>
    <row r="6" spans="1:17" x14ac:dyDescent="0.25">
      <c r="A6" s="219">
        <v>2022</v>
      </c>
      <c r="B6" s="1011">
        <v>164</v>
      </c>
      <c r="C6" s="1012">
        <v>91</v>
      </c>
      <c r="D6" s="1012">
        <v>73</v>
      </c>
      <c r="E6" s="1011">
        <v>338</v>
      </c>
      <c r="F6" s="1012">
        <v>188</v>
      </c>
      <c r="G6" s="1012">
        <v>150</v>
      </c>
      <c r="H6" s="1013">
        <v>9.6</v>
      </c>
      <c r="I6" s="1013">
        <v>19.8</v>
      </c>
      <c r="J6" s="1013">
        <v>-10.199999999999999</v>
      </c>
      <c r="K6" s="1014">
        <v>202</v>
      </c>
      <c r="L6" s="1015">
        <v>74</v>
      </c>
      <c r="M6" s="1016">
        <v>128</v>
      </c>
      <c r="N6" s="1015">
        <v>301</v>
      </c>
      <c r="O6" s="1015">
        <v>124</v>
      </c>
      <c r="P6" s="1016">
        <v>177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75</v>
      </c>
      <c r="C13" s="319">
        <f>IF(ISBLANK(C4),"",C4)</f>
        <v>68</v>
      </c>
      <c r="D13" s="364"/>
      <c r="E13" s="322">
        <f>A4</f>
        <v>2020</v>
      </c>
      <c r="F13" s="319">
        <f>IF(ISBLANK(G4),"",G4)</f>
        <v>162</v>
      </c>
      <c r="G13" s="319">
        <f>IF(ISBLANK(F4),"",F4)</f>
        <v>174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63</v>
      </c>
      <c r="C14" s="320">
        <f t="shared" ref="C14:C15" si="2">IF(ISBLANK(C5),"",C5)</f>
        <v>65</v>
      </c>
      <c r="D14" s="364"/>
      <c r="E14" s="323">
        <f t="shared" ref="E14:E15" si="3">A5</f>
        <v>2021</v>
      </c>
      <c r="F14" s="320">
        <f t="shared" ref="F14:F15" si="4">IF(ISBLANK(G5),"",G5)</f>
        <v>175</v>
      </c>
      <c r="G14" s="320">
        <f t="shared" ref="G14:G15" si="5">IF(ISBLANK(F5),"",F5)</f>
        <v>193</v>
      </c>
      <c r="H14" s="389"/>
      <c r="I14" s="389"/>
      <c r="J14" s="48"/>
      <c r="K14" s="325" t="s">
        <v>536</v>
      </c>
      <c r="L14" s="328">
        <f>IF(ISBLANK(K4),"",K4)</f>
        <v>249</v>
      </c>
      <c r="M14" s="328">
        <f>IF(ISBLANK(K5),"",K5)</f>
        <v>204</v>
      </c>
      <c r="N14" s="328">
        <f>IF(ISBLANK(K6),"",K6)</f>
        <v>202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73</v>
      </c>
      <c r="C15" s="321">
        <f t="shared" si="2"/>
        <v>91</v>
      </c>
      <c r="E15" s="324">
        <f t="shared" si="3"/>
        <v>2022</v>
      </c>
      <c r="F15" s="321">
        <f t="shared" si="4"/>
        <v>150</v>
      </c>
      <c r="G15" s="321">
        <f t="shared" si="5"/>
        <v>188</v>
      </c>
      <c r="H15" s="211"/>
      <c r="I15" s="211"/>
      <c r="J15" s="28"/>
      <c r="K15" s="326" t="s">
        <v>535</v>
      </c>
      <c r="L15" s="329">
        <f>IF(ISBLANK(N4),"",N4)</f>
        <v>299</v>
      </c>
      <c r="M15" s="329">
        <f>IF(ISBLANK(N5),"",N5)</f>
        <v>298</v>
      </c>
      <c r="N15" s="329">
        <f>IF(ISBLANK(N6),"",N6)</f>
        <v>301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249</v>
      </c>
      <c r="M19" s="328">
        <f>IF(ISBLANK(K5),"",K5)</f>
        <v>204</v>
      </c>
      <c r="N19" s="328">
        <f>IF(ISBLANK(K6),"",K6)</f>
        <v>202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299</v>
      </c>
      <c r="M20" s="329">
        <f>IF(ISBLANK(N5),"",N5)</f>
        <v>298</v>
      </c>
      <c r="N20" s="329">
        <f>IF(ISBLANK(N6),"",N6)</f>
        <v>301</v>
      </c>
      <c r="O20" s="364"/>
    </row>
    <row r="21" spans="1:15" x14ac:dyDescent="0.25">
      <c r="A21" s="322">
        <f>A4</f>
        <v>2020</v>
      </c>
      <c r="B21" s="319">
        <f>IF(ISBLANK(D4),"",D4)</f>
        <v>75</v>
      </c>
      <c r="C21" s="319">
        <f>IF(ISBLANK(C4),"",C4)</f>
        <v>68</v>
      </c>
      <c r="E21" s="322">
        <f>A4</f>
        <v>2020</v>
      </c>
      <c r="F21" s="319">
        <f>IF(ISBLANK(G4),"",G4)</f>
        <v>162</v>
      </c>
      <c r="G21" s="319">
        <f>IF(ISBLANK(F4),"",F4)</f>
        <v>174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63</v>
      </c>
      <c r="C22" s="320">
        <f t="shared" ref="C22:C23" si="8">IF(ISBLANK(C5),"",C5)</f>
        <v>65</v>
      </c>
      <c r="E22" s="323">
        <f t="shared" ref="E22:E23" si="9">A5</f>
        <v>2021</v>
      </c>
      <c r="F22" s="320">
        <f t="shared" ref="F22:F23" si="10">IF(ISBLANK(G5),"",G5)</f>
        <v>175</v>
      </c>
      <c r="G22" s="320">
        <f t="shared" ref="G22:G23" si="11">IF(ISBLANK(F5),"",F5)</f>
        <v>193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73</v>
      </c>
      <c r="C23" s="321">
        <f t="shared" si="8"/>
        <v>91</v>
      </c>
      <c r="E23" s="324">
        <f t="shared" si="9"/>
        <v>2022</v>
      </c>
      <c r="F23" s="321">
        <f t="shared" si="10"/>
        <v>150</v>
      </c>
      <c r="G23" s="321">
        <f t="shared" si="11"/>
        <v>188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5</v>
      </c>
      <c r="C5" s="611"/>
      <c r="D5" s="611"/>
      <c r="E5" s="599">
        <v>1</v>
      </c>
      <c r="F5" s="616"/>
      <c r="G5" s="945"/>
      <c r="H5" s="599">
        <v>35</v>
      </c>
      <c r="I5" s="616">
        <v>6</v>
      </c>
      <c r="J5" s="616">
        <v>29</v>
      </c>
      <c r="K5" s="616"/>
      <c r="L5" s="945"/>
    </row>
    <row r="6" spans="1:12" x14ac:dyDescent="0.25">
      <c r="A6" s="286">
        <v>2021</v>
      </c>
      <c r="B6" s="601">
        <v>16</v>
      </c>
      <c r="C6" s="612"/>
      <c r="D6" s="612"/>
      <c r="E6" s="1034">
        <v>3</v>
      </c>
      <c r="F6" s="1028"/>
      <c r="G6" s="980"/>
      <c r="H6" s="1034">
        <v>26</v>
      </c>
      <c r="I6" s="1028">
        <v>9</v>
      </c>
      <c r="J6" s="1028">
        <v>17</v>
      </c>
      <c r="K6" s="1028"/>
      <c r="L6" s="980"/>
    </row>
    <row r="7" spans="1:12" x14ac:dyDescent="0.25">
      <c r="A7" s="218">
        <v>2022</v>
      </c>
      <c r="B7" s="601">
        <v>5</v>
      </c>
      <c r="C7" s="612"/>
      <c r="D7" s="612"/>
      <c r="E7" s="1034">
        <v>8</v>
      </c>
      <c r="F7" s="1028"/>
      <c r="G7" s="980"/>
      <c r="H7" s="1034">
        <v>53</v>
      </c>
      <c r="I7" s="1028">
        <v>18</v>
      </c>
      <c r="J7" s="1028">
        <v>35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18</v>
      </c>
    </row>
    <row r="15" spans="1:12" ht="30" x14ac:dyDescent="0.25">
      <c r="A15" s="833" t="s">
        <v>1543</v>
      </c>
      <c r="B15" s="623">
        <f>IF(ISBLANK(J7),"",J7)</f>
        <v>35</v>
      </c>
    </row>
    <row r="17" spans="1:2" x14ac:dyDescent="0.25">
      <c r="A17" s="625" t="s">
        <v>1540</v>
      </c>
      <c r="B17" s="621">
        <f>IF(ISBLANK(I7),"",I7)</f>
        <v>18</v>
      </c>
    </row>
    <row r="18" spans="1:2" x14ac:dyDescent="0.25">
      <c r="A18" s="627" t="s">
        <v>1541</v>
      </c>
      <c r="B18" s="623">
        <f>IF(ISBLANK(J7),"",J7)</f>
        <v>35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75.7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37.1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74.5</v>
      </c>
      <c r="C6" s="614">
        <v>34.299999999999997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75.8</v>
      </c>
      <c r="C10" s="614">
        <v>31.4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75.7</v>
      </c>
      <c r="C14" s="73">
        <v>37.1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202.48599999999999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105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6381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74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4857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35634.04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57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0.6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18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202.48599999999999</v>
      </c>
      <c r="C5" s="611">
        <v>153.48599999999999</v>
      </c>
      <c r="D5" s="751">
        <v>3660</v>
      </c>
      <c r="E5" s="751">
        <v>20</v>
      </c>
      <c r="G5" s="358">
        <v>2014</v>
      </c>
      <c r="H5" s="70">
        <v>35622.49</v>
      </c>
      <c r="I5" s="55">
        <v>18825.09</v>
      </c>
      <c r="J5" s="55">
        <v>16797.400000000001</v>
      </c>
      <c r="K5" s="71">
        <v>57</v>
      </c>
    </row>
    <row r="6" spans="1:12" x14ac:dyDescent="0.25">
      <c r="A6" s="286">
        <v>2021</v>
      </c>
      <c r="B6" s="601">
        <v>202.48599999999999</v>
      </c>
      <c r="C6" s="612">
        <v>153.48599999999999</v>
      </c>
      <c r="D6" s="959">
        <v>3402</v>
      </c>
      <c r="E6" s="959">
        <v>19</v>
      </c>
      <c r="G6" s="480">
        <v>2017</v>
      </c>
      <c r="H6" s="212">
        <v>35622.550000000003</v>
      </c>
      <c r="I6" s="58">
        <v>18825.009999999998</v>
      </c>
      <c r="J6" s="58">
        <v>16797.54</v>
      </c>
      <c r="K6" s="214">
        <v>57</v>
      </c>
    </row>
    <row r="7" spans="1:12" x14ac:dyDescent="0.25">
      <c r="A7" s="218">
        <v>2022</v>
      </c>
      <c r="B7" s="601">
        <v>202.48599999999999</v>
      </c>
      <c r="C7" s="612">
        <v>153.48599999999999</v>
      </c>
      <c r="D7" s="959">
        <v>3157</v>
      </c>
      <c r="E7" s="959">
        <v>18</v>
      </c>
      <c r="G7" s="482">
        <v>2020</v>
      </c>
      <c r="H7" s="72">
        <v>35634.04</v>
      </c>
      <c r="I7" s="61">
        <v>18825.009999999998</v>
      </c>
      <c r="J7" s="61">
        <v>16809.03</v>
      </c>
      <c r="K7" s="73">
        <v>57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153.48599999999999</v>
      </c>
      <c r="D14" s="631">
        <f>A5</f>
        <v>2020</v>
      </c>
      <c r="E14" s="625">
        <f>IF(ISBLANK(D5),"",D5)</f>
        <v>3660</v>
      </c>
      <c r="F14" s="211"/>
      <c r="G14" s="634" t="s">
        <v>925</v>
      </c>
      <c r="H14" s="621">
        <f>IF(ISBLANK(J7),"",J7)</f>
        <v>16809.03</v>
      </c>
      <c r="I14" s="211"/>
      <c r="J14" s="211"/>
    </row>
    <row r="15" spans="1:12" x14ac:dyDescent="0.25">
      <c r="A15" s="870" t="s">
        <v>16</v>
      </c>
      <c r="B15" s="630">
        <f>IF(ISBLANK(B7),"",B7)</f>
        <v>202.48599999999999</v>
      </c>
      <c r="D15" s="632">
        <f t="shared" ref="D15:D16" si="0">A6</f>
        <v>2021</v>
      </c>
      <c r="E15" s="626">
        <f>IF(ISBLANK(D6),"",D6)</f>
        <v>3402</v>
      </c>
      <c r="F15" s="211"/>
      <c r="G15" s="635" t="s">
        <v>926</v>
      </c>
      <c r="H15" s="623">
        <f>IF(ISBLANK(I7),"",I7)</f>
        <v>18825.009999999998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3157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153.48599999999999</v>
      </c>
      <c r="F19" s="253"/>
      <c r="G19" s="634" t="s">
        <v>529</v>
      </c>
      <c r="H19" s="621">
        <f>IF(ISBLANK(J7),"",J7)</f>
        <v>16809.03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202.48599999999999</v>
      </c>
      <c r="F20" s="253"/>
      <c r="G20" s="635" t="s">
        <v>528</v>
      </c>
      <c r="H20" s="623">
        <f>IF(ISBLANK(I7),"",I7)</f>
        <v>18825.009999999998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0.4</v>
      </c>
      <c r="C5" s="1092">
        <v>6381</v>
      </c>
      <c r="D5" s="1093">
        <v>105</v>
      </c>
      <c r="E5" s="1092">
        <v>4857</v>
      </c>
      <c r="F5" s="1093">
        <v>74</v>
      </c>
    </row>
    <row r="6" spans="1:9" x14ac:dyDescent="0.25">
      <c r="A6" s="218">
        <v>2021</v>
      </c>
      <c r="B6" s="1092">
        <v>2.4</v>
      </c>
      <c r="C6" s="1092">
        <v>6381</v>
      </c>
      <c r="D6" s="1093">
        <v>105</v>
      </c>
      <c r="E6" s="1092">
        <v>4857</v>
      </c>
      <c r="F6" s="1093">
        <v>74</v>
      </c>
    </row>
    <row r="7" spans="1:9" x14ac:dyDescent="0.25">
      <c r="A7" s="219">
        <v>2022</v>
      </c>
      <c r="B7" s="73">
        <v>0.6</v>
      </c>
      <c r="C7" s="73">
        <v>6381</v>
      </c>
      <c r="D7" s="73">
        <v>105</v>
      </c>
      <c r="E7" s="73">
        <v>4857</v>
      </c>
      <c r="F7" s="73">
        <v>74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3571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3340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231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16301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15032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1269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4.5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5.5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2624</v>
      </c>
      <c r="C5" s="458">
        <v>2469</v>
      </c>
      <c r="D5" s="458">
        <v>155</v>
      </c>
      <c r="E5" s="457">
        <v>8857</v>
      </c>
      <c r="F5" s="458">
        <v>8620</v>
      </c>
      <c r="G5" s="458">
        <v>237</v>
      </c>
      <c r="H5" s="457">
        <v>3.5</v>
      </c>
      <c r="I5" s="763">
        <v>1.5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1583</v>
      </c>
      <c r="C6" s="458">
        <v>1435</v>
      </c>
      <c r="D6" s="458">
        <v>148</v>
      </c>
      <c r="E6" s="457">
        <v>4956</v>
      </c>
      <c r="F6" s="458">
        <v>4487</v>
      </c>
      <c r="G6" s="458">
        <v>469</v>
      </c>
      <c r="H6" s="457">
        <v>3.1</v>
      </c>
      <c r="I6" s="763">
        <v>3.2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3571</v>
      </c>
      <c r="C7" s="612">
        <v>3340</v>
      </c>
      <c r="D7" s="612">
        <v>231</v>
      </c>
      <c r="E7" s="601">
        <v>16301</v>
      </c>
      <c r="F7" s="612">
        <v>15032</v>
      </c>
      <c r="G7" s="612">
        <v>1269</v>
      </c>
      <c r="H7" s="947">
        <v>4.5</v>
      </c>
      <c r="I7" s="948">
        <v>5.5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2624</v>
      </c>
      <c r="C14" s="674">
        <f t="shared" ref="C14:D14" si="0">IF(ISBLANK(C5),"",C5)</f>
        <v>2469</v>
      </c>
      <c r="D14" s="669">
        <f t="shared" si="0"/>
        <v>155</v>
      </c>
      <c r="F14" s="884">
        <f>A5</f>
        <v>2020</v>
      </c>
      <c r="G14" s="674">
        <f>IF(ISBLANK(E5),"",E5)</f>
        <v>8857</v>
      </c>
      <c r="H14" s="674">
        <f t="shared" ref="H14:I16" si="1">IF(ISBLANK(F5),"",F5)</f>
        <v>8620</v>
      </c>
      <c r="I14" s="669">
        <f t="shared" si="1"/>
        <v>237</v>
      </c>
      <c r="J14" s="756"/>
      <c r="K14" s="884">
        <f>A5</f>
        <v>2020</v>
      </c>
      <c r="L14" s="674">
        <f>IF(ISBLANK(H5),"",H5)</f>
        <v>3.5</v>
      </c>
      <c r="M14" s="669">
        <f>IF(ISBLANK(I5),"",I5)</f>
        <v>1.5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1583</v>
      </c>
      <c r="C15" s="879">
        <f t="shared" si="3"/>
        <v>1435</v>
      </c>
      <c r="D15" s="886">
        <f t="shared" si="3"/>
        <v>148</v>
      </c>
      <c r="F15" s="890">
        <f t="shared" ref="F15:F16" si="4">A6</f>
        <v>2021</v>
      </c>
      <c r="G15" s="853">
        <f t="shared" ref="G15:G16" si="5">IF(ISBLANK(E6),"",E6)</f>
        <v>4956</v>
      </c>
      <c r="H15" s="853">
        <f t="shared" si="1"/>
        <v>4487</v>
      </c>
      <c r="I15" s="670">
        <f t="shared" si="1"/>
        <v>469</v>
      </c>
      <c r="J15" s="211"/>
      <c r="K15" s="890">
        <f t="shared" ref="K15:K16" si="6">A6</f>
        <v>2021</v>
      </c>
      <c r="L15" s="853">
        <f t="shared" ref="L15:M16" si="7">IF(ISBLANK(H6),"",H6)</f>
        <v>3.1</v>
      </c>
      <c r="M15" s="670">
        <f t="shared" si="7"/>
        <v>3.2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3571</v>
      </c>
      <c r="C16" s="888">
        <f t="shared" si="3"/>
        <v>3340</v>
      </c>
      <c r="D16" s="889">
        <f t="shared" si="3"/>
        <v>231</v>
      </c>
      <c r="F16" s="891">
        <f t="shared" si="4"/>
        <v>2022</v>
      </c>
      <c r="G16" s="676">
        <f t="shared" si="5"/>
        <v>16301</v>
      </c>
      <c r="H16" s="676">
        <f t="shared" si="1"/>
        <v>15032</v>
      </c>
      <c r="I16" s="671">
        <f t="shared" si="1"/>
        <v>1269</v>
      </c>
      <c r="J16" s="211"/>
      <c r="K16" s="891">
        <f t="shared" si="6"/>
        <v>2022</v>
      </c>
      <c r="L16" s="676">
        <f t="shared" si="7"/>
        <v>4.5</v>
      </c>
      <c r="M16" s="671">
        <f t="shared" si="7"/>
        <v>5.5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2624</v>
      </c>
      <c r="C22" s="674">
        <f t="shared" ref="C22:D22" si="8">IF(ISBLANK(C5),"",C5)</f>
        <v>2469</v>
      </c>
      <c r="D22" s="669">
        <f t="shared" si="8"/>
        <v>155</v>
      </c>
      <c r="F22" s="884">
        <f>A5</f>
        <v>2020</v>
      </c>
      <c r="G22" s="674">
        <f>IF(ISBLANK(E5),"",E5)</f>
        <v>8857</v>
      </c>
      <c r="H22" s="674">
        <f t="shared" ref="H22:I24" si="9">IF(ISBLANK(F5),"",F5)</f>
        <v>8620</v>
      </c>
      <c r="I22" s="669">
        <f t="shared" si="9"/>
        <v>237</v>
      </c>
      <c r="J22" s="756"/>
      <c r="K22" s="884">
        <f>A5</f>
        <v>2020</v>
      </c>
      <c r="L22" s="674">
        <f>IF(ISBLANK(H5),"",H5)</f>
        <v>3.5</v>
      </c>
      <c r="M22" s="669">
        <f>IF(ISBLANK(I5),"",I5)</f>
        <v>1.5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1583</v>
      </c>
      <c r="C23" s="853">
        <f t="shared" si="11"/>
        <v>1435</v>
      </c>
      <c r="D23" s="670">
        <f t="shared" si="11"/>
        <v>148</v>
      </c>
      <c r="F23" s="890">
        <f t="shared" ref="F23:F24" si="12">A6</f>
        <v>2021</v>
      </c>
      <c r="G23" s="853">
        <f t="shared" ref="G23:G24" si="13">IF(ISBLANK(E6),"",E6)</f>
        <v>4956</v>
      </c>
      <c r="H23" s="853">
        <f t="shared" si="9"/>
        <v>4487</v>
      </c>
      <c r="I23" s="670">
        <f t="shared" si="9"/>
        <v>469</v>
      </c>
      <c r="J23" s="211"/>
      <c r="K23" s="890">
        <f t="shared" ref="K23:K24" si="14">A6</f>
        <v>2021</v>
      </c>
      <c r="L23" s="853">
        <f t="shared" ref="L23:M24" si="15">IF(ISBLANK(H6),"",H6)</f>
        <v>3.1</v>
      </c>
      <c r="M23" s="670">
        <f t="shared" si="15"/>
        <v>3.2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3571</v>
      </c>
      <c r="C24" s="676">
        <f t="shared" si="11"/>
        <v>3340</v>
      </c>
      <c r="D24" s="671">
        <f t="shared" si="11"/>
        <v>231</v>
      </c>
      <c r="F24" s="891">
        <f t="shared" si="12"/>
        <v>2022</v>
      </c>
      <c r="G24" s="676">
        <f t="shared" si="13"/>
        <v>16301</v>
      </c>
      <c r="H24" s="676">
        <f t="shared" si="9"/>
        <v>15032</v>
      </c>
      <c r="I24" s="671">
        <f t="shared" si="9"/>
        <v>1269</v>
      </c>
      <c r="J24" s="211"/>
      <c r="K24" s="891">
        <f t="shared" si="14"/>
        <v>2022</v>
      </c>
      <c r="L24" s="676">
        <f t="shared" si="15"/>
        <v>4.5</v>
      </c>
      <c r="M24" s="671">
        <f t="shared" si="15"/>
        <v>5.5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38</v>
      </c>
      <c r="C3" s="71">
        <v>12</v>
      </c>
      <c r="D3" s="71">
        <v>11.3</v>
      </c>
      <c r="F3" s="105" t="s">
        <v>537</v>
      </c>
      <c r="G3" s="97">
        <f>IF(ISBLANK(B3),"",B3)</f>
        <v>38</v>
      </c>
      <c r="H3" s="97">
        <f>IF(ISBLANK(B4),"",B4)</f>
        <v>60</v>
      </c>
      <c r="I3" s="97">
        <f>IF(ISBLANK(B5),"",B5)</f>
        <v>79</v>
      </c>
      <c r="J3" s="365"/>
    </row>
    <row r="4" spans="1:12" x14ac:dyDescent="0.25">
      <c r="A4" s="286">
        <v>2021</v>
      </c>
      <c r="B4" s="214">
        <v>60</v>
      </c>
      <c r="C4" s="214">
        <v>2</v>
      </c>
      <c r="D4" s="214">
        <v>4</v>
      </c>
      <c r="F4" s="130" t="s">
        <v>538</v>
      </c>
      <c r="G4" s="98">
        <f>IF(ISBLANK(C3),"",C3)</f>
        <v>12</v>
      </c>
      <c r="H4" s="98">
        <f>IF(ISBLANK(C4),"",C4)</f>
        <v>2</v>
      </c>
      <c r="I4" s="98">
        <f>IF(ISBLANK(C5),"",C5)</f>
        <v>1</v>
      </c>
      <c r="J4" s="365"/>
    </row>
    <row r="5" spans="1:12" x14ac:dyDescent="0.25">
      <c r="A5" s="218">
        <v>2022</v>
      </c>
      <c r="B5" s="168">
        <v>79</v>
      </c>
      <c r="C5" s="168">
        <v>1</v>
      </c>
      <c r="D5" s="168">
        <v>4.5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38</v>
      </c>
      <c r="H8" s="97">
        <f>IF(ISBLANK(B4),"",B4)</f>
        <v>60</v>
      </c>
      <c r="I8" s="97">
        <f>IF(ISBLANK(B5),"",B5)</f>
        <v>79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12</v>
      </c>
      <c r="H9" s="98">
        <f>IF(ISBLANK(C4),"",C4)</f>
        <v>2</v>
      </c>
      <c r="I9" s="98">
        <f>IF(ISBLANK(C5),"",C5)</f>
        <v>1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11.3</v>
      </c>
      <c r="H13" s="132">
        <f>IF(ISBLANK(D4),"",D4)</f>
        <v>4</v>
      </c>
      <c r="I13" s="132">
        <f>IF(ISBLANK(D5),"",D5)</f>
        <v>4.5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356</v>
      </c>
      <c r="C4" s="110">
        <v>376</v>
      </c>
      <c r="E4" s="29" t="s">
        <v>540</v>
      </c>
      <c r="F4" s="163">
        <f>B4/($B$22+$C$22)*100</f>
        <v>2.0843091334894615</v>
      </c>
      <c r="G4" s="163">
        <f>C4/($B$22+$C$22)*100</f>
        <v>2.2014051522248246</v>
      </c>
      <c r="J4" s="29" t="s">
        <v>540</v>
      </c>
      <c r="K4" s="163">
        <f>G4</f>
        <v>2.2014051522248246</v>
      </c>
    </row>
    <row r="5" spans="1:11" x14ac:dyDescent="0.25">
      <c r="A5" s="202" t="s">
        <v>541</v>
      </c>
      <c r="B5" s="212">
        <v>348</v>
      </c>
      <c r="C5" s="160">
        <v>397</v>
      </c>
      <c r="E5" s="29" t="s">
        <v>541</v>
      </c>
      <c r="F5" s="163">
        <f t="shared" ref="F5:G21" si="0">B5/($B$22+$C$22)*100</f>
        <v>2.0374707259953162</v>
      </c>
      <c r="G5" s="163">
        <f t="shared" si="0"/>
        <v>2.3243559718969555</v>
      </c>
      <c r="J5" s="29" t="s">
        <v>541</v>
      </c>
      <c r="K5" s="163">
        <f t="shared" ref="K5:K21" si="1">G5</f>
        <v>2.3243559718969555</v>
      </c>
    </row>
    <row r="6" spans="1:11" x14ac:dyDescent="0.25">
      <c r="A6" s="202" t="s">
        <v>542</v>
      </c>
      <c r="B6" s="212">
        <v>397</v>
      </c>
      <c r="C6" s="160">
        <v>446</v>
      </c>
      <c r="E6" s="29" t="s">
        <v>542</v>
      </c>
      <c r="F6" s="163">
        <f t="shared" si="0"/>
        <v>2.3243559718969555</v>
      </c>
      <c r="G6" s="163">
        <f t="shared" si="0"/>
        <v>2.6112412177985949</v>
      </c>
      <c r="J6" s="29" t="s">
        <v>542</v>
      </c>
      <c r="K6" s="163">
        <f t="shared" si="1"/>
        <v>2.6112412177985949</v>
      </c>
    </row>
    <row r="7" spans="1:11" x14ac:dyDescent="0.25">
      <c r="A7" s="202" t="s">
        <v>543</v>
      </c>
      <c r="B7" s="212">
        <v>462</v>
      </c>
      <c r="C7" s="160">
        <v>477</v>
      </c>
      <c r="E7" s="29" t="s">
        <v>543</v>
      </c>
      <c r="F7" s="163">
        <f t="shared" si="0"/>
        <v>2.7049180327868854</v>
      </c>
      <c r="G7" s="163">
        <f t="shared" si="0"/>
        <v>2.7927400468384076</v>
      </c>
      <c r="J7" s="29" t="s">
        <v>543</v>
      </c>
      <c r="K7" s="163">
        <f t="shared" si="1"/>
        <v>2.7927400468384076</v>
      </c>
    </row>
    <row r="8" spans="1:11" x14ac:dyDescent="0.25">
      <c r="A8" s="202" t="s">
        <v>544</v>
      </c>
      <c r="B8" s="212">
        <v>435</v>
      </c>
      <c r="C8" s="160">
        <v>463</v>
      </c>
      <c r="E8" s="29" t="s">
        <v>544</v>
      </c>
      <c r="F8" s="163">
        <f t="shared" si="0"/>
        <v>2.5468384074941453</v>
      </c>
      <c r="G8" s="163">
        <f t="shared" si="0"/>
        <v>2.7107728337236536</v>
      </c>
      <c r="J8" s="29" t="s">
        <v>544</v>
      </c>
      <c r="K8" s="163">
        <f t="shared" si="1"/>
        <v>2.7107728337236536</v>
      </c>
    </row>
    <row r="9" spans="1:11" x14ac:dyDescent="0.25">
      <c r="A9" s="202" t="s">
        <v>545</v>
      </c>
      <c r="B9" s="212">
        <v>423</v>
      </c>
      <c r="C9" s="160">
        <v>494</v>
      </c>
      <c r="E9" s="29" t="s">
        <v>545</v>
      </c>
      <c r="F9" s="163">
        <f t="shared" si="0"/>
        <v>2.4765807962529274</v>
      </c>
      <c r="G9" s="163">
        <f t="shared" si="0"/>
        <v>2.8922716627634659</v>
      </c>
      <c r="J9" s="29" t="s">
        <v>545</v>
      </c>
      <c r="K9" s="163">
        <f t="shared" si="1"/>
        <v>2.8922716627634659</v>
      </c>
    </row>
    <row r="10" spans="1:11" x14ac:dyDescent="0.25">
      <c r="A10" s="202" t="s">
        <v>546</v>
      </c>
      <c r="B10" s="212">
        <v>430</v>
      </c>
      <c r="C10" s="160">
        <v>490</v>
      </c>
      <c r="E10" s="29" t="s">
        <v>546</v>
      </c>
      <c r="F10" s="163">
        <f t="shared" si="0"/>
        <v>2.5175644028103044</v>
      </c>
      <c r="G10" s="163">
        <f t="shared" si="0"/>
        <v>2.8688524590163933</v>
      </c>
      <c r="J10" s="29" t="s">
        <v>546</v>
      </c>
      <c r="K10" s="163">
        <f t="shared" si="1"/>
        <v>2.8688524590163933</v>
      </c>
    </row>
    <row r="11" spans="1:11" x14ac:dyDescent="0.25">
      <c r="A11" s="202" t="s">
        <v>547</v>
      </c>
      <c r="B11" s="212">
        <v>562</v>
      </c>
      <c r="C11" s="160">
        <v>571</v>
      </c>
      <c r="E11" s="29" t="s">
        <v>547</v>
      </c>
      <c r="F11" s="163">
        <f t="shared" si="0"/>
        <v>3.2903981264637006</v>
      </c>
      <c r="G11" s="163">
        <f t="shared" si="0"/>
        <v>3.3430913348946136</v>
      </c>
      <c r="J11" s="29" t="s">
        <v>547</v>
      </c>
      <c r="K11" s="163">
        <f t="shared" si="1"/>
        <v>3.3430913348946136</v>
      </c>
    </row>
    <row r="12" spans="1:11" x14ac:dyDescent="0.25">
      <c r="A12" s="202" t="s">
        <v>548</v>
      </c>
      <c r="B12" s="212">
        <v>523</v>
      </c>
      <c r="C12" s="160">
        <v>614</v>
      </c>
      <c r="E12" s="29" t="s">
        <v>548</v>
      </c>
      <c r="F12" s="163">
        <f t="shared" si="0"/>
        <v>3.0620608899297426</v>
      </c>
      <c r="G12" s="163">
        <f t="shared" si="0"/>
        <v>3.5948477751756442</v>
      </c>
      <c r="J12" s="29" t="s">
        <v>548</v>
      </c>
      <c r="K12" s="163">
        <f t="shared" si="1"/>
        <v>3.5948477751756442</v>
      </c>
    </row>
    <row r="13" spans="1:11" x14ac:dyDescent="0.25">
      <c r="A13" s="202" t="s">
        <v>549</v>
      </c>
      <c r="B13" s="212">
        <v>622</v>
      </c>
      <c r="C13" s="160">
        <v>604</v>
      </c>
      <c r="E13" s="29" t="s">
        <v>549</v>
      </c>
      <c r="F13" s="163">
        <f t="shared" si="0"/>
        <v>3.6416861826697891</v>
      </c>
      <c r="G13" s="163">
        <f t="shared" si="0"/>
        <v>3.5362997658079625</v>
      </c>
      <c r="J13" s="29" t="s">
        <v>549</v>
      </c>
      <c r="K13" s="163">
        <f t="shared" si="1"/>
        <v>3.5362997658079625</v>
      </c>
    </row>
    <row r="14" spans="1:11" x14ac:dyDescent="0.25">
      <c r="A14" s="202" t="s">
        <v>550</v>
      </c>
      <c r="B14" s="212">
        <v>619</v>
      </c>
      <c r="C14" s="160">
        <v>639</v>
      </c>
      <c r="E14" s="29" t="s">
        <v>550</v>
      </c>
      <c r="F14" s="163">
        <f t="shared" si="0"/>
        <v>3.6241217798594851</v>
      </c>
      <c r="G14" s="163">
        <f t="shared" si="0"/>
        <v>3.7412177985948478</v>
      </c>
      <c r="J14" s="29" t="s">
        <v>550</v>
      </c>
      <c r="K14" s="163">
        <f t="shared" si="1"/>
        <v>3.7412177985948478</v>
      </c>
    </row>
    <row r="15" spans="1:11" x14ac:dyDescent="0.25">
      <c r="A15" s="202" t="s">
        <v>551</v>
      </c>
      <c r="B15" s="212">
        <v>622</v>
      </c>
      <c r="C15" s="160">
        <v>604</v>
      </c>
      <c r="E15" s="29" t="s">
        <v>551</v>
      </c>
      <c r="F15" s="163">
        <f t="shared" si="0"/>
        <v>3.6416861826697891</v>
      </c>
      <c r="G15" s="163">
        <f t="shared" si="0"/>
        <v>3.5362997658079625</v>
      </c>
      <c r="J15" s="29" t="s">
        <v>551</v>
      </c>
      <c r="K15" s="163">
        <f t="shared" si="1"/>
        <v>3.5362997658079625</v>
      </c>
    </row>
    <row r="16" spans="1:11" x14ac:dyDescent="0.25">
      <c r="A16" s="202" t="s">
        <v>552</v>
      </c>
      <c r="B16" s="212">
        <v>687</v>
      </c>
      <c r="C16" s="160">
        <v>644</v>
      </c>
      <c r="E16" s="29" t="s">
        <v>552</v>
      </c>
      <c r="F16" s="163">
        <f t="shared" si="0"/>
        <v>4.0222482435597184</v>
      </c>
      <c r="G16" s="163">
        <f t="shared" si="0"/>
        <v>3.7704918032786887</v>
      </c>
      <c r="J16" s="29" t="s">
        <v>552</v>
      </c>
      <c r="K16" s="163">
        <f t="shared" si="1"/>
        <v>3.7704918032786887</v>
      </c>
    </row>
    <row r="17" spans="1:11" x14ac:dyDescent="0.25">
      <c r="A17" s="202" t="s">
        <v>553</v>
      </c>
      <c r="B17" s="212">
        <v>725</v>
      </c>
      <c r="C17" s="160">
        <v>690</v>
      </c>
      <c r="E17" s="29" t="s">
        <v>553</v>
      </c>
      <c r="F17" s="163">
        <f t="shared" si="0"/>
        <v>4.2447306791569082</v>
      </c>
      <c r="G17" s="163">
        <f t="shared" si="0"/>
        <v>4.0398126463700237</v>
      </c>
      <c r="J17" s="29" t="s">
        <v>553</v>
      </c>
      <c r="K17" s="163">
        <f t="shared" si="1"/>
        <v>4.0398126463700237</v>
      </c>
    </row>
    <row r="18" spans="1:11" x14ac:dyDescent="0.25">
      <c r="A18" s="202" t="s">
        <v>554</v>
      </c>
      <c r="B18" s="212">
        <v>565</v>
      </c>
      <c r="C18" s="160">
        <v>526</v>
      </c>
      <c r="E18" s="29" t="s">
        <v>554</v>
      </c>
      <c r="F18" s="163">
        <f t="shared" si="0"/>
        <v>3.3079625292740049</v>
      </c>
      <c r="G18" s="163">
        <f t="shared" si="0"/>
        <v>3.0796252927400469</v>
      </c>
      <c r="J18" s="29" t="s">
        <v>554</v>
      </c>
      <c r="K18" s="163">
        <f t="shared" si="1"/>
        <v>3.0796252927400469</v>
      </c>
    </row>
    <row r="19" spans="1:11" x14ac:dyDescent="0.25">
      <c r="A19" s="202" t="s">
        <v>555</v>
      </c>
      <c r="B19" s="212">
        <v>347</v>
      </c>
      <c r="C19" s="160">
        <v>239</v>
      </c>
      <c r="E19" s="29" t="s">
        <v>555</v>
      </c>
      <c r="F19" s="163">
        <f t="shared" si="0"/>
        <v>2.0316159250585479</v>
      </c>
      <c r="G19" s="163">
        <f t="shared" si="0"/>
        <v>1.3992974238875877</v>
      </c>
      <c r="J19" s="29" t="s">
        <v>555</v>
      </c>
      <c r="K19" s="163">
        <f t="shared" si="1"/>
        <v>1.3992974238875877</v>
      </c>
    </row>
    <row r="20" spans="1:11" x14ac:dyDescent="0.25">
      <c r="A20" s="202" t="s">
        <v>556</v>
      </c>
      <c r="B20" s="212">
        <v>236</v>
      </c>
      <c r="C20" s="160">
        <v>182</v>
      </c>
      <c r="E20" s="29" t="s">
        <v>556</v>
      </c>
      <c r="F20" s="163">
        <f t="shared" si="0"/>
        <v>1.3817330210772834</v>
      </c>
      <c r="G20" s="163">
        <f t="shared" si="0"/>
        <v>1.0655737704918031</v>
      </c>
      <c r="J20" s="29" t="s">
        <v>556</v>
      </c>
      <c r="K20" s="163">
        <f t="shared" si="1"/>
        <v>1.0655737704918031</v>
      </c>
    </row>
    <row r="21" spans="1:11" x14ac:dyDescent="0.25">
      <c r="A21" s="203" t="s">
        <v>557</v>
      </c>
      <c r="B21" s="72">
        <v>161</v>
      </c>
      <c r="C21" s="111">
        <v>104</v>
      </c>
      <c r="E21" s="31" t="s">
        <v>557</v>
      </c>
      <c r="F21" s="163">
        <f t="shared" si="0"/>
        <v>0.94262295081967218</v>
      </c>
      <c r="G21" s="163">
        <f t="shared" si="0"/>
        <v>0.6088992974238876</v>
      </c>
      <c r="J21" s="31" t="s">
        <v>557</v>
      </c>
      <c r="K21" s="210">
        <f t="shared" si="1"/>
        <v>0.6088992974238876</v>
      </c>
    </row>
    <row r="22" spans="1:11" x14ac:dyDescent="0.25">
      <c r="A22" s="309" t="s">
        <v>16</v>
      </c>
      <c r="B22" s="121">
        <f>SUM(B4:B21)</f>
        <v>8520</v>
      </c>
      <c r="C22" s="124">
        <f>SUM(C4:C21)</f>
        <v>8560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532</v>
      </c>
      <c r="C3" s="110">
        <v>625</v>
      </c>
      <c r="E3" s="297" t="s">
        <v>709</v>
      </c>
      <c r="F3" s="71">
        <v>46.48</v>
      </c>
      <c r="G3" s="71">
        <v>52.25</v>
      </c>
      <c r="K3" s="122" t="s">
        <v>16</v>
      </c>
      <c r="L3" s="71">
        <v>3.12</v>
      </c>
      <c r="M3" s="71">
        <v>2.74</v>
      </c>
    </row>
    <row r="4" spans="1:16" x14ac:dyDescent="0.25">
      <c r="A4" s="202" t="s">
        <v>704</v>
      </c>
      <c r="B4" s="212">
        <v>854</v>
      </c>
      <c r="C4" s="160">
        <v>757</v>
      </c>
      <c r="E4" s="298" t="s">
        <v>710</v>
      </c>
      <c r="F4" s="214">
        <v>44.76</v>
      </c>
      <c r="G4" s="214">
        <v>39.03</v>
      </c>
      <c r="K4" s="215" t="s">
        <v>212</v>
      </c>
      <c r="L4" s="214">
        <v>3.16</v>
      </c>
      <c r="M4" s="214">
        <v>2.71</v>
      </c>
      <c r="N4" s="211"/>
    </row>
    <row r="5" spans="1:16" x14ac:dyDescent="0.25">
      <c r="A5" s="202" t="s">
        <v>705</v>
      </c>
      <c r="B5" s="212">
        <v>710</v>
      </c>
      <c r="C5" s="160">
        <v>459</v>
      </c>
      <c r="E5" s="298" t="s">
        <v>711</v>
      </c>
      <c r="F5" s="214">
        <v>7.18</v>
      </c>
      <c r="G5" s="214">
        <v>7.17</v>
      </c>
      <c r="K5" s="123" t="s">
        <v>213</v>
      </c>
      <c r="L5" s="73">
        <v>3.07</v>
      </c>
      <c r="M5" s="73">
        <v>2.78</v>
      </c>
      <c r="N5" s="211"/>
    </row>
    <row r="6" spans="1:16" x14ac:dyDescent="0.25">
      <c r="A6" s="202" t="s">
        <v>706</v>
      </c>
      <c r="B6" s="212">
        <v>879</v>
      </c>
      <c r="C6" s="160">
        <v>446</v>
      </c>
      <c r="E6" s="298" t="s">
        <v>712</v>
      </c>
      <c r="F6" s="214">
        <v>1.0900000000000001</v>
      </c>
      <c r="G6" s="214">
        <v>1.31</v>
      </c>
      <c r="K6" s="226"/>
      <c r="L6" s="164"/>
      <c r="M6" s="211"/>
    </row>
    <row r="7" spans="1:16" x14ac:dyDescent="0.25">
      <c r="A7" s="202" t="s">
        <v>707</v>
      </c>
      <c r="B7" s="212">
        <v>332</v>
      </c>
      <c r="C7" s="160">
        <v>301</v>
      </c>
      <c r="E7" s="299" t="s">
        <v>713</v>
      </c>
      <c r="F7" s="73">
        <v>0.48</v>
      </c>
      <c r="G7" s="73">
        <v>0.24</v>
      </c>
      <c r="K7" s="227"/>
      <c r="L7" s="211"/>
      <c r="M7" s="211"/>
    </row>
    <row r="8" spans="1:16" x14ac:dyDescent="0.25">
      <c r="A8" s="203" t="s">
        <v>708</v>
      </c>
      <c r="B8" s="72">
        <v>277</v>
      </c>
      <c r="C8" s="111">
        <v>315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21.529452290733726</v>
      </c>
      <c r="C13" s="301">
        <f>B3/SUM(B3:B8)*100</f>
        <v>14.84375</v>
      </c>
      <c r="E13" s="217" t="s">
        <v>836</v>
      </c>
      <c r="F13" s="289">
        <f>IF(ISBLANK(F3),"",F3)</f>
        <v>46.48</v>
      </c>
      <c r="G13" s="289">
        <f>IF(ISBLANK(G3),"",G3)</f>
        <v>52.25</v>
      </c>
    </row>
    <row r="14" spans="1:16" x14ac:dyDescent="0.25">
      <c r="A14" s="220" t="s">
        <v>825</v>
      </c>
      <c r="B14" s="305">
        <f>C4/SUM(C3:C8)*100</f>
        <v>26.076472614536687</v>
      </c>
      <c r="C14" s="302">
        <f>B4/SUM(B3:B8)*100</f>
        <v>23.828125</v>
      </c>
      <c r="E14" s="286" t="s">
        <v>837</v>
      </c>
      <c r="F14" s="290">
        <f t="shared" ref="F14:G17" si="0">IF(ISBLANK(F4),"",F4)</f>
        <v>44.76</v>
      </c>
      <c r="G14" s="290">
        <f t="shared" si="0"/>
        <v>39.03</v>
      </c>
    </row>
    <row r="15" spans="1:16" x14ac:dyDescent="0.25">
      <c r="A15" s="220" t="s">
        <v>826</v>
      </c>
      <c r="B15" s="305">
        <f>C5/SUM(C3:C8)*100</f>
        <v>15.811229762314847</v>
      </c>
      <c r="C15" s="302">
        <f>B5/SUM(B3:B8)*100</f>
        <v>19.810267857142858</v>
      </c>
      <c r="E15" s="286" t="s">
        <v>838</v>
      </c>
      <c r="F15" s="290">
        <f t="shared" si="0"/>
        <v>7.18</v>
      </c>
      <c r="G15" s="290">
        <f t="shared" si="0"/>
        <v>7.17</v>
      </c>
    </row>
    <row r="16" spans="1:16" x14ac:dyDescent="0.25">
      <c r="A16" s="220" t="s">
        <v>827</v>
      </c>
      <c r="B16" s="305">
        <f>C6/SUM(C3:C8)*100</f>
        <v>15.363417154667586</v>
      </c>
      <c r="C16" s="302">
        <f>B6/SUM(B3:B8)*100</f>
        <v>24.525669642857142</v>
      </c>
      <c r="E16" s="286" t="s">
        <v>839</v>
      </c>
      <c r="F16" s="290">
        <f t="shared" si="0"/>
        <v>1.0900000000000001</v>
      </c>
      <c r="G16" s="290">
        <f t="shared" si="0"/>
        <v>1.31</v>
      </c>
    </row>
    <row r="17" spans="1:18" x14ac:dyDescent="0.25">
      <c r="A17" s="220" t="s">
        <v>828</v>
      </c>
      <c r="B17" s="305">
        <f>C7/SUM(C3:C8)*100</f>
        <v>10.368584223217361</v>
      </c>
      <c r="C17" s="302">
        <f>B7/SUM(B3:B8)*100</f>
        <v>9.2633928571428577</v>
      </c>
      <c r="E17" s="219" t="s">
        <v>840</v>
      </c>
      <c r="F17" s="291">
        <f t="shared" si="0"/>
        <v>0.48</v>
      </c>
      <c r="G17" s="291">
        <f t="shared" si="0"/>
        <v>0.24</v>
      </c>
    </row>
    <row r="18" spans="1:18" x14ac:dyDescent="0.25">
      <c r="A18" s="221" t="s">
        <v>829</v>
      </c>
      <c r="B18" s="306">
        <f>C8/SUM(C3:C8)*100</f>
        <v>10.850843954529797</v>
      </c>
      <c r="C18" s="303">
        <f>B8/SUM(B3:B8)*100</f>
        <v>7.7287946428571423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21.529452290733726</v>
      </c>
      <c r="C22" s="301">
        <f>C13</f>
        <v>14.84375</v>
      </c>
    </row>
    <row r="23" spans="1:18" x14ac:dyDescent="0.25">
      <c r="A23" s="220" t="s">
        <v>831</v>
      </c>
      <c r="B23" s="305">
        <f t="shared" ref="B23:C27" si="1">B14</f>
        <v>26.076472614536687</v>
      </c>
      <c r="C23" s="302">
        <f t="shared" si="1"/>
        <v>23.828125</v>
      </c>
    </row>
    <row r="24" spans="1:18" x14ac:dyDescent="0.25">
      <c r="A24" s="307" t="s">
        <v>832</v>
      </c>
      <c r="B24" s="305">
        <f t="shared" si="1"/>
        <v>15.811229762314847</v>
      </c>
      <c r="C24" s="302">
        <f t="shared" si="1"/>
        <v>19.810267857142858</v>
      </c>
    </row>
    <row r="25" spans="1:18" x14ac:dyDescent="0.25">
      <c r="A25" s="220" t="s">
        <v>833</v>
      </c>
      <c r="B25" s="305">
        <f t="shared" si="1"/>
        <v>15.363417154667586</v>
      </c>
      <c r="C25" s="302">
        <f t="shared" si="1"/>
        <v>24.525669642857142</v>
      </c>
    </row>
    <row r="26" spans="1:18" x14ac:dyDescent="0.25">
      <c r="A26" s="220" t="s">
        <v>834</v>
      </c>
      <c r="B26" s="305">
        <f t="shared" si="1"/>
        <v>10.368584223217361</v>
      </c>
      <c r="C26" s="302">
        <f t="shared" si="1"/>
        <v>9.2633928571428577</v>
      </c>
    </row>
    <row r="27" spans="1:18" x14ac:dyDescent="0.25">
      <c r="A27" s="308" t="s">
        <v>835</v>
      </c>
      <c r="B27" s="306">
        <f t="shared" si="1"/>
        <v>10.850843954529797</v>
      </c>
      <c r="C27" s="303">
        <f t="shared" si="1"/>
        <v>7.7287946428571423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817</v>
      </c>
      <c r="C34" s="110">
        <v>700</v>
      </c>
      <c r="E34" s="297" t="s">
        <v>709</v>
      </c>
      <c r="F34" s="71">
        <v>52.25</v>
      </c>
      <c r="G34" s="211"/>
      <c r="K34" s="122" t="s">
        <v>16</v>
      </c>
      <c r="L34" s="71">
        <v>2.74</v>
      </c>
      <c r="M34" s="211"/>
    </row>
    <row r="35" spans="1:16" x14ac:dyDescent="0.25">
      <c r="A35" s="202" t="s">
        <v>704</v>
      </c>
      <c r="B35" s="212">
        <v>975</v>
      </c>
      <c r="C35" s="160">
        <v>716</v>
      </c>
      <c r="E35" s="298" t="s">
        <v>710</v>
      </c>
      <c r="F35" s="214">
        <v>39.03</v>
      </c>
      <c r="G35" s="211"/>
      <c r="K35" s="215" t="s">
        <v>212</v>
      </c>
      <c r="L35" s="214">
        <v>2.71</v>
      </c>
      <c r="M35" s="211"/>
      <c r="N35" s="29" t="s">
        <v>876</v>
      </c>
    </row>
    <row r="36" spans="1:16" x14ac:dyDescent="0.25">
      <c r="A36" s="202" t="s">
        <v>705</v>
      </c>
      <c r="B36" s="212">
        <v>713</v>
      </c>
      <c r="C36" s="160">
        <v>428</v>
      </c>
      <c r="E36" s="298" t="s">
        <v>711</v>
      </c>
      <c r="F36" s="214">
        <v>7.17</v>
      </c>
      <c r="G36" s="211"/>
      <c r="K36" s="123" t="s">
        <v>213</v>
      </c>
      <c r="L36" s="73">
        <v>2.78</v>
      </c>
      <c r="M36" s="211"/>
      <c r="N36" s="288">
        <v>2022</v>
      </c>
    </row>
    <row r="37" spans="1:16" x14ac:dyDescent="0.25">
      <c r="A37" s="202" t="s">
        <v>706</v>
      </c>
      <c r="B37" s="212">
        <v>626</v>
      </c>
      <c r="C37" s="160">
        <v>374</v>
      </c>
      <c r="E37" s="298" t="s">
        <v>712</v>
      </c>
      <c r="F37" s="214">
        <v>1.31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237</v>
      </c>
      <c r="C38" s="160">
        <v>218</v>
      </c>
      <c r="E38" s="299" t="s">
        <v>713</v>
      </c>
      <c r="F38" s="73">
        <v>0.24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147</v>
      </c>
      <c r="C39" s="111">
        <v>206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26.495079485238453</v>
      </c>
      <c r="C44" s="301">
        <f>B34/SUM(B34:B39)*100</f>
        <v>23.243243243243246</v>
      </c>
      <c r="E44" s="217" t="s">
        <v>836</v>
      </c>
      <c r="F44" s="289">
        <f>IF(ISBLANK(F34),"",F34)</f>
        <v>52.25</v>
      </c>
    </row>
    <row r="45" spans="1:16" x14ac:dyDescent="0.25">
      <c r="A45" s="220" t="s">
        <v>825</v>
      </c>
      <c r="B45" s="305">
        <f>C35/SUM(C34:C39)*100</f>
        <v>27.100681302043906</v>
      </c>
      <c r="C45" s="302">
        <f>B35/SUM(B34:B39)*100</f>
        <v>27.738264580369844</v>
      </c>
      <c r="E45" s="286" t="s">
        <v>837</v>
      </c>
      <c r="F45" s="290">
        <f t="shared" ref="F45:F48" si="2">IF(ISBLANK(F35),"",F35)</f>
        <v>39.03</v>
      </c>
    </row>
    <row r="46" spans="1:16" x14ac:dyDescent="0.25">
      <c r="A46" s="220" t="s">
        <v>826</v>
      </c>
      <c r="B46" s="305">
        <f>C36/SUM(C34:C39)*100</f>
        <v>16.199848599545799</v>
      </c>
      <c r="C46" s="302">
        <f>B36/SUM(B34:B39)*100</f>
        <v>20.284495021337126</v>
      </c>
      <c r="E46" s="286" t="s">
        <v>838</v>
      </c>
      <c r="F46" s="290">
        <f t="shared" si="2"/>
        <v>7.17</v>
      </c>
    </row>
    <row r="47" spans="1:16" x14ac:dyDescent="0.25">
      <c r="A47" s="220" t="s">
        <v>827</v>
      </c>
      <c r="B47" s="305">
        <f>C37/SUM(C34:C39)*100</f>
        <v>14.155942467827403</v>
      </c>
      <c r="C47" s="302">
        <f>B37/SUM(B34:B39)*100</f>
        <v>17.809388335704124</v>
      </c>
      <c r="E47" s="286" t="s">
        <v>839</v>
      </c>
      <c r="F47" s="290">
        <f t="shared" si="2"/>
        <v>1.31</v>
      </c>
    </row>
    <row r="48" spans="1:16" x14ac:dyDescent="0.25">
      <c r="A48" s="220" t="s">
        <v>828</v>
      </c>
      <c r="B48" s="305">
        <f>C38/SUM(C34:C39)*100</f>
        <v>8.2513247539742629</v>
      </c>
      <c r="C48" s="302">
        <f>B38/SUM(B34:B39)*100</f>
        <v>6.7425320056899007</v>
      </c>
      <c r="E48" s="219" t="s">
        <v>840</v>
      </c>
      <c r="F48" s="291">
        <f t="shared" si="2"/>
        <v>0.24</v>
      </c>
    </row>
    <row r="49" spans="1:3" x14ac:dyDescent="0.25">
      <c r="A49" s="221" t="s">
        <v>829</v>
      </c>
      <c r="B49" s="306">
        <f>C39/SUM(C34:C39)*100</f>
        <v>7.7971233913701736</v>
      </c>
      <c r="C49" s="303">
        <f>B39/SUM(B34:B39)*100</f>
        <v>4.1820768136557618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26.495079485238453</v>
      </c>
      <c r="C53" s="301">
        <f>C44</f>
        <v>23.243243243243246</v>
      </c>
    </row>
    <row r="54" spans="1:3" x14ac:dyDescent="0.25">
      <c r="A54" s="220" t="s">
        <v>831</v>
      </c>
      <c r="B54" s="305">
        <f t="shared" ref="B54:C54" si="3">B45</f>
        <v>27.100681302043906</v>
      </c>
      <c r="C54" s="302">
        <f t="shared" si="3"/>
        <v>27.738264580369844</v>
      </c>
    </row>
    <row r="55" spans="1:3" x14ac:dyDescent="0.25">
      <c r="A55" s="307" t="s">
        <v>832</v>
      </c>
      <c r="B55" s="305">
        <f t="shared" ref="B55:C55" si="4">B46</f>
        <v>16.199848599545799</v>
      </c>
      <c r="C55" s="302">
        <f t="shared" si="4"/>
        <v>20.284495021337126</v>
      </c>
    </row>
    <row r="56" spans="1:3" x14ac:dyDescent="0.25">
      <c r="A56" s="220" t="s">
        <v>833</v>
      </c>
      <c r="B56" s="305">
        <f t="shared" ref="B56:C56" si="5">B47</f>
        <v>14.155942467827403</v>
      </c>
      <c r="C56" s="302">
        <f t="shared" si="5"/>
        <v>17.809388335704124</v>
      </c>
    </row>
    <row r="57" spans="1:3" x14ac:dyDescent="0.25">
      <c r="A57" s="220" t="s">
        <v>834</v>
      </c>
      <c r="B57" s="305">
        <f t="shared" ref="B57:C57" si="6">B48</f>
        <v>8.2513247539742629</v>
      </c>
      <c r="C57" s="302">
        <f t="shared" si="6"/>
        <v>6.7425320056899007</v>
      </c>
    </row>
    <row r="58" spans="1:3" x14ac:dyDescent="0.25">
      <c r="A58" s="308" t="s">
        <v>835</v>
      </c>
      <c r="B58" s="306">
        <f t="shared" ref="B58:C58" si="7">B49</f>
        <v>7.7971233913701736</v>
      </c>
      <c r="C58" s="303">
        <f t="shared" si="7"/>
        <v>4.1820768136557618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2024-04-26T07:41:46Z</dcterms:modified>
</cp:coreProperties>
</file>