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<sst xmlns="http://schemas.openxmlformats.org/spreadsheetml/2006/main" count="6316" uniqueCount="2914">
  <si>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</si>
  <si>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</si>
  <si>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</si>
  <si>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</si>
  <si>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</si>
  <si>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</si>
  <si>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</si>
  <si>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</si>
  <si>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</si>
  <si>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</si>
  <si>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</si>
  <si>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</si>
  <si>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</si>
  <si>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</si>
  <si>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</si>
  <si>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</si>
  <si>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</si>
  <si>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</si>
  <si>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</si>
  <si>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</si>
  <si>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</si>
  <si>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</si>
  <si>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</si>
  <si>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</si>
  <si>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</si>
  <si>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</si>
  <si>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</si>
  <si>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</si>
  <si>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</si>
  <si>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</si>
  <si>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</si>
  <si>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</si>
  <si>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</si>
  <si>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</si>
  <si>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</si>
  <si>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</si>
  <si>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</si>
  <si>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</si>
  <si>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</si>
  <si>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</si>
  <si>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</si>
  <si>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</si>
  <si>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</si>
  <si>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</si>
  <si>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</si>
  <si>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</si>
  <si>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</si>
  <si>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</si>
  <si>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</si>
  <si>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</si>
  <si>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</si>
  <si>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</si>
  <si>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</si>
  <si>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</si>
  <si>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</si>
  <si>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</si>
  <si>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</si>
  <si>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</si>
  <si>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</si>
  <si>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</si>
  <si>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</si>
  <si>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</si>
  <si>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</si>
  <si>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</si>
  <si>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</si>
  <si>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</si>
  <si>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</si>
  <si>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</si>
  <si>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</si>
  <si>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</si>
  <si>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</si>
  <si>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</si>
  <si>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</si>
  <si>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</si>
  <si>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</si>
  <si>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</si>
  <si>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</si>
  <si>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</si>
  <si>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</si>
  <si>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</si>
  <si>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</si>
  <si>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</si>
  <si>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</si>
  <si>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</si>
  <si>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</si>
  <si>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</si>
  <si>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</si>
  <si>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</si>
  <si>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</si>
  <si>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</si>
  <si>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</si>
  <si>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</si>
  <si>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</si>
  <si>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</si>
  <si>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</si>
  <si>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</si>
  <si>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</si>
  <si>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</si>
  <si>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</si>
  <si>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</si>
  <si>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</si>
  <si>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</si>
  <si>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</si>
  <si>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</si>
  <si>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</si>
  <si>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</si>
  <si>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</si>
  <si>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</si>
  <si>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</si>
  <si>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</si>
  <si>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</si>
  <si>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</si>
  <si>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</si>
  <si>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</si>
  <si>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</si>
  <si>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</si>
  <si>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</si>
  <si>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</si>
  <si>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</si>
  <si>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</si>
  <si>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</si>
  <si>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</si>
  <si>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</si>
  <si>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</si>
  <si>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</si>
  <si>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</si>
  <si>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</si>
  <si>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</si>
  <si>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</si>
  <si>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</si>
  <si>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</si>
  <si>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</si>
  <si>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</si>
  <si>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</si>
  <si>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</si>
  <si>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</si>
  <si>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</si>
  <si>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</si>
  <si>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</si>
  <si>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</si>
  <si>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</si>
  <si>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</si>
  <si>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</si>
  <si>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</si>
  <si>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</si>
  <si>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</si>
  <si>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</si>
  <si>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</si>
  <si>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</si>
  <si>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</si>
  <si>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</si>
  <si>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</si>
  <si>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</si>
  <si>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</si>
  <si>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</si>
  <si>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</si>
  <si>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</si>
  <si>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</si>
  <si>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</si>
  <si>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</si>
  <si>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</si>
  <si>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</si>
  <si>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</si>
  <si>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</si>
  <si>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</si>
  <si>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</si>
  <si>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</si>
  <si>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</si>
  <si>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</si>
  <si>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</si>
  <si>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</si>
  <si>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</si>
  <si>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</si>
  <si>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</si>
  <si>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</si>
  <si>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</si>
  <si>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</si>
  <si>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</si>
  <si>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</si>
  <si>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</si>
  <si>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</si>
  <si>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</si>
  <si>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</si>
  <si>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</si>
  <si>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</si>
  <si>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</si>
  <si>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</si>
  <si>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</si>
  <si>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</si>
  <si>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</si>
  <si>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</si>
  <si>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</si>
  <si>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</si>
  <si>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</si>
  <si>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</si>
  <si>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</si>
  <si>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</si>
  <si>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</si>
  <si>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</si>
  <si>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</si>
  <si>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</si>
  <si>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</si>
  <si>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</si>
  <si>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</si>
  <si>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</si>
  <si>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</si>
  <si>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</si>
  <si>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</si>
  <si>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</si>
  <si>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</si>
  <si>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</si>
  <si>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</si>
  <si>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</si>
  <si>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</si>
  <si>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</si>
  <si>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</si>
  <si>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</si>
  <si>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</si>
  <si>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</si>
  <si>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</si>
  <si>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</si>
  <si>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</si>
  <si>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</si>
  <si>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</si>
  <si>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</si>
  <si>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</si>
  <si>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</si>
  <si>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</si>
  <si>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</si>
  <si>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</si>
  <si>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</si>
  <si>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</si>
  <si>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</si>
  <si>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</si>
  <si>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</si>
  <si>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</si>
  <si>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</si>
  <si>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</si>
  <si>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</si>
  <si>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</si>
  <si>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</si>
  <si>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</si>
  <si>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</si>
  <si>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</si>
  <si>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</si>
  <si>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</si>
  <si>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</si>
  <si>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</si>
  <si>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</si>
  <si>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</si>
  <si>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</si>
  <si>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</si>
  <si>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</si>
  <si>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</si>
  <si>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</si>
  <si>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</si>
  <si>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</si>
  <si>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</si>
  <si>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</si>
  <si>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</si>
  <si>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</si>
  <si>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</si>
  <si>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</si>
  <si>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</si>
  <si>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</si>
  <si>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</si>
  <si>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</si>
  <si>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</si>
  <si>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</si>
  <si>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</si>
  <si>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</si>
  <si>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</si>
  <si>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</si>
  <si>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</si>
  <si>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</si>
  <si>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</si>
  <si>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</si>
  <si>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</si>
  <si>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</si>
  <si>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</si>
  <si>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</si>
  <si>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</si>
  <si>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</si>
  <si>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</si>
  <si>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</si>
  <si>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</si>
  <si>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</si>
  <si>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</si>
  <si>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</si>
  <si>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</si>
  <si>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</si>
  <si>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</si>
  <si>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</si>
  <si>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</si>
  <si>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</si>
  <si>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</si>
  <si>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</si>
  <si>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</si>
  <si>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</si>
  <si>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</si>
  <si>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</si>
  <si>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</si>
  <si>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</si>
  <si>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</si>
  <si>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</si>
  <si>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</si>
  <si>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</si>
  <si>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</si>
  <si>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</si>
  <si>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</si>
  <si>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</si>
  <si>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</si>
  <si>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</si>
  <si>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</si>
  <si>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</si>
  <si>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</si>
  <si>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</si>
  <si>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</si>
  <si>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</si>
  <si>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</si>
  <si>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</si>
  <si>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</si>
  <si>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</si>
  <si>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</si>
  <si>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</si>
  <si>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</si>
  <si>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</si>
  <si>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</si>
  <si>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</si>
  <si>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</si>
  <si>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</si>
  <si>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</si>
  <si>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</si>
  <si>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</si>
  <si>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</si>
  <si>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</si>
  <si>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</si>
  <si>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</si>
  <si>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</si>
  <si>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</si>
  <si>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</si>
  <si>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</si>
  <si>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</si>
  <si>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</si>
  <si>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</si>
  <si>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</si>
  <si>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</si>
  <si>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</si>
  <si>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</si>
  <si>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</si>
  <si>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</si>
  <si>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</si>
  <si>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</si>
  <si>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</si>
  <si>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</si>
  <si>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</si>
  <si>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</si>
  <si>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</si>
  <si>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</si>
  <si>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</si>
  <si>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</si>
  <si>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</si>
  <si>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</si>
  <si>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</si>
  <si>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</si>
  <si>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</si>
  <si>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</si>
  <si>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</si>
  <si>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</si>
  <si>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</si>
  <si>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</si>
  <si>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</si>
  <si>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</si>
  <si>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</si>
  <si>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</si>
  <si>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</si>
  <si>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</si>
  <si>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</si>
  <si>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</si>
  <si>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</si>
  <si>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</si>
  <si>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</si>
  <si>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</si>
  <si>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</si>
  <si>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</si>
  <si>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</si>
  <si>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</si>
  <si>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</si>
  <si>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</si>
  <si>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</si>
  <si>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</si>
  <si>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</si>
  <si>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</si>
  <si>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</si>
  <si>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</si>
  <si>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</si>
  <si>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</si>
  <si>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</si>
  <si>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</si>
  <si>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</si>
  <si>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</si>
  <si>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</si>
  <si>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</si>
  <si>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</si>
  <si>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</si>
  <si>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</si>
  <si>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</si>
  <si>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</si>
  <si>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</si>
  <si>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</si>
  <si>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</si>
  <si>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</si>
  <si>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</si>
  <si>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</si>
  <si>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</si>
  <si>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</si>
  <si>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</si>
  <si>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</si>
  <si>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</si>
  <si>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</si>
  <si>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</si>
  <si>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</si>
  <si>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</si>
  <si>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</si>
  <si>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</si>
  <si>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</si>
  <si>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</si>
  <si>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</si>
  <si>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</si>
  <si>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</si>
  <si>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</si>
  <si>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</si>
  <si>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</si>
  <si>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</si>
  <si>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</si>
  <si>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</si>
  <si>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</si>
  <si>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</si>
  <si>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</si>
  <si>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</si>
  <si>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</si>
  <si>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</si>
  <si>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</si>
  <si>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</si>
  <si>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</si>
  <si>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</si>
  <si>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</si>
  <si>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</si>
  <si>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</si>
  <si>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</si>
  <si>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</si>
  <si>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</si>
  <si>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</si>
  <si>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</si>
  <si>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</si>
  <si>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</si>
  <si>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</si>
  <si>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</si>
  <si>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</si>
  <si>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</si>
  <si>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</si>
  <si>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</si>
  <si>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</si>
  <si>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</si>
  <si>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</si>
  <si>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</si>
  <si>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</si>
  <si>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</si>
  <si>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</si>
  <si>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</si>
  <si>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</si>
  <si>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</si>
  <si>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</si>
  <si>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</si>
  <si>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</si>
  <si>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</si>
  <si>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</si>
  <si>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</si>
  <si>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</si>
  <si>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</si>
  <si>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</si>
  <si>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</si>
  <si>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</si>
  <si>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</si>
  <si>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</si>
  <si>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</si>
  <si>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</si>
  <si>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</si>
  <si>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</si>
  <si>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</si>
  <si>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</si>
  <si>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</si>
  <si>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</si>
  <si>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</si>
  <si>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</si>
  <si>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</si>
  <si>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</si>
  <si>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</si>
  <si>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</si>
  <si>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</si>
  <si>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</si>
  <si>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</si>
  <si>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</si>
  <si>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</si>
  <si>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</si>
  <si>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</si>
  <si>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</si>
  <si>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</si>
  <si>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</si>
  <si>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</si>
  <si>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</si>
  <si>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</si>
  <si>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</si>
  <si>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</si>
  <si>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</si>
  <si>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</si>
  <si>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</si>
  <si>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</si>
  <si>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</si>
  <si>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</si>
  <si>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</si>
  <si>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</si>
  <si>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</si>
  <si>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</si>
  <si>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</si>
  <si>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</si>
  <si>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</si>
  <si>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</si>
  <si>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</si>
  <si>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</si>
  <si>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</si>
  <si>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</si>
  <si>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</si>
  <si>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</si>
  <si>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</si>
  <si>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</si>
  <si>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</si>
  <si>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</si>
  <si>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</si>
  <si>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</si>
  <si>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</si>
  <si>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</si>
  <si>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</si>
  <si>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</si>
  <si>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</si>
  <si>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</si>
  <si>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</si>
  <si>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</si>
  <si>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</si>
  <si>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</si>
  <si>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</si>
  <si>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</si>
  <si>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</si>
  <si>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</si>
  <si>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</si>
  <si>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</si>
  <si>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</si>
  <si>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</si>
  <si>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</si>
  <si>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</si>
  <si>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</si>
  <si>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</si>
  <si>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</si>
  <si>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</si>
  <si>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</si>
  <si>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</si>
  <si>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</si>
  <si>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</si>
  <si>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</si>
  <si>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</si>
  <si>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</si>
  <si>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</si>
  <si>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</si>
  <si>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</si>
  <si>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</si>
  <si>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</si>
  <si>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</si>
  <si>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</si>
  <si>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</si>
  <si>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</si>
  <si>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</si>
  <si>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</si>
  <si>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</si>
  <si>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</si>
  <si>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</si>
  <si>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</si>
  <si>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</si>
  <si>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</si>
  <si>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</si>
  <si>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</si>
  <si>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</si>
  <si>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</si>
  <si>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</si>
  <si>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</si>
  <si>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</si>
  <si>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</si>
  <si>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</si>
  <si>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</si>
  <si>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</si>
  <si>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</si>
  <si>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</si>
  <si>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</si>
  <si>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</si>
  <si>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</si>
  <si>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</si>
  <si>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</si>
  <si>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</si>
  <si>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</si>
  <si>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</si>
  <si>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</si>
  <si>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</si>
  <si>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</si>
  <si>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</si>
  <si>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</si>
  <si>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</si>
  <si>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</si>
  <si>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</si>
  <si>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</si>
  <si>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</si>
  <si>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</si>
  <si>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</si>
  <si>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</si>
  <si>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</si>
  <si>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</si>
  <si>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</si>
  <si>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</si>
  <si>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</si>
  <si>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</si>
  <si>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</si>
  <si>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</si>
  <si>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</si>
  <si>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</si>
  <si>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</si>
  <si>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</si>
  <si>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</si>
  <si>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</si>
  <si>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</si>
  <si>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</si>
  <si>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</si>
  <si>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</si>
  <si>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</si>
  <si>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</si>
  <si>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</si>
  <si>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</si>
  <si>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</si>
  <si>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</si>
  <si>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</si>
  <si>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</si>
  <si>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</si>
  <si>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</si>
  <si>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</si>
  <si>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</si>
  <si>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</si>
  <si>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</si>
  <si>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</si>
  <si>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</si>
  <si>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</si>
  <si>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</si>
  <si>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</si>
  <si>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</si>
  <si>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</si>
  <si>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</si>
  <si>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</si>
  <si>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</si>
  <si>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</si>
  <si>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</si>
  <si>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</si>
  <si>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</si>
  <si>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</si>
  <si>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</si>
  <si>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</si>
  <si>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</si>
  <si>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</si>
  <si>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</si>
  <si>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</si>
  <si>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</si>
  <si>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</si>
  <si>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</si>
  <si>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</si>
  <si>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</si>
  <si>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</si>
  <si>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</si>
  <si>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</si>
  <si>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</si>
  <si>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</si>
  <si>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</si>
  <si>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</si>
  <si>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</si>
  <si>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</si>
  <si>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</si>
  <si>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</si>
  <si>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</si>
  <si>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</si>
  <si>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</si>
  <si>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</si>
  <si>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</si>
  <si>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</si>
  <si>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</si>
  <si>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</si>
  <si>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</si>
  <si>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</si>
  <si>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</si>
  <si>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</si>
  <si>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</si>
  <si>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</si>
  <si>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</si>
  <si>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</si>
  <si>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</si>
  <si>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</si>
  <si>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</si>
  <si>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</si>
  <si>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</si>
  <si>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</si>
  <si>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</si>
  <si>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</si>
  <si>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</si>
  <si>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</si>
  <si>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</si>
  <si>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</si>
  <si>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</si>
  <si>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</si>
  <si>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</si>
  <si>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</si>
  <si>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</si>
  <si>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</si>
  <si>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</si>
  <si>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</si>
  <si>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</si>
  <si>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</si>
  <si>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</si>
  <si>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</si>
  <si>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</si>
  <si>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</si>
  <si>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</si>
  <si>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</si>
  <si>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</si>
  <si>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</si>
  <si>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</si>
  <si>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</si>
  <si>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</si>
  <si>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</si>
  <si>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</si>
  <si>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</si>
  <si>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</si>
  <si>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</si>
  <si>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</si>
  <si>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</si>
  <si>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</si>
  <si>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</si>
  <si>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</si>
  <si>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</si>
  <si>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</si>
  <si>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</si>
  <si>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</si>
  <si>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</si>
  <si>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</si>
  <si>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</si>
  <si>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</si>
  <si>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</si>
  <si>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</si>
  <si>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</si>
  <si>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</si>
  <si>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</si>
  <si>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</si>
  <si>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</si>
  <si>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</si>
  <si>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</si>
  <si>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</si>
  <si>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</si>
  <si>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</si>
  <si>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</si>
  <si>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</si>
  <si>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</si>
  <si>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</si>
  <si>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</si>
  <si>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</si>
  <si>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</si>
  <si>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</si>
  <si>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</si>
  <si>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</si>
  <si>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</si>
  <si>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</si>
  <si>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</si>
  <si>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</si>
  <si>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</si>
  <si>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</si>
  <si>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</si>
  <si>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</si>
  <si>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</si>
  <si>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</si>
  <si>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</si>
  <si>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</si>
  <si>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</si>
  <si>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</si>
  <si>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</si>
  <si>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</si>
  <si>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</si>
  <si>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</si>
  <si>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</si>
  <si>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</si>
  <si>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</si>
  <si>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</si>
  <si>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</si>
  <si>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</si>
  <si>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</si>
  <si>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</si>
  <si>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</si>
  <si>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</si>
  <si>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</si>
  <si>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</si>
  <si>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</si>
  <si>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</si>
  <si>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</si>
  <si>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</si>
  <si>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</si>
  <si>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</si>
  <si>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</si>
  <si>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</si>
  <si>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</si>
  <si>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</si>
  <si>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</si>
  <si>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</si>
  <si>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</si>
  <si>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</si>
  <si>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</si>
  <si>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</si>
  <si>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</si>
  <si>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</si>
  <si>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</si>
  <si>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</si>
  <si>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</si>
  <si>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</si>
  <si>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</si>
  <si>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</si>
  <si>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</si>
  <si>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</si>
  <si>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</si>
  <si>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</si>
  <si>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</si>
  <si>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</si>
  <si>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</si>
  <si>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</si>
  <si>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</si>
  <si>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</si>
  <si>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</si>
  <si>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</si>
  <si>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</si>
  <si>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</si>
  <si>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</si>
  <si>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</si>
  <si>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</si>
  <si>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</si>
  <si>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</si>
  <si>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</si>
  <si>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</si>
  <si>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</si>
  <si>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</si>
  <si>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</si>
  <si>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</si>
  <si>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</si>
  <si>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</si>
  <si>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</si>
  <si>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</si>
  <si>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</si>
  <si>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</si>
  <si>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</si>
  <si>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</si>
  <si>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</si>
  <si>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</si>
  <si>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</si>
  <si>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</si>
  <si>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</si>
  <si>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</si>
  <si>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</si>
  <si>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</si>
  <si>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</si>
  <si>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</si>
  <si>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</si>
  <si>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</si>
  <si>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</si>
  <si>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</si>
  <si>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</si>
  <si>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</si>
  <si>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</si>
  <si>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</si>
  <si>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</si>
  <si>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</si>
  <si>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</si>
  <si>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</si>
  <si>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</si>
  <si>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</si>
  <si>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</si>
  <si>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</si>
  <si>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</si>
  <si>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</si>
  <si>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</si>
  <si>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</si>
  <si>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</si>
  <si>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</si>
  <si>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</si>
  <si>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</si>
  <si>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</si>
  <si>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</si>
  <si>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</si>
  <si>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</si>
  <si>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</si>
  <si>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</si>
  <si>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</si>
  <si>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</si>
  <si>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</si>
  <si>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</si>
  <si>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</si>
  <si>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</si>
  <si>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</si>
  <si>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</si>
  <si>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</si>
  <si>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</si>
  <si>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</si>
  <si>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</si>
  <si>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</si>
  <si>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</si>
  <si>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</si>
  <si>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</si>
  <si>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</si>
  <si>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</si>
  <si>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</si>
  <si>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</si>
  <si>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</si>
  <si>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</si>
  <si>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</si>
  <si>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</si>
  <si>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</si>
  <si>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</si>
  <si>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</si>
  <si>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</si>
  <si>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</si>
  <si>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</si>
  <si>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</si>
  <si>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</si>
  <si>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</si>
  <si>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</si>
  <si>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</si>
  <si>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</si>
  <si>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</si>
  <si>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</si>
  <si>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</si>
  <si>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</si>
  <si>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</si>
  <si>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</si>
  <si>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</si>
  <si>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</si>
  <si>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</si>
  <si>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</si>
  <si>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</si>
  <si>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</si>
  <si>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</si>
  <si>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</si>
  <si>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</si>
  <si>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</si>
  <si>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</si>
  <si>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</si>
  <si>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</si>
  <si>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</si>
  <si>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</si>
  <si>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</si>
  <si>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</si>
  <si>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</si>
  <si>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</si>
  <si>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</si>
  <si>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</si>
  <si>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</si>
  <si>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</si>
  <si>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</si>
  <si>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</si>
  <si>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</si>
  <si>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</si>
  <si>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</si>
  <si>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</si>
  <si>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</si>
  <si>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</si>
  <si>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</si>
  <si>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</si>
  <si>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</si>
  <si>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</si>
  <si>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</si>
  <si>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</si>
  <si>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</si>
  <si>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</si>
  <si>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</si>
  <si>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</si>
  <si>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</si>
  <si>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</si>
  <si>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</si>
  <si>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</si>
  <si>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</si>
  <si>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</si>
  <si>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</si>
  <si>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</si>
  <si>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</si>
  <si>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</si>
  <si>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</si>
  <si>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</si>
  <si>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</si>
  <si>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</si>
  <si>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</si>
  <si>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</si>
  <si>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</si>
  <si>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</si>
  <si>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</si>
  <si>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</si>
  <si>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</si>
  <si>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</si>
  <si>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</si>
  <si>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</si>
  <si>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</si>
  <si>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</si>
  <si>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</si>
  <si>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</si>
  <si>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</si>
  <si>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</si>
  <si>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</si>
  <si>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</si>
  <si>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</si>
  <si>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</si>
  <si>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</si>
  <si>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</si>
  <si>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</si>
  <si>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</si>
  <si>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</si>
  <si>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</si>
  <si>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</si>
  <si>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</si>
  <si>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</si>
  <si>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</si>
  <si>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</si>
  <si>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</si>
  <si>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</si>
  <si>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</si>
  <si>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</si>
  <si>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</si>
  <si>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</si>
  <si>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</si>
  <si>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</si>
  <si>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</si>
  <si>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</si>
  <si>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</si>
  <si>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</si>
  <si>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</si>
  <si>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</si>
  <si>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</si>
  <si>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</si>
  <si>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</si>
  <si>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</si>
  <si>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</si>
  <si>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</si>
  <si>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</si>
  <si>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</si>
  <si>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</si>
  <si>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</si>
  <si>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</si>
  <si>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</si>
  <si>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</si>
  <si>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</si>
  <si>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</si>
  <si>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</si>
  <si>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</si>
  <si>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</si>
  <si>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</si>
  <si>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</si>
  <si>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</si>
  <si>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</si>
  <si>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</si>
  <si>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</si>
  <si>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</si>
  <si>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</si>
  <si>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</si>
  <si>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</si>
  <si>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</si>
  <si>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</si>
  <si>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</si>
  <si>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</si>
  <si>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</si>
  <si>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</si>
  <si>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</si>
  <si>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</si>
  <si>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</si>
  <si>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</si>
  <si>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</si>
  <si>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</si>
  <si>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</si>
  <si>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</si>
  <si>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</si>
  <si>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</si>
  <si>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</si>
  <si>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</si>
  <si>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</si>
  <si>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</si>
  <si>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</si>
  <si>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</si>
  <si>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</si>
  <si>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</si>
  <si>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</si>
  <si>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</si>
  <si>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</si>
  <si>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</si>
  <si>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</si>
  <si>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</si>
  <si>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</si>
  <si>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</si>
  <si>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</si>
  <si>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</si>
  <si>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</si>
  <si>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</si>
  <si>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</si>
  <si>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</si>
  <si>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</si>
  <si>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</si>
  <si>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</si>
  <si>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</si>
  <si>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</si>
  <si>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</si>
  <si>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</si>
  <si>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</si>
  <si>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</si>
  <si>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</si>
  <si>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</si>
  <si>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</si>
  <si>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</si>
  <si>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</si>
  <si>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</si>
  <si>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</si>
  <si>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</si>
  <si>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</si>
  <si>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</si>
  <si>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</si>
  <si>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</si>
  <si>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</si>
  <si>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</si>
  <si>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</si>
  <si>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</si>
  <si>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</si>
  <si>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</si>
  <si>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</si>
  <si>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</si>
  <si>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</si>
  <si>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</si>
  <si>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</si>
  <si>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</si>
  <si>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</si>
  <si>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</si>
  <si>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</si>
  <si>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</si>
  <si>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</si>
  <si>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</si>
  <si>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</si>
  <si>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</si>
  <si>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</si>
  <si>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</si>
  <si>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</si>
  <si>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</si>
  <si>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</si>
  <si>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</si>
  <si>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</si>
  <si>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</si>
  <si>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</si>
  <si>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</si>
  <si>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</si>
  <si>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</si>
  <si>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</si>
  <si>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</si>
  <si>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</si>
  <si>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</si>
  <si>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</si>
  <si>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</si>
  <si>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</si>
  <si>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</si>
  <si>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</si>
  <si>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</si>
  <si>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</si>
  <si>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</si>
  <si>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</si>
  <si>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</si>
  <si>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</si>
  <si>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</si>
  <si>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</si>
  <si>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</si>
  <si>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</si>
  <si>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</si>
  <si>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</si>
  <si>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</si>
  <si>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</si>
  <si>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</si>
  <si>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</si>
  <si>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</si>
  <si>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</si>
  <si>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</si>
  <si>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</si>
  <si>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</si>
  <si>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</si>
  <si>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</si>
  <si>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</si>
  <si>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</si>
  <si>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</si>
  <si>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</si>
  <si>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</si>
  <si>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</si>
  <si>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</si>
  <si>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</si>
  <si>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</si>
  <si>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</si>
  <si>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</si>
  <si>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</si>
  <si>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</si>
  <si>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</si>
  <si>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</si>
  <si>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</si>
  <si>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</si>
  <si>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</si>
  <si>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</si>
  <si>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</si>
  <si>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</si>
  <si>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</si>
  <si>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</si>
  <si>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</si>
  <si>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</si>
  <si>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</si>
  <si>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</si>
  <si>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</si>
  <si>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</si>
  <si>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</si>
  <si>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</si>
  <si>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</si>
  <si>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</si>
  <si>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</si>
  <si>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</si>
  <si>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</si>
  <si>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</si>
  <si>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</si>
  <si>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</si>
  <si>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</si>
  <si>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</si>
  <si>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</si>
  <si>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</si>
  <si>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</si>
  <si>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</si>
  <si>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</si>
  <si>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</si>
  <si>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</si>
  <si>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</si>
  <si>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</si>
  <si>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</si>
  <si>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</si>
  <si>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</si>
  <si>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</si>
  <si>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</si>
  <si>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</si>
  <si>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</si>
  <si>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</si>
  <si>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</si>
  <si>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</si>
  <si>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</si>
  <si>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</si>
  <si>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</si>
  <si>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</si>
  <si>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</si>
  <si>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</si>
  <si>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</si>
  <si>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</si>
  <si>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</si>
  <si>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</si>
  <si>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</si>
  <si>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</si>
  <si>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</si>
  <si>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</si>
  <si>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</si>
  <si>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</si>
  <si>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</si>
  <si>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</si>
  <si>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</si>
  <si>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</si>
  <si>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</si>
  <si>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</si>
  <si>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</si>
  <si>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</si>
  <si>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</si>
  <si>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</si>
  <si>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</si>
  <si>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</si>
  <si>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</si>
  <si>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</si>
  <si>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</si>
  <si>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</si>
  <si>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</si>
  <si>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</si>
  <si>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</si>
  <si>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</si>
  <si>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</si>
  <si>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</si>
  <si>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</si>
  <si>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</si>
  <si>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</si>
  <si>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</si>
  <si>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</si>
  <si>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</si>
  <si>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</si>
  <si>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</si>
  <si>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</si>
  <si>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</si>
  <si>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</si>
  <si>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</si>
  <si>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</si>
  <si>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</si>
  <si>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</si>
  <si>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</si>
  <si>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</si>
  <si>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</si>
  <si>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</si>
  <si>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</si>
  <si>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</si>
  <si>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</si>
  <si>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</si>
  <si>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</si>
  <si>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</si>
  <si>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</si>
  <si>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</si>
  <si>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</si>
  <si>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</si>
  <si>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</si>
  <si>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</si>
  <si>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</si>
  <si>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</si>
  <si>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</si>
  <si>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</si>
  <si>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</si>
  <si>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</si>
  <si>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</si>
  <si>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</si>
  <si>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</si>
  <si>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</si>
  <si>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</si>
  <si>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</si>
  <si>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</si>
  <si>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</si>
  <si>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</si>
  <si>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</si>
  <si>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</si>
  <si>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</si>
  <si>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</si>
  <si>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</si>
  <si>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</si>
  <si>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</si>
  <si>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</si>
  <si>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</si>
  <si>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</si>
  <si>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</si>
  <si>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</si>
  <si>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</si>
  <si>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</si>
  <si>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</si>
  <si>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</si>
  <si>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</si>
  <si>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</si>
  <si>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</si>
  <si>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</si>
  <si>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</si>
  <si>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</si>
  <si>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</si>
  <si>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</si>
  <si>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</si>
  <si>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</si>
  <si>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</si>
  <si>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</si>
  <si>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</si>
  <si>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</si>
  <si>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</si>
  <si>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</si>
  <si>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</si>
  <si>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</si>
  <si>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</si>
  <si>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</si>
  <si>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</si>
  <si>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</si>
  <si>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</si>
  <si>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</si>
  <si>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</si>
  <si>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</si>
  <si>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</si>
  <si>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</si>
  <si>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</si>
  <si>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</si>
  <si>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</si>
  <si>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</si>
  <si>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</si>
  <si>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</si>
  <si>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</si>
  <si>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</si>
  <si>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</si>
  <si>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</si>
  <si>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</si>
  <si>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</si>
  <si>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</si>
  <si>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</si>
  <si>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</si>
  <si>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</si>
  <si>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</si>
  <si>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</si>
  <si>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</si>
  <si>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</si>
  <si>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</si>
  <si>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</si>
  <si>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</si>
  <si>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</si>
  <si>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</si>
  <si>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</si>
  <si>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</si>
  <si>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</si>
  <si>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</si>
  <si>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</si>
  <si>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</si>
  <si>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</si>
  <si>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</si>
  <si>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</si>
  <si>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</si>
  <si>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</si>
  <si>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</si>
  <si>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</si>
  <si>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</si>
  <si>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</si>
  <si>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</si>
  <si>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</si>
  <si>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</si>
  <si>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</si>
  <si>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</si>
  <si>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</si>
  <si>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</si>
  <si>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</si>
  <si>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</si>
  <si>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</si>
  <si>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</si>
  <si>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</si>
  <si>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</si>
  <si>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</si>
  <si>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</si>
  <si>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</si>
  <si>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</si>
  <si>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</si>
  <si>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</si>
  <si>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</si>
  <si>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</si>
  <si>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</si>
  <si>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</si>
  <si>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</si>
  <si>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</si>
  <si>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</si>
  <si>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</si>
  <si>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</si>
  <si>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</si>
  <si>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</si>
  <si>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</si>
  <si>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</si>
  <si>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</si>
  <si>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</si>
  <si>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</si>
  <si>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</si>
  <si>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</si>
  <si>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</si>
  <si>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</si>
  <si>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</si>
  <si>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</si>
  <si>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</si>
  <si>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</si>
  <si>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</si>
  <si>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</si>
  <si>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</si>
  <si>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</si>
  <si>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</si>
  <si>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</si>
  <si>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</si>
  <si>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</si>
  <si>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</si>
  <si>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</si>
  <si>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</si>
  <si>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</si>
  <si>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</si>
  <si>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</si>
  <si>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</si>
  <si>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</si>
  <si>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</si>
  <si>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</si>
  <si>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</si>
  <si>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</si>
  <si>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</si>
  <si>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</si>
  <si>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</si>
  <si>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</si>
  <si>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</si>
  <si>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</si>
  <si>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</si>
  <si>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</si>
  <si>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</si>
  <si>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</si>
  <si>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</si>
  <si>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</si>
  <si>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</si>
  <si>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</si>
  <si>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</si>
  <si>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</si>
  <si>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</si>
  <si>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</si>
  <si>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</si>
  <si>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</si>
  <si>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</si>
  <si>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</si>
  <si>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</si>
  <si>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</si>
  <si>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</si>
  <si>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</si>
  <si>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</si>
  <si>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</si>
  <si>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</si>
  <si>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</si>
  <si>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</si>
  <si>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</si>
  <si>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</si>
  <si>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</si>
  <si>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</si>
  <si>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</si>
  <si>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</si>
  <si>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</si>
  <si>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</si>
  <si>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</si>
  <si>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</si>
  <si>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</si>
  <si>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</si>
  <si>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</si>
  <si>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</si>
  <si>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</si>
  <si>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</si>
  <si>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</si>
  <si>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</si>
  <si>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</si>
  <si>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</si>
  <si>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</si>
  <si>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</si>
  <si>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</si>
  <si>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</si>
  <si>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</si>
  <si>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</si>
  <si>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</si>
  <si>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</si>
  <si>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</si>
  <si>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</si>
  <si>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</si>
  <si>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</si>
  <si>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</si>
  <si>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</si>
  <si>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</si>
  <si>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</si>
  <si>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</si>
  <si>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</si>
  <si>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</si>
  <si>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</si>
  <si>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</si>
  <si>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</si>
  <si>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</si>
  <si>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</si>
  <si>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</si>
  <si>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</si>
  <si>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</si>
  <si>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</si>
  <si>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</si>
  <si>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</si>
  <si>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</si>
  <si>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</si>
  <si>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</si>
  <si>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</si>
  <si>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</si>
  <si>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</si>
  <si>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</si>
  <si>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</si>
  <si>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</si>
  <si>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</si>
  <si>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</si>
  <si>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</si>
  <si>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</si>
  <si>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</si>
  <si>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</si>
  <si>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</si>
  <si>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</si>
  <si>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</si>
  <si>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</si>
  <si>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</si>
  <si>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</si>
  <si>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</si>
  <si>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</si>
  <si>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</si>
  <si>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</si>
  <si>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</si>
  <si>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</si>
  <si>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</si>
  <si>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</si>
  <si>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</si>
  <si>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</si>
  <si>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</si>
  <si>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</si>
  <si>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</si>
  <si>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</si>
  <si>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</si>
  <si>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</si>
  <si>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</si>
  <si>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</si>
  <si>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</si>
  <si>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</si>
  <si>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</si>
  <si>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</si>
  <si>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</si>
  <si>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</si>
  <si>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</si>
  <si>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</si>
  <si>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</si>
  <si>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</si>
  <si>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</si>
  <si>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</si>
  <si>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</si>
  <si>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</si>
  <si>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</si>
  <si>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</si>
  <si>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</si>
  <si>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</si>
  <si>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</si>
  <si>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</si>
  <si>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</si>
  <si>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</si>
  <si>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</si>
  <si>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</si>
  <si>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</si>
  <si>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</si>
  <si>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</si>
  <si>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</si>
  <si>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</si>
  <si>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</si>
  <si>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</si>
  <si>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</si>
  <si>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</si>
  <si>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</si>
  <si>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</si>
  <si>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</si>
  <si>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</si>
  <si>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</si>
  <si>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</si>
  <si>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</si>
  <si>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</si>
  <si>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</si>
  <si>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</si>
  <si>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</si>
  <si>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</si>
  <si>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</si>
  <si>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</si>
  <si>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</si>
  <si>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</si>
  <si>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</si>
  <si>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</si>
  <si>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</si>
  <si>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</si>
  <si>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</si>
  <si>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</si>
  <si>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</si>
  <si>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</si>
  <si>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</si>
  <si>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</si>
  <si>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</si>
  <si>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</si>
  <si>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</si>
  <si>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</si>
  <si>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</si>
  <si>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</si>
  <si>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</si>
  <si>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</si>
  <si>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</si>
  <si>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</si>
  <si>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</si>
  <si>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</si>
  <si>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</si>
  <si>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</si>
  <si>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</si>
  <si>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</si>
  <si>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</si>
  <si>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</si>
  <si>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</si>
  <si>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</si>
  <si>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</si>
  <si>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</si>
  <si>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</si>
  <si>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</si>
  <si>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</si>
  <si>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</si>
  <si>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</si>
  <si>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</si>
  <si>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</si>
  <si>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</si>
  <si>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</si>
  <si>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</si>
  <si>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</si>
  <si>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</si>
  <si>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</si>
  <si>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</si>
  <si>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</si>
  <si>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</si>
  <si>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</si>
  <si>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</si>
  <si>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</si>
  <si>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</si>
  <si>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</si>
  <si>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</si>
  <si>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</si>
  <si>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</si>
  <si>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</si>
  <si>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</si>
  <si>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</si>
  <si>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</si>
  <si>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</si>
  <si>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</si>
  <si>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</si>
  <si>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</si>
  <si>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</si>
  <si>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</si>
  <si>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</si>
  <si>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</si>
  <si>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</si>
  <si>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</si>
  <si>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</si>
  <si>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</si>
  <si>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</si>
  <si>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</si>
  <si>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</si>
  <si>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</si>
  <si>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</si>
  <si>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</si>
  <si>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</si>
  <si>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</si>
  <si>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</si>
  <si>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</si>
  <si>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</si>
  <si>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</si>
  <si>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</si>
  <si>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</si>
  <si>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</si>
  <si>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</si>
  <si>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</si>
  <si>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</si>
  <si>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</si>
  <si>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</si>
  <si>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</si>
  <si>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</si>
  <si>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</si>
  <si>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</si>
  <si>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</si>
  <si>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</si>
  <si>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</si>
  <si>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</si>
  <si>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</si>
  <si>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</si>
  <si>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</si>
  <si>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</si>
  <si>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</si>
  <si>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</si>
  <si>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</si>
  <si>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</si>
  <si>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</si>
  <si>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</si>
  <si>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</si>
  <si>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</si>
  <si>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</si>
  <si>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</si>
  <si>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</si>
  <si>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</si>
  <si>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</si>
  <si>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</si>
  <si>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</si>
  <si>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</si>
  <si>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</si>
  <si>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</si>
  <si>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</si>
  <si>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</si>
  <si>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</si>
  <si>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</si>
  <si>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</si>
  <si>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</si>
  <si>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</si>
  <si>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</si>
  <si>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</si>
  <si>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</si>
  <si>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</si>
  <si>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</si>
  <si>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</si>
  <si>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</si>
  <si>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</si>
  <si>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</si>
  <si>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</si>
  <si>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</si>
  <si>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</si>
  <si>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</si>
  <si>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</si>
  <si>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</si>
  <si>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</si>
  <si>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</si>
  <si>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</si>
  <si>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</si>
  <si>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</si>
  <si>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</si>
  <si>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</si>
  <si>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</si>
  <si>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</si>
  <si>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</si>
  <si>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</si>
  <si>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</si>
  <si>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</si>
  <si>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</si>
  <si>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</si>
  <si>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</si>
  <si>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</si>
  <si>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</si>
  <si>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</si>
  <si>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</si>
  <si>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</si>
  <si>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</si>
  <si>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</si>
  <si>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</si>
  <si>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</si>
  <si>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</si>
  <si>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</si>
  <si>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</si>
  <si>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</si>
  <si>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</si>
  <si>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</si>
  <si>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</si>
  <si>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</si>
  <si>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</si>
  <si>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</si>
  <si>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</si>
  <si>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</si>
  <si>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</si>
  <si>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</si>
  <si>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</si>
  <si>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</si>
  <si>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</si>
  <si>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</si>
  <si>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</si>
  <si>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</si>
  <si>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</si>
  <si>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</si>
  <si>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</si>
  <si>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</si>
  <si>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</si>
  <si>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</si>
  <si>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</si>
  <si>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</si>
  <si>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</si>
  <si>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</si>
  <si>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</si>
  <si>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</si>
  <si>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</si>
  <si>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</si>
  <si>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</si>
  <si>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</si>
  <si>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</si>
  <si>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</si>
  <si>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</si>
  <si>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</si>
  <si>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</si>
  <si>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</si>
  <si>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</si>
  <si>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</si>
  <si>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</si>
  <si>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</si>
  <si>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</si>
  <si>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</si>
  <si>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</si>
  <si>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</si>
  <si>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</si>
  <si>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</si>
  <si>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</si>
  <si>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</si>
  <si>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</si>
  <si>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</si>
  <si>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</si>
  <si>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</si>
  <si>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</si>
  <si>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</si>
  <si>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</si>
  <si>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</si>
  <si>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</si>
  <si>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</si>
  <si>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</si>
  <si>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</si>
  <si>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</si>
  <si>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</si>
  <si>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</si>
  <si>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</si>
  <si>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</si>
  <si>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</si>
  <si>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</si>
  <si>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</si>
  <si>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</si>
  <si>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</si>
  <si>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</si>
  <si>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</si>
  <si>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</si>
  <si>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</si>
  <si>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</si>
  <si>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</si>
  <si>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</si>
  <si>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</si>
  <si>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</si>
  <si>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</si>
  <si>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</si>
  <si>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</si>
  <si>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</si>
  <si>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</si>
  <si>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</si>
  <si>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</si>
  <si>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</si>
  <si>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</si>
  <si>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</si>
  <si>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</si>
  <si>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</si>
  <si>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</si>
  <si>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</si>
  <si>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</si>
  <si>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</si>
  <si>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</si>
  <si>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</si>
  <si>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</si>
  <si>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</si>
  <si>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</si>
  <si>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</si>
  <si>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</si>
  <si>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</si>
  <si>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</si>
  <si>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</si>
  <si>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</si>
  <si>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</si>
  <si>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</si>
  <si>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</si>
  <si>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</si>
  <si>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</si>
  <si>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</si>
  <si>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</si>
  <si>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</si>
  <si>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</si>
  <si>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</si>
  <si>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</si>
  <si>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</si>
  <si>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</si>
  <si>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</si>
  <si>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</si>
  <si>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</si>
  <si>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</si>
  <si>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</si>
  <si>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</si>
  <si>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</si>
  <si>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</si>
  <si>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</si>
  <si>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</si>
  <si>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</si>
  <si>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</si>
  <si>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</si>
  <si>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</si>
  <si>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</si>
  <si>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</si>
  <si>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</si>
  <si>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</si>
  <si>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</si>
  <si>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</si>
  <si>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</si>
  <si>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</si>
  <si>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</si>
  <si>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</si>
  <si>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</si>
  <si>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</si>
  <si>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</si>
  <si>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</si>
  <si>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</si>
  <si>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</si>
  <si>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</si>
  <si>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</si>
  <si>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</si>
  <si>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</si>
  <si>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</si>
  <si>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</si>
  <si>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</si>
  <si>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</si>
  <si>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</si>
  <si>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</si>
  <si>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</si>
  <si>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</si>
  <si>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</si>
  <si>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</si>
  <si>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</si>
  <si>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</si>
  <si>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</si>
  <si>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</si>
  <si>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</si>
  <si>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</si>
  <si>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</si>
  <si>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</si>
  <si>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</si>
  <si>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</si>
  <si>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</si>
  <si>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</si>
  <si>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</si>
  <si>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</si>
  <si>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</si>
  <si>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</si>
  <si>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</si>
  <si>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</si>
  <si>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</si>
  <si>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</si>
  <si>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</si>
  <si>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</si>
  <si>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</si>
  <si>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</si>
  <si>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</si>
  <si>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</si>
  <si>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</si>
  <si>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</si>
  <si>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</si>
  <si>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</si>
  <si>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</si>
  <si>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</si>
  <si>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</si>
  <si>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</si>
  <si>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</si>
  <si>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</si>
  <si>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</si>
  <si>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</si>
  <si>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</si>
  <si>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</si>
  <si>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</si>
  <si>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</si>
  <si>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</si>
  <si>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</si>
  <si>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</si>
  <si>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</si>
  <si>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</si>
  <si>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</si>
  <si>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</si>
  <si>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</si>
  <si>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</si>
  <si>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</si>
  <si>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</si>
  <si>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</si>
  <si>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</si>
  <si>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</si>
  <si>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</si>
  <si>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</si>
  <si>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</si>
  <si>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</si>
  <si>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</si>
  <si>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</si>
  <si>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</si>
  <si>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</si>
  <si>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</si>
  <si>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</si>
  <si>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</si>
  <si>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</si>
  <si>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</si>
  <si>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</si>
  <si>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</si>
  <si>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</si>
  <si>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</si>
  <si>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</si>
  <si>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</si>
  <si>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</si>
  <si>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</si>
  <si>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</si>
  <si>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</si>
  <si>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</si>
  <si>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</si>
  <si>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</si>
  <si>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</si>
  <si>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</si>
  <si>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</si>
  <si>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</si>
  <si>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</si>
  <si>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</si>
  <si>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</si>
  <si>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</si>
  <si>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</si>
  <si>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</si>
  <si>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</si>
  <si>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</si>
  <si>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</si>
  <si>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</si>
  <si>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</si>
  <si>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</si>
  <si>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</si>
  <si>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</si>
  <si>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</si>
  <si>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</si>
  <si>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</si>
  <si>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</si>
  <si>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</si>
  <si>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</si>
  <si>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</si>
  <si>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</si>
  <si>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</si>
  <si>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</si>
  <si>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</si>
  <si>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</si>
  <si>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</si>
  <si>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</si>
  <si>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</si>
  <si>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</si>
  <si>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</si>
  <si>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</si>
  <si>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</si>
  <si>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</si>
  <si>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</si>
  <si>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</si>
  <si>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</si>
  <si>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</si>
  <si>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</si>
  <si>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</si>
  <si>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</si>
  <si>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</si>
  <si>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</si>
  <si>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</si>
  <si>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</si>
  <si>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</si>
  <si>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</si>
  <si>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</si>
  <si>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</si>
  <si>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</si>
  <si>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</si>
  <si>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</si>
  <si>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</si>
  <si>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</si>
  <si>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</si>
  <si>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</si>
  <si>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</si>
  <si>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</si>
  <si>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</si>
  <si>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</si>
  <si>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</si>
  <si>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</si>
  <si>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</si>
  <si>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</si>
  <si>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</si>
  <si>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</si>
  <si>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</si>
  <si>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</si>
  <si>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</si>
  <si>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</si>
  <si>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</si>
  <si>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</si>
  <si>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</si>
  <si>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</si>
  <si>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</si>
  <si>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</si>
  <si>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</si>
  <si>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</si>
  <si>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</si>
  <si>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</si>
  <si>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</si>
  <si>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</si>
  <si>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</si>
  <si>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</si>
  <si>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</si>
  <si>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</si>
  <si>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</si>
  <si>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</si>
  <si>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</si>
  <si>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</si>
  <si>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</si>
  <si>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</si>
  <si>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</si>
  <si>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</si>
  <si>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</si>
  <si>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</si>
  <si>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</si>
  <si>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</si>
  <si>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</si>
  <si>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</si>
  <si>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</si>
  <si>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</si>
  <si>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</si>
  <si>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</si>
  <si>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</si>
  <si>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</si>
  <si>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</si>
  <si>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</si>
  <si>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</si>
  <si>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</si>
  <si>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</si>
  <si>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</si>
  <si>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</si>
  <si>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</si>
  <si>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</si>
  <si>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</si>
  <si>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</si>
  <si>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</si>
  <si>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</si>
  <si>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</si>
  <si>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</si>
  <si>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</si>
  <si>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</si>
  <si>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</si>
  <si>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</si>
  <si>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</si>
  <si>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</si>
  <si>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</si>
  <si>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</si>
  <si>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</si>
  <si>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</si>
  <si>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</si>
  <si>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</si>
  <si>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</si>
  <si>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</si>
  <si>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</si>
  <si>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</si>
  <si>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</si>
  <si>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</si>
  <si>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</si>
  <si>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</si>
  <si>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</si>
  <si>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</si>
  <si>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</si>
  <si>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</si>
  <si>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</si>
  <si>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</si>
  <si>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</si>
  <si>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</si>
  <si>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</si>
  <si>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</si>
  <si>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</si>
  <si>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</si>
  <si>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</si>
  <si>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</si>
  <si>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</si>
  <si>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</si>
  <si>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</si>
  <si>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</si>
  <si>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</si>
  <si>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</si>
  <si>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</si>
  <si>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</si>
  <si>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</si>
  <si>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</si>
  <si>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</si>
  <si>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</si>
  <si>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</si>
  <si>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</si>
  <si>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</si>
  <si>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</si>
  <si>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</si>
  <si>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</si>
  <si>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</si>
  <si>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</si>
  <si>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</si>
  <si>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</si>
  <si>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</si>
  <si>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</si>
  <si>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</si>
  <si>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</si>
  <si>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</si>
  <si>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</si>
  <si>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</si>
  <si>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</si>
  <si>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</si>
  <si>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</si>
  <si>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</si>
  <si>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</si>
  <si>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</si>
  <si>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</si>
  <si>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</si>
  <si>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</si>
  <si>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</si>
  <si>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</si>
  <si>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</si>
  <si>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</si>
  <si>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</si>
  <si>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</si>
  <si>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</si>
  <si>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</si>
  <si>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</si>
  <si>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</si>
  <si>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</si>
  <si>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</si>
  <si>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</si>
  <si>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</si>
  <si>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</si>
  <si>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</si>
  <si>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</si>
  <si>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</si>
  <si>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</si>
  <si>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</si>
  <si>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</si>
  <si>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</si>
  <si>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</si>
  <si>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</si>
  <si>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</si>
  <si>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</si>
  <si>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</si>
  <si>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</si>
  <si>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</si>
  <si>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</si>
  <si>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</si>
  <si>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</si>
  <si>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</si>
  <si>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</si>
  <si>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</si>
  <si>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</si>
  <si>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</si>
  <si>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</si>
  <si>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</si>
  <si>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</si>
  <si>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</si>
  <si>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</si>
  <si>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</si>
  <si>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</si>
  <si>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</si>
  <si>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</si>
  <si>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</si>
  <si>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</si>
  <si>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</si>
  <si>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</si>
  <si>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</si>
  <si>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</si>
  <si>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</si>
  <si>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</si>
  <si>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</si>
  <si>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</si>
  <si>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</si>
  <si>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</si>
  <si>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</si>
  <si>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</si>
  <si>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</si>
  <si>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</si>
  <si>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</si>
  <si>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</si>
  <si>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</si>
  <si>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</si>
  <si>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</si>
  <si>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</si>
  <si>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</si>
  <si>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</si>
  <si>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</si>
  <si>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</si>
  <si>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</si>
  <si>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</si>
  <si>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</si>
  <si>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</si>
  <si>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</si>
  <si>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</si>
  <si>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</si>
  <si>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</si>
  <si>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</si>
  <si>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</si>
  <si>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</si>
  <si>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</si>
  <si>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</si>
  <si>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</si>
  <si>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</si>
  <si>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</si>
  <si>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</si>
  <si>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</si>
  <si>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</si>
  <si>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</si>
  <si>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</si>
  <si>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</si>
  <si>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</si>
  <si>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</si>
  <si>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</si>
  <si>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</si>
  <si>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</si>
  <si>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</si>
  <si>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</si>
  <si>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</si>
  <si>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</si>
  <si>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</si>
  <si>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</si>
  <si>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</si>
  <si>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</si>
  <si>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</si>
  <si>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</si>
  <si>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</si>
  <si>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</si>
  <si>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</si>
  <si>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</si>
  <si>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</si>
  <si>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</si>
  <si>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</si>
  <si>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</si>
  <si>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</si>
  <si>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</si>
  <si>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</si>
  <si>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</si>
  <si>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</si>
  <si>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</si>
  <si>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</si>
  <si>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</si>
  <si>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</si>
  <si>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</si>
  <si>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</si>
  <si>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</si>
  <si>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</si>
  <si>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</si>
  <si>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</si>
  <si>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</si>
  <si>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</si>
  <si>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</si>
  <si>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</si>
  <si>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</si>
  <si>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</si>
  <si>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</si>
  <si>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</si>
  <si>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</si>
  <si>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</si>
  <si>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</si>
  <si>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</si>
  <si>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</si>
  <si>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</si>
  <si>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</si>
  <si>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</si>
  <si>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</si>
  <si>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</si>
  <si>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</si>
  <si>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</si>
  <si>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</si>
  <si>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</si>
  <si>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</si>
  <si>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</si>
  <si>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</si>
  <si>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</si>
  <si>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</si>
  <si>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</si>
  <si>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</si>
  <si>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</si>
  <si>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</si>
  <si>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</si>
  <si>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</si>
  <si>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</si>
  <si>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</si>
  <si>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</si>
  <si>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</si>
  <si>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</si>
  <si>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</si>
  <si>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</si>
  <si>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</si>
  <si>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</si>
  <si>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</si>
  <si>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</si>
  <si>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</si>
  <si>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</si>
  <si>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</si>
  <si>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</si>
  <si>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</si>
  <si>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</si>
  <si>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</si>
  <si>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</si>
  <si>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</si>
  <si>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</si>
  <si>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</si>
  <si>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</si>
  <si>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</si>
  <si>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</si>
  <si>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</si>
  <si>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</si>
  <si>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</si>
  <si>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</si>
  <si>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</si>
  <si>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</si>
  <si>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</si>
  <si>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</si>
  <si>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</si>
  <si>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</si>
  <si>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</si>
  <si>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</si>
  <si>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</si>
  <si>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</si>
  <si>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</si>
  <si>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</si>
  <si>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</si>
  <si>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</si>
  <si>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</si>
  <si>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</si>
  <si>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</si>
  <si>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</si>
  <si>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</si>
  <si>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</si>
  <si>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</si>
  <si>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</si>
  <si>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</si>
  <si>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</si>
  <si>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</si>
  <si>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</si>
  <si>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</si>
  <si>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</si>
  <si>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</si>
  <si>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</si>
  <si>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</si>
  <si>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</si>
  <si>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</si>
  <si>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</si>
  <si>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</si>
  <si>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</si>
  <si>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</si>
  <si>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</si>
  <si>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</si>
  <si>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</si>
  <si>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</si>
  <si>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</si>
  <si>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</si>
  <si>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</si>
  <si>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</si>
  <si>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</si>
  <si>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</si>
  <si>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</si>
  <si>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</si>
  <si>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</si>
  <si>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</si>
  <si>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</si>
  <si>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</si>
  <si>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</si>
  <si>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</si>
  <si>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</si>
  <si>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</si>
  <si>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</si>
  <si>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</si>
  <si>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</si>
  <si>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</si>
  <si>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</si>
  <si>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</si>
  <si>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</si>
  <si>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</si>
  <si>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</si>
  <si>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</si>
  <si>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</si>
  <si>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</si>
  <si>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</si>
  <si>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</si>
  <si>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</si>
  <si>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</si>
  <si>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</si>
  <si>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</si>
  <si>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</si>
  <si>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</si>
  <si>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</si>
  <si>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</si>
  <si>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</si>
  <si>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</si>
  <si>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</si>
  <si>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</si>
  <si>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</si>
  <si>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</si>
  <si>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</si>
  <si>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</si>
  <si>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</si>
  <si>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</si>
  <si>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</si>
  <si>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</si>
  <si>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</si>
  <si>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</si>
  <si>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</si>
  <si>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</si>
  <si>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</si>
  <si>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</si>
  <si>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</si>
  <si>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</si>
  <si>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</si>
  <si>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</si>
  <si>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</si>
  <si>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</si>
  <si>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</si>
  <si>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</si>
  <si>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</si>
  <si>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</si>
  <si>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</si>
  <si>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</si>
  <si>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</si>
  <si>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</si>
  <si>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</si>
  <si>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</si>
  <si>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</si>
  <si>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</si>
  <si>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</si>
  <si>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</si>
  <si>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</si>
  <si>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</si>
  <si>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</si>
  <si>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</si>
  <si>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</si>
  <si>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</si>
  <si>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</si>
  <si>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</si>
  <si>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</si>
  <si>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</si>
  <si>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</si>
  <si>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</si>
  <si>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</si>
  <si>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</si>
  <si>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</si>
  <si>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</si>
  <si>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</si>
  <si>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</si>
  <si>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</si>
  <si>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</si>
  <si>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</si>
  <si>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</si>
  <si>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</si>
  <si>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</si>
  <si>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</si>
  <si>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</si>
  <si>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</si>
  <si>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</si>
  <si>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</si>
  <si>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</si>
  <si>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</si>
  <si>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</si>
  <si>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</si>
  <si>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</si>
  <si>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</si>
  <si>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</si>
  <si>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</si>
  <si>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</si>
  <si>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</si>
  <si>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</si>
  <si>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</si>
  <si>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</si>
  <si>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</si>
  <si>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</si>
  <si>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</si>
  <si>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</si>
  <si>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</si>
  <si>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</si>
  <si>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</si>
  <si>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</si>
  <si>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</si>
  <si>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</si>
  <si>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</si>
  <si>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</si>
  <si>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</si>
  <si>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</si>
  <si>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</si>
  <si>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</si>
  <si>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</si>
  <si>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</si>
  <si>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</si>
  <si>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</si>
  <si>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</si>
  <si>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</si>
  <si>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</si>
  <si>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</si>
  <si>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</si>
  <si>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</si>
  <si>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</si>
  <si>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</si>
  <si>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</si>
  <si>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</si>
  <si>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</si>
  <si>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</si>
  <si>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</si>
  <si>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</si>
  <si>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</si>
  <si>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</si>
  <si>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</si>
  <si>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</si>
  <si>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</si>
  <si>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</si>
  <si>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</si>
  <si>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</si>
  <si>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</si>
  <si>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</si>
  <si>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</si>
  <si>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</si>
  <si>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</si>
  <si>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</si>
  <si>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</si>
  <si>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</si>
  <si>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</si>
  <si>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</si>
  <si>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</si>
  <si>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</si>
  <si>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</si>
  <si>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</si>
  <si>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</si>
  <si>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</si>
  <si>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</si>
  <si>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</si>
  <si>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</si>
  <si>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</si>
  <si>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</si>
  <si>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</si>
  <si>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</si>
  <si>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</si>
  <si>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</si>
  <si>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</si>
  <si>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</si>
  <si>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</si>
  <si>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</si>
  <si>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</si>
  <si>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</si>
  <si>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</si>
  <si>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</si>
  <si>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</si>
  <si>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</si>
  <si>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</si>
  <si>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</si>
  <si>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</si>
  <si>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</si>
  <si>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</si>
  <si>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</si>
  <si>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</si>
  <si>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</si>
  <si>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</si>
  <si>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</si>
  <si>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</si>
  <si>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</si>
  <si>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</si>
  <si>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</si>
  <si>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</si>
  <si>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</si>
  <si>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</si>
  <si>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</si>
  <si>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</si>
  <si>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</si>
  <si>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</si>
  <si>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</si>
  <si>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</si>
  <si>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</si>
  <si>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</si>
  <si>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</si>
  <si>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</si>
  <si>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</si>
  <si>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</si>
  <si>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</si>
  <si>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</si>
  <si>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</si>
  <si>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</si>
  <si>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</si>
  <si>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</si>
  <si>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</si>
  <si>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</si>
  <si>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</si>
  <si>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</si>
  <si>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</si>
  <si>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</si>
  <si>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</si>
  <si>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</si>
  <si>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</si>
  <si>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</si>
  <si>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</si>
  <si>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</si>
  <si>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</si>
  <si>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</si>
  <si>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</si>
  <si>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</si>
  <si>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</si>
  <si>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</si>
  <si>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</si>
  <si>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</si>
  <si>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</si>
  <si>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</si>
  <si>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</si>
  <si>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</si>
  <si>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</si>
  <si>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</si>
  <si>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</si>
  <si>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</si>
  <si>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</si>
  <si>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</si>
  <si>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</si>
  <si>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</si>
  <si>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</si>
  <si>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</si>
  <si>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</si>
  <si>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</si>
  <si>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</si>
  <si>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</si>
  <si>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</si>
  <si>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</si>
  <si>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</si>
  <si>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</si>
  <si>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</si>
  <si>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</si>
  <si>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</si>
  <si>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</si>
  <si>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</si>
  <si>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</si>
  <si>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</si>
  <si>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</si>
  <si>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</si>
  <si>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</si>
  <si>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</si>
  <si>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</si>
  <si>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</si>
  <si>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</si>
  <si>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</si>
  <si>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</si>
  <si>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</si>
  <si>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</si>
  <si>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</si>
  <si>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</si>
  <si>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</si>
  <si>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</si>
  <si>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</si>
  <si>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</si>
  <si>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</si>
  <si>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</si>
  <si>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</si>
  <si>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</si>
  <si>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</si>
  <si>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</si>
  <si>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</si>
  <si>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</si>
  <si>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</si>
  <si>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</si>
  <si>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</si>
  <si>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</si>
  <si>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</si>
  <si>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</si>
  <si>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</si>
  <si>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</si>
  <si>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</si>
  <si>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</si>
  <si>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</si>
  <si>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</si>
  <si>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</si>
  <si>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</si>
  <si>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</si>
  <si>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</si>
  <si>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</si>
  <si>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</si>
  <si>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</si>
  <si>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</si>
  <si>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</si>
  <si>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</si>
  <si>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</si>
  <si>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</si>
  <si>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</si>
  <si>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</si>
  <si>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</si>
  <si>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</si>
  <si>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</si>
  <si>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</si>
  <si>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</si>
  <si>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</si>
  <si>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</si>
  <si>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</si>
  <si>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</si>
  <si>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</si>
  <si>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</si>
  <si>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</si>
  <si>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</si>
  <si>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</si>
  <si>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</si>
  <si>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</si>
  <si>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</si>
  <si>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</si>
  <si>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</si>
  <si>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</si>
  <si>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</si>
  <si>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</si>
  <si>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</si>
  <si>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</si>
  <si>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</si>
  <si>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</si>
  <si>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</si>
  <si>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</si>
  <si>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</si>
  <si>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</si>
  <si>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</si>
  <si>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</si>
  <si>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</si>
  <si>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</si>
  <si>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</si>
  <si>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</si>
  <si>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</si>
  <si>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</si>
  <si>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</si>
  <si>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</si>
  <si>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</si>
  <si>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</si>
  <si>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</si>
  <si>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</si>
  <si>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</si>
  <si>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</si>
  <si>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</si>
  <si>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</si>
  <si>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</si>
  <si>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</si>
  <si>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</si>
  <si>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</si>
  <si>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</si>
  <si>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</si>
  <si>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</si>
  <si>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</si>
  <si>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</si>
  <si>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</si>
  <si>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</si>
  <si>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</si>
  <si>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</si>
  <si>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</si>
  <si>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</si>
  <si>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</si>
  <si>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</si>
  <si>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</si>
  <si>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</si>
  <si>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</si>
  <si>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</si>
  <si>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</si>
  <si>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</si>
  <si>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Subotica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</si>
</sst>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1592</c:v>
                </c:pt>
                <c:pt idx="1">
                  <c:v>1891</c:v>
                </c:pt>
                <c:pt idx="2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1449</c:v>
                </c:pt>
                <c:pt idx="1">
                  <c:v>1748</c:v>
                </c:pt>
                <c:pt idx="2">
                  <c:v>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2993</c:v>
                </c:pt>
                <c:pt idx="1">
                  <c:v>2517</c:v>
                </c:pt>
                <c:pt idx="2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121</c:v>
                </c:pt>
                <c:pt idx="1">
                  <c:v>98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221</c:v>
                </c:pt>
                <c:pt idx="1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48035</c:v>
                </c:pt>
                <c:pt idx="1">
                  <c:v>47710</c:v>
                </c:pt>
                <c:pt idx="2">
                  <c:v>46591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17.59731316596999</c:v>
                </c:pt>
                <c:pt idx="1">
                  <c:v>60.446517022253367</c:v>
                </c:pt>
                <c:pt idx="2">
                  <c:v>21.956169811776643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199</c:v>
                </c:pt>
                <c:pt idx="1">
                  <c:v>165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4187962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288"/>
        <c:crosses val="autoZero"/>
        <c:auto val="1"/>
        <c:lblAlgn val="ctr"/>
        <c:lblOffset val="100"/>
        <c:noMultiLvlLbl val="0"/>
      </c:catAx>
      <c:valAx>
        <c:axId val="4187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96.5</c:v>
                </c:pt>
                <c:pt idx="1">
                  <c:v>95.4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97.6</c:v>
                </c:pt>
                <c:pt idx="1">
                  <c:v>99.5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670976"/>
        <c:axId val="436033792"/>
      </c:barChart>
      <c:catAx>
        <c:axId val="43467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033792"/>
        <c:crosses val="autoZero"/>
        <c:auto val="1"/>
        <c:lblAlgn val="ctr"/>
        <c:lblOffset val="100"/>
        <c:noMultiLvlLbl val="0"/>
      </c:catAx>
      <c:valAx>
        <c:axId val="4360337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67097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2062</c:v>
                </c:pt>
                <c:pt idx="1">
                  <c:v>1857</c:v>
                </c:pt>
                <c:pt idx="2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075968"/>
        <c:axId val="437422336"/>
      </c:barChart>
      <c:catAx>
        <c:axId val="4370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22336"/>
        <c:crosses val="autoZero"/>
        <c:auto val="1"/>
        <c:lblAlgn val="ctr"/>
        <c:lblOffset val="100"/>
        <c:noMultiLvlLbl val="0"/>
      </c:catAx>
      <c:valAx>
        <c:axId val="43742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7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234</c:v>
                </c:pt>
                <c:pt idx="1">
                  <c:v>248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212</c:v>
                </c:pt>
                <c:pt idx="1">
                  <c:v>204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232576"/>
        <c:axId val="438234112"/>
      </c:barChart>
      <c:catAx>
        <c:axId val="43823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34112"/>
        <c:crosses val="autoZero"/>
        <c:auto val="1"/>
        <c:lblAlgn val="ctr"/>
        <c:lblOffset val="100"/>
        <c:noMultiLvlLbl val="0"/>
      </c:catAx>
      <c:valAx>
        <c:axId val="43823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32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496</c:v>
                </c:pt>
                <c:pt idx="1">
                  <c:v>680</c:v>
                </c:pt>
                <c:pt idx="2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328</c:v>
                </c:pt>
                <c:pt idx="1">
                  <c:v>315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342</c:v>
                </c:pt>
                <c:pt idx="1">
                  <c:v>364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481</c:v>
                </c:pt>
                <c:pt idx="1">
                  <c:v>561</c:v>
                </c:pt>
                <c:pt idx="2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177408"/>
        <c:axId val="440178944"/>
      </c:barChart>
      <c:catAx>
        <c:axId val="4401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78944"/>
        <c:crosses val="autoZero"/>
        <c:auto val="1"/>
        <c:lblAlgn val="ctr"/>
        <c:lblOffset val="100"/>
        <c:noMultiLvlLbl val="0"/>
      </c:catAx>
      <c:valAx>
        <c:axId val="44017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77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2.4017203469688551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2.3517851821425406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2.3203743526550205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2.5201150119602773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2.3227905703079066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2.5837420768196133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2.8358341186040708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3.4245858200240011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3.6500994676267107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3.5252615555609248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3.294915472652443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3.7459427678578621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3.8852779858409647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4.2009970924847577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3.5848615909987833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2.4266879293820121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1.6744388334501172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1.1775034028398612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3258368"/>
        <c:axId val="443259904"/>
      </c:barChart>
      <c:catAx>
        <c:axId val="4432583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3259904"/>
        <c:crosses val="autoZero"/>
        <c:auto val="1"/>
        <c:lblAlgn val="ctr"/>
        <c:lblOffset val="100"/>
        <c:noMultiLvlLbl val="0"/>
      </c:catAx>
      <c:valAx>
        <c:axId val="4432599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3258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2.5652177414808195</c:v>
                </c:pt>
                <c:pt idx="1">
                  <c:v>2.4790393118612126</c:v>
                </c:pt>
                <c:pt idx="2">
                  <c:v>2.4597095706381231</c:v>
                </c:pt>
                <c:pt idx="3">
                  <c:v>2.5563582767535697</c:v>
                </c:pt>
                <c:pt idx="4">
                  <c:v>2.5474988120263204</c:v>
                </c:pt>
                <c:pt idx="5">
                  <c:v>2.6900556535466049</c:v>
                </c:pt>
                <c:pt idx="6">
                  <c:v>2.9461747247525389</c:v>
                </c:pt>
                <c:pt idx="7">
                  <c:v>3.4278074435611829</c:v>
                </c:pt>
                <c:pt idx="8">
                  <c:v>3.7886292797255172</c:v>
                </c:pt>
                <c:pt idx="9">
                  <c:v>3.6541264970481873</c:v>
                </c:pt>
                <c:pt idx="10">
                  <c:v>3.2369262489831749</c:v>
                </c:pt>
                <c:pt idx="11">
                  <c:v>3.404450672916616</c:v>
                </c:pt>
                <c:pt idx="12">
                  <c:v>3.4253912259082968</c:v>
                </c:pt>
                <c:pt idx="13">
                  <c:v>3.3359911727515081</c:v>
                </c:pt>
                <c:pt idx="14">
                  <c:v>2.65945022994338</c:v>
                </c:pt>
                <c:pt idx="15">
                  <c:v>1.5238279330868791</c:v>
                </c:pt>
                <c:pt idx="16">
                  <c:v>0.90124918452654212</c:v>
                </c:pt>
                <c:pt idx="17">
                  <c:v>0.47116244231280352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4642816"/>
        <c:axId val="444644352"/>
      </c:barChart>
      <c:catAx>
        <c:axId val="4446428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4644352"/>
        <c:crosses val="autoZero"/>
        <c:auto val="1"/>
        <c:lblAlgn val="ctr"/>
        <c:lblOffset val="100"/>
        <c:noMultiLvlLbl val="0"/>
      </c:catAx>
      <c:valAx>
        <c:axId val="4446443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642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0.45329447952080304</c:v>
                </c:pt>
                <c:pt idx="1">
                  <c:v>0.53898170246618926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1.3293040490709263</c:v>
                </c:pt>
                <c:pt idx="1">
                  <c:v>0.83134447096260933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6.6123432806288562</c:v>
                </c:pt>
                <c:pt idx="1">
                  <c:v>3.8782816229116945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21.738348353209936</c:v>
                </c:pt>
                <c:pt idx="1">
                  <c:v>19.341686555290373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49.020560142463978</c:v>
                </c:pt>
                <c:pt idx="1">
                  <c:v>58.00715990453461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5.6931628082672274</c:v>
                </c:pt>
                <c:pt idx="1">
                  <c:v>5.4156722354813045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15.152986886838271</c:v>
                </c:pt>
                <c:pt idx="1">
                  <c:v>11.986873508353222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7572224"/>
        <c:axId val="447861888"/>
      </c:barChart>
      <c:catAx>
        <c:axId val="44757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861888"/>
        <c:crosses val="autoZero"/>
        <c:auto val="1"/>
        <c:lblAlgn val="ctr"/>
        <c:lblOffset val="100"/>
        <c:noMultiLvlLbl val="0"/>
      </c:catAx>
      <c:valAx>
        <c:axId val="447861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572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24.961775763135645</c:v>
                </c:pt>
                <c:pt idx="1">
                  <c:v>21.459824980111375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29.937222312161605</c:v>
                </c:pt>
                <c:pt idx="1">
                  <c:v>36.151551312649168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44.584749878581839</c:v>
                </c:pt>
                <c:pt idx="1">
                  <c:v>41.778042959427211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0.51625204612091447</c:v>
                </c:pt>
                <c:pt idx="1">
                  <c:v>0.61058074781225147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0123648"/>
        <c:axId val="450125184"/>
      </c:barChart>
      <c:catAx>
        <c:axId val="45012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25184"/>
        <c:crosses val="autoZero"/>
        <c:auto val="1"/>
        <c:lblAlgn val="ctr"/>
        <c:lblOffset val="100"/>
        <c:noMultiLvlLbl val="0"/>
      </c:catAx>
      <c:valAx>
        <c:axId val="450125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23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9</c:v>
                </c:pt>
                <c:pt idx="1">
                  <c:v>30</c:v>
                </c:pt>
                <c:pt idx="2">
                  <c:v>85</c:v>
                </c:pt>
                <c:pt idx="3">
                  <c:v>131</c:v>
                </c:pt>
                <c:pt idx="4">
                  <c:v>99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10</c:v>
                </c:pt>
                <c:pt idx="1">
                  <c:v>31</c:v>
                </c:pt>
                <c:pt idx="2">
                  <c:v>70</c:v>
                </c:pt>
                <c:pt idx="3">
                  <c:v>71</c:v>
                </c:pt>
                <c:pt idx="4">
                  <c:v>62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1237760"/>
        <c:axId val="451252608"/>
      </c:barChart>
      <c:catAx>
        <c:axId val="45123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52608"/>
        <c:crosses val="autoZero"/>
        <c:auto val="1"/>
        <c:lblAlgn val="ctr"/>
        <c:lblOffset val="100"/>
        <c:noMultiLvlLbl val="0"/>
      </c:catAx>
      <c:valAx>
        <c:axId val="45125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3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0.83</c:v>
                </c:pt>
                <c:pt idx="1">
                  <c:v>0.52</c:v>
                </c:pt>
                <c:pt idx="3">
                  <c:v>0.7</c:v>
                </c:pt>
                <c:pt idx="4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2198784"/>
        <c:axId val="452203264"/>
      </c:barChart>
      <c:catAx>
        <c:axId val="45219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203264"/>
        <c:crosses val="autoZero"/>
        <c:auto val="1"/>
        <c:lblAlgn val="ctr"/>
        <c:lblOffset val="100"/>
        <c:noMultiLvlLbl val="0"/>
      </c:catAx>
      <c:valAx>
        <c:axId val="452203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1987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11.711711711711711</c:v>
                </c:pt>
                <c:pt idx="1">
                  <c:v>58.700906344410875</c:v>
                </c:pt>
                <c:pt idx="2">
                  <c:v>25.359295317570702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88.288288288288285</c:v>
                </c:pt>
                <c:pt idx="1">
                  <c:v>41.299093655589125</c:v>
                </c:pt>
                <c:pt idx="2">
                  <c:v>74.640704682429302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2799488"/>
        <c:axId val="452818432"/>
      </c:barChart>
      <c:catAx>
        <c:axId val="45279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818432"/>
        <c:crosses val="autoZero"/>
        <c:auto val="1"/>
        <c:lblAlgn val="ctr"/>
        <c:lblOffset val="100"/>
        <c:noMultiLvlLbl val="0"/>
      </c:catAx>
      <c:valAx>
        <c:axId val="452818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799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10.9</c:v>
                </c:pt>
                <c:pt idx="1">
                  <c:v>11.4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124864"/>
        <c:axId val="453164032"/>
      </c:barChart>
      <c:catAx>
        <c:axId val="45312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164032"/>
        <c:crosses val="autoZero"/>
        <c:auto val="1"/>
        <c:lblAlgn val="ctr"/>
        <c:lblOffset val="100"/>
        <c:noMultiLvlLbl val="0"/>
      </c:catAx>
      <c:valAx>
        <c:axId val="45316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12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559</c:v>
                </c:pt>
                <c:pt idx="1">
                  <c:v>561</c:v>
                </c:pt>
                <c:pt idx="2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654</c:v>
                </c:pt>
                <c:pt idx="1">
                  <c:v>604</c:v>
                </c:pt>
                <c:pt idx="2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3521792"/>
        <c:axId val="453523328"/>
      </c:barChart>
      <c:catAx>
        <c:axId val="4535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523328"/>
        <c:crosses val="autoZero"/>
        <c:auto val="1"/>
        <c:lblAlgn val="ctr"/>
        <c:lblOffset val="100"/>
        <c:noMultiLvlLbl val="0"/>
      </c:catAx>
      <c:valAx>
        <c:axId val="453523328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352179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2072</c:v>
                </c:pt>
                <c:pt idx="1">
                  <c:v>1798</c:v>
                </c:pt>
                <c:pt idx="2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2041</c:v>
                </c:pt>
                <c:pt idx="1">
                  <c:v>1752</c:v>
                </c:pt>
                <c:pt idx="2">
                  <c:v>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1173</c:v>
                </c:pt>
                <c:pt idx="1">
                  <c:v>1300</c:v>
                </c:pt>
                <c:pt idx="2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1066</c:v>
                </c:pt>
                <c:pt idx="1">
                  <c:v>1338</c:v>
                </c:pt>
                <c:pt idx="2">
                  <c:v>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3562368"/>
        <c:axId val="453565824"/>
      </c:barChart>
      <c:catAx>
        <c:axId val="45356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565824"/>
        <c:crosses val="autoZero"/>
        <c:auto val="1"/>
        <c:lblAlgn val="ctr"/>
        <c:lblOffset val="100"/>
        <c:noMultiLvlLbl val="0"/>
      </c:catAx>
      <c:valAx>
        <c:axId val="45356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356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31.389477113536408</c:v>
                </c:pt>
                <c:pt idx="1">
                  <c:v>34.436624972023971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30.029320736276265</c:v>
                </c:pt>
                <c:pt idx="1">
                  <c:v>29.226866933578695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17.388825541619156</c:v>
                </c:pt>
                <c:pt idx="1">
                  <c:v>17.345137144704449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13.137318781560515</c:v>
                </c:pt>
                <c:pt idx="1">
                  <c:v>12.941088702658343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5.155562795243525</c:v>
                </c:pt>
                <c:pt idx="1">
                  <c:v>4.0384950140501825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2.8994950317641313</c:v>
                </c:pt>
                <c:pt idx="1">
                  <c:v>2.011787232984358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5533696"/>
        <c:axId val="455860992"/>
      </c:barChart>
      <c:catAx>
        <c:axId val="45553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860992"/>
        <c:crosses val="autoZero"/>
        <c:auto val="1"/>
        <c:lblAlgn val="ctr"/>
        <c:lblOffset val="100"/>
        <c:noMultiLvlLbl val="0"/>
      </c:catAx>
      <c:valAx>
        <c:axId val="455860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533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55.86</c:v>
                </c:pt>
                <c:pt idx="1">
                  <c:v>36.61</c:v>
                </c:pt>
                <c:pt idx="2">
                  <c:v>5.86</c:v>
                </c:pt>
                <c:pt idx="3">
                  <c:v>1.04</c:v>
                </c:pt>
                <c:pt idx="4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56.7</c:v>
                </c:pt>
                <c:pt idx="1">
                  <c:v>33.799999999999997</c:v>
                </c:pt>
                <c:pt idx="2">
                  <c:v>7.19</c:v>
                </c:pt>
                <c:pt idx="3">
                  <c:v>1.5</c:v>
                </c:pt>
                <c:pt idx="4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5986176"/>
        <c:axId val="456393472"/>
      </c:barChart>
      <c:catAx>
        <c:axId val="45598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393472"/>
        <c:crosses val="autoZero"/>
        <c:auto val="1"/>
        <c:lblAlgn val="ctr"/>
        <c:lblOffset val="100"/>
        <c:noMultiLvlLbl val="0"/>
      </c:catAx>
      <c:valAx>
        <c:axId val="456393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9861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60224</c:v>
                </c:pt>
                <c:pt idx="1">
                  <c:v>67629</c:v>
                </c:pt>
                <c:pt idx="2">
                  <c:v>76774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413184"/>
        <c:axId val="456415488"/>
      </c:barChart>
      <c:catAx>
        <c:axId val="4564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415488"/>
        <c:crosses val="autoZero"/>
        <c:auto val="1"/>
        <c:lblAlgn val="ctr"/>
        <c:lblOffset val="100"/>
        <c:noMultiLvlLbl val="0"/>
      </c:catAx>
      <c:valAx>
        <c:axId val="4564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41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21111</c:v>
                </c:pt>
                <c:pt idx="1">
                  <c:v>21368</c:v>
                </c:pt>
                <c:pt idx="2">
                  <c:v>21646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23248</c:v>
                </c:pt>
                <c:pt idx="1">
                  <c:v>23382</c:v>
                </c:pt>
                <c:pt idx="2">
                  <c:v>23421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441856"/>
        <c:axId val="458443392"/>
      </c:barChart>
      <c:catAx>
        <c:axId val="4584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443392"/>
        <c:crosses val="autoZero"/>
        <c:auto val="1"/>
        <c:lblAlgn val="ctr"/>
        <c:lblOffset val="100"/>
        <c:noMultiLvlLbl val="0"/>
      </c:catAx>
      <c:valAx>
        <c:axId val="45844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44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23.2</c:v>
                </c:pt>
                <c:pt idx="1">
                  <c:v>27.1</c:v>
                </c:pt>
                <c:pt idx="2">
                  <c:v>4.0999999999999996</c:v>
                </c:pt>
                <c:pt idx="3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89.291133752438753</c:v>
                </c:pt>
                <c:pt idx="1">
                  <c:v>97.724288840262588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10.70886624756124</c:v>
                </c:pt>
                <c:pt idx="1">
                  <c:v>2.2757111597374178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8990720"/>
        <c:axId val="458992256"/>
      </c:barChart>
      <c:catAx>
        <c:axId val="458990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992256"/>
        <c:crosses val="autoZero"/>
        <c:auto val="1"/>
        <c:lblAlgn val="ctr"/>
        <c:lblOffset val="100"/>
        <c:noMultiLvlLbl val="0"/>
      </c:catAx>
      <c:valAx>
        <c:axId val="458992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9907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498</c:v>
                </c:pt>
                <c:pt idx="1">
                  <c:v>283</c:v>
                </c:pt>
                <c:pt idx="2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265152"/>
        <c:axId val="459266688"/>
      </c:barChart>
      <c:catAx>
        <c:axId val="4592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266688"/>
        <c:crosses val="autoZero"/>
        <c:auto val="1"/>
        <c:lblAlgn val="ctr"/>
        <c:lblOffset val="100"/>
        <c:noMultiLvlLbl val="0"/>
      </c:catAx>
      <c:valAx>
        <c:axId val="4592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26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31.4</c:v>
                </c:pt>
                <c:pt idx="1">
                  <c:v>18.100000000000001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413376"/>
        <c:axId val="459415936"/>
      </c:barChart>
      <c:catAx>
        <c:axId val="4594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15936"/>
        <c:crosses val="autoZero"/>
        <c:auto val="1"/>
        <c:lblAlgn val="ctr"/>
        <c:lblOffset val="100"/>
        <c:noMultiLvlLbl val="0"/>
      </c:catAx>
      <c:valAx>
        <c:axId val="45941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1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22.8</c:v>
                </c:pt>
                <c:pt idx="1">
                  <c:v>30.5</c:v>
                </c:pt>
                <c:pt idx="2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426432"/>
        <c:axId val="459430528"/>
      </c:barChart>
      <c:catAx>
        <c:axId val="4594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430528"/>
        <c:crosses val="autoZero"/>
        <c:auto val="1"/>
        <c:lblAlgn val="ctr"/>
        <c:lblOffset val="100"/>
        <c:noMultiLvlLbl val="0"/>
      </c:catAx>
      <c:valAx>
        <c:axId val="45943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42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20.7</c:v>
                </c:pt>
                <c:pt idx="1">
                  <c:v>48.1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1.79</c:v>
                </c:pt>
                <c:pt idx="1">
                  <c:v>5.35</c:v>
                </c:pt>
                <c:pt idx="2">
                  <c:v>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1.53</c:v>
                </c:pt>
                <c:pt idx="1">
                  <c:v>1.66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9444608"/>
        <c:axId val="459446144"/>
      </c:barChart>
      <c:catAx>
        <c:axId val="4594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446144"/>
        <c:crosses val="autoZero"/>
        <c:auto val="1"/>
        <c:lblAlgn val="ctr"/>
        <c:lblOffset val="100"/>
        <c:noMultiLvlLbl val="0"/>
      </c:catAx>
      <c:valAx>
        <c:axId val="45944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94446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1.5</c:v>
                </c:pt>
                <c:pt idx="1">
                  <c:v>1.5</c:v>
                </c:pt>
                <c:pt idx="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486720"/>
        <c:axId val="459493760"/>
      </c:barChart>
      <c:catAx>
        <c:axId val="4594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93760"/>
        <c:crosses val="autoZero"/>
        <c:auto val="1"/>
        <c:lblAlgn val="ctr"/>
        <c:lblOffset val="100"/>
        <c:noMultiLvlLbl val="0"/>
      </c:catAx>
      <c:valAx>
        <c:axId val="4594937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867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13</c:v>
                </c:pt>
                <c:pt idx="1">
                  <c:v>13.5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86.5</c:v>
                </c:pt>
                <c:pt idx="1">
                  <c:v>86.5</c:v>
                </c:pt>
                <c:pt idx="2">
                  <c:v>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9548544"/>
        <c:axId val="459550720"/>
      </c:barChart>
      <c:catAx>
        <c:axId val="459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550720"/>
        <c:crosses val="autoZero"/>
        <c:auto val="1"/>
        <c:lblAlgn val="ctr"/>
        <c:lblOffset val="100"/>
        <c:noMultiLvlLbl val="0"/>
      </c:catAx>
      <c:valAx>
        <c:axId val="459550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9548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38862</c:v>
                </c:pt>
                <c:pt idx="1">
                  <c:v>45353</c:v>
                </c:pt>
                <c:pt idx="2">
                  <c:v>66024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11308</c:v>
                </c:pt>
                <c:pt idx="1">
                  <c:v>26271</c:v>
                </c:pt>
                <c:pt idx="2">
                  <c:v>101308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735808"/>
        <c:axId val="459737344"/>
      </c:barChart>
      <c:catAx>
        <c:axId val="45973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737344"/>
        <c:crosses val="autoZero"/>
        <c:auto val="1"/>
        <c:lblAlgn val="ctr"/>
        <c:lblOffset val="100"/>
        <c:noMultiLvlLbl val="0"/>
      </c:catAx>
      <c:valAx>
        <c:axId val="459737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973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96538</c:v>
                </c:pt>
                <c:pt idx="1">
                  <c:v>121742</c:v>
                </c:pt>
                <c:pt idx="2">
                  <c:v>153553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22372</c:v>
                </c:pt>
                <c:pt idx="1">
                  <c:v>58806</c:v>
                </c:pt>
                <c:pt idx="2">
                  <c:v>247236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131712"/>
        <c:axId val="460465280"/>
      </c:barChart>
      <c:catAx>
        <c:axId val="46013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65280"/>
        <c:crosses val="autoZero"/>
        <c:auto val="1"/>
        <c:lblAlgn val="ctr"/>
        <c:lblOffset val="100"/>
        <c:noMultiLvlLbl val="0"/>
      </c:catAx>
      <c:valAx>
        <c:axId val="460465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013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2.7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2.2000000000000002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0514432"/>
        <c:axId val="460515968"/>
      </c:barChart>
      <c:catAx>
        <c:axId val="46051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515968"/>
        <c:crosses val="autoZero"/>
        <c:auto val="1"/>
        <c:lblAlgn val="ctr"/>
        <c:lblOffset val="100"/>
        <c:noMultiLvlLbl val="0"/>
      </c:catAx>
      <c:valAx>
        <c:axId val="460515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051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</c:v>
                </c:pt>
                <c:pt idx="1">
                  <c:v>30.6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35.6</c:v>
                </c:pt>
                <c:pt idx="1">
                  <c:v>36.1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7048832"/>
        <c:axId val="437050368"/>
      </c:barChart>
      <c:catAx>
        <c:axId val="43704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050368"/>
        <c:crosses val="autoZero"/>
        <c:auto val="1"/>
        <c:lblAlgn val="ctr"/>
        <c:lblOffset val="100"/>
        <c:noMultiLvlLbl val="0"/>
      </c:catAx>
      <c:valAx>
        <c:axId val="43705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048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235.41399999999999</c:v>
                </c:pt>
                <c:pt idx="1">
                  <c:v>244.66399999999999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200000"/>
        <c:axId val="437201536"/>
      </c:barChart>
      <c:catAx>
        <c:axId val="43720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201536"/>
        <c:crosses val="autoZero"/>
        <c:auto val="1"/>
        <c:lblAlgn val="ctr"/>
        <c:lblOffset val="100"/>
        <c:noMultiLvlLbl val="0"/>
      </c:catAx>
      <c:valAx>
        <c:axId val="437201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20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3689.04</c:v>
                </c:pt>
                <c:pt idx="1">
                  <c:v>39.07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223808"/>
        <c:axId val="437225344"/>
      </c:barChart>
      <c:catAx>
        <c:axId val="43722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225344"/>
        <c:crosses val="autoZero"/>
        <c:auto val="1"/>
        <c:lblAlgn val="ctr"/>
        <c:lblOffset val="100"/>
        <c:noMultiLvlLbl val="0"/>
      </c:catAx>
      <c:valAx>
        <c:axId val="4372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22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30</c:v>
                </c:pt>
                <c:pt idx="1">
                  <c:v>30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32</c:v>
                </c:pt>
                <c:pt idx="1">
                  <c:v>32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542272"/>
        <c:axId val="437548160"/>
      </c:barChart>
      <c:catAx>
        <c:axId val="4375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548160"/>
        <c:crosses val="autoZero"/>
        <c:auto val="1"/>
        <c:lblAlgn val="ctr"/>
        <c:lblOffset val="100"/>
        <c:noMultiLvlLbl val="0"/>
      </c:catAx>
      <c:valAx>
        <c:axId val="43754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5422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21.7</c:v>
                </c:pt>
                <c:pt idx="1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51.8</c:v>
                </c:pt>
                <c:pt idx="1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26.5</c:v>
                </c:pt>
                <c:pt idx="1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1592</c:v>
                </c:pt>
                <c:pt idx="1">
                  <c:v>1891</c:v>
                </c:pt>
                <c:pt idx="2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1449</c:v>
                </c:pt>
                <c:pt idx="1">
                  <c:v>1748</c:v>
                </c:pt>
                <c:pt idx="2">
                  <c:v>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496</c:v>
                </c:pt>
                <c:pt idx="1">
                  <c:v>680</c:v>
                </c:pt>
                <c:pt idx="2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328</c:v>
                </c:pt>
                <c:pt idx="1">
                  <c:v>315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2072</c:v>
                </c:pt>
                <c:pt idx="1">
                  <c:v>1798</c:v>
                </c:pt>
                <c:pt idx="2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2041</c:v>
                </c:pt>
                <c:pt idx="1">
                  <c:v>1752</c:v>
                </c:pt>
                <c:pt idx="2">
                  <c:v>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20.7</c:v>
                </c:pt>
                <c:pt idx="1">
                  <c:v>48.1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21.7</c:v>
                </c:pt>
                <c:pt idx="1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51.8</c:v>
                </c:pt>
                <c:pt idx="1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26.5</c:v>
                </c:pt>
                <c:pt idx="1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13</c:v>
                </c:pt>
                <c:pt idx="1">
                  <c:v>13.5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86.5</c:v>
                </c:pt>
                <c:pt idx="1">
                  <c:v>86.5</c:v>
                </c:pt>
                <c:pt idx="2">
                  <c:v>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729</c:v>
                </c:pt>
                <c:pt idx="1">
                  <c:v>1545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433</c:v>
                </c:pt>
                <c:pt idx="1">
                  <c:v>1525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171</c:v>
                </c:pt>
                <c:pt idx="1">
                  <c:v>461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106</c:v>
                </c:pt>
                <c:pt idx="1">
                  <c:v>356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7450</c:v>
                </c:pt>
                <c:pt idx="1">
                  <c:v>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2993</c:v>
                </c:pt>
                <c:pt idx="1">
                  <c:v>2517</c:v>
                </c:pt>
                <c:pt idx="2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121</c:v>
                </c:pt>
                <c:pt idx="1">
                  <c:v>98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498</c:v>
                </c:pt>
                <c:pt idx="1">
                  <c:v>283</c:v>
                </c:pt>
                <c:pt idx="2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221</c:v>
                </c:pt>
                <c:pt idx="1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235.41399999999999</c:v>
                </c:pt>
                <c:pt idx="1">
                  <c:v>244.66399999999999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48035</c:v>
                </c:pt>
                <c:pt idx="1">
                  <c:v>47710</c:v>
                </c:pt>
                <c:pt idx="2">
                  <c:v>46591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1.5</c:v>
                </c:pt>
                <c:pt idx="1">
                  <c:v>1.5</c:v>
                </c:pt>
                <c:pt idx="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10.9</c:v>
                </c:pt>
                <c:pt idx="1">
                  <c:v>11.4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17.59731316596999</c:v>
                </c:pt>
                <c:pt idx="1">
                  <c:v>60.446517022253367</c:v>
                </c:pt>
                <c:pt idx="2">
                  <c:v>21.956169811776643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199</c:v>
                </c:pt>
                <c:pt idx="1">
                  <c:v>165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729</c:v>
                </c:pt>
                <c:pt idx="1">
                  <c:v>1545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433</c:v>
                </c:pt>
                <c:pt idx="1">
                  <c:v>1525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96.5</c:v>
                </c:pt>
                <c:pt idx="1">
                  <c:v>95.4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97.6</c:v>
                </c:pt>
                <c:pt idx="1">
                  <c:v>99.5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2062</c:v>
                </c:pt>
                <c:pt idx="1">
                  <c:v>1857</c:v>
                </c:pt>
                <c:pt idx="2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234</c:v>
                </c:pt>
                <c:pt idx="1">
                  <c:v>248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212</c:v>
                </c:pt>
                <c:pt idx="1">
                  <c:v>204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342</c:v>
                </c:pt>
                <c:pt idx="1">
                  <c:v>364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481</c:v>
                </c:pt>
                <c:pt idx="1">
                  <c:v>561</c:v>
                </c:pt>
                <c:pt idx="2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2.4017203469688551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2.3517851821425406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2.3203743526550205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2.5201150119602773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2.3227905703079066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2.5837420768196133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2.8358341186040708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3.4245858200240011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3.6500994676267107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3.5252615555609248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3.294915472652443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3.7459427678578621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3.8852779858409647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4.2009970924847577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3.5848615909987833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2.4266879293820121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1.6744388334501172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1.1775034028398612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2.5652177414808195</c:v>
                </c:pt>
                <c:pt idx="1">
                  <c:v>2.4790393118612126</c:v>
                </c:pt>
                <c:pt idx="2">
                  <c:v>2.4597095706381231</c:v>
                </c:pt>
                <c:pt idx="3">
                  <c:v>2.5563582767535697</c:v>
                </c:pt>
                <c:pt idx="4">
                  <c:v>2.5474988120263204</c:v>
                </c:pt>
                <c:pt idx="5">
                  <c:v>2.6900556535466049</c:v>
                </c:pt>
                <c:pt idx="6">
                  <c:v>2.9461747247525389</c:v>
                </c:pt>
                <c:pt idx="7">
                  <c:v>3.4278074435611829</c:v>
                </c:pt>
                <c:pt idx="8">
                  <c:v>3.7886292797255172</c:v>
                </c:pt>
                <c:pt idx="9">
                  <c:v>3.6541264970481873</c:v>
                </c:pt>
                <c:pt idx="10">
                  <c:v>3.2369262489831749</c:v>
                </c:pt>
                <c:pt idx="11">
                  <c:v>3.404450672916616</c:v>
                </c:pt>
                <c:pt idx="12">
                  <c:v>3.4253912259082968</c:v>
                </c:pt>
                <c:pt idx="13">
                  <c:v>3.3359911727515081</c:v>
                </c:pt>
                <c:pt idx="14">
                  <c:v>2.65945022994338</c:v>
                </c:pt>
                <c:pt idx="15">
                  <c:v>1.5238279330868791</c:v>
                </c:pt>
                <c:pt idx="16">
                  <c:v>0.90124918452654212</c:v>
                </c:pt>
                <c:pt idx="17">
                  <c:v>0.47116244231280352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0.45329447952080304</c:v>
                </c:pt>
                <c:pt idx="1">
                  <c:v>0.53898170246618926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1.3293040490709263</c:v>
                </c:pt>
                <c:pt idx="1">
                  <c:v>0.83134447096260933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6.6123432806288562</c:v>
                </c:pt>
                <c:pt idx="1">
                  <c:v>3.8782816229116945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21.738348353209936</c:v>
                </c:pt>
                <c:pt idx="1">
                  <c:v>19.341686555290373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49.020560142463978</c:v>
                </c:pt>
                <c:pt idx="1">
                  <c:v>58.00715990453461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5.6931628082672274</c:v>
                </c:pt>
                <c:pt idx="1">
                  <c:v>5.4156722354813045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15.152986886838271</c:v>
                </c:pt>
                <c:pt idx="1">
                  <c:v>11.986873508353222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24.961775763135645</c:v>
                </c:pt>
                <c:pt idx="1">
                  <c:v>21.459824980111375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29.937222312161605</c:v>
                </c:pt>
                <c:pt idx="1">
                  <c:v>36.151551312649168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44.584749878581839</c:v>
                </c:pt>
                <c:pt idx="1">
                  <c:v>41.778042959427211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0.51625204612091447</c:v>
                </c:pt>
                <c:pt idx="1">
                  <c:v>0.61058074781225147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9</c:v>
                </c:pt>
                <c:pt idx="1">
                  <c:v>30</c:v>
                </c:pt>
                <c:pt idx="2">
                  <c:v>85</c:v>
                </c:pt>
                <c:pt idx="3">
                  <c:v>131</c:v>
                </c:pt>
                <c:pt idx="4">
                  <c:v>99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10</c:v>
                </c:pt>
                <c:pt idx="1">
                  <c:v>31</c:v>
                </c:pt>
                <c:pt idx="2">
                  <c:v>70</c:v>
                </c:pt>
                <c:pt idx="3">
                  <c:v>71</c:v>
                </c:pt>
                <c:pt idx="4">
                  <c:v>62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171</c:v>
                </c:pt>
                <c:pt idx="1">
                  <c:v>461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106</c:v>
                </c:pt>
                <c:pt idx="1">
                  <c:v>356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0.83</c:v>
                </c:pt>
                <c:pt idx="1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11.711711711711711</c:v>
                </c:pt>
                <c:pt idx="1">
                  <c:v>58.700906344410875</c:v>
                </c:pt>
                <c:pt idx="2">
                  <c:v>25.359295317570702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88.288288288288285</c:v>
                </c:pt>
                <c:pt idx="1">
                  <c:v>41.299093655589125</c:v>
                </c:pt>
                <c:pt idx="2">
                  <c:v>74.640704682429302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559</c:v>
                </c:pt>
                <c:pt idx="1">
                  <c:v>561</c:v>
                </c:pt>
                <c:pt idx="2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654</c:v>
                </c:pt>
                <c:pt idx="1">
                  <c:v>604</c:v>
                </c:pt>
                <c:pt idx="2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1173</c:v>
                </c:pt>
                <c:pt idx="1">
                  <c:v>1300</c:v>
                </c:pt>
                <c:pt idx="2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1066</c:v>
                </c:pt>
                <c:pt idx="1">
                  <c:v>1338</c:v>
                </c:pt>
                <c:pt idx="2">
                  <c:v>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31.389477113536408</c:v>
                </c:pt>
                <c:pt idx="1">
                  <c:v>34.436624972023971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30.029320736276265</c:v>
                </c:pt>
                <c:pt idx="1">
                  <c:v>29.226866933578695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17.388825541619156</c:v>
                </c:pt>
                <c:pt idx="1">
                  <c:v>17.345137144704449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13.137318781560515</c:v>
                </c:pt>
                <c:pt idx="1">
                  <c:v>12.941088702658343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5.155562795243525</c:v>
                </c:pt>
                <c:pt idx="1">
                  <c:v>4.0384950140501825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2.8994950317641313</c:v>
                </c:pt>
                <c:pt idx="1">
                  <c:v>2.011787232984358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55.86</c:v>
                </c:pt>
                <c:pt idx="1">
                  <c:v>36.61</c:v>
                </c:pt>
                <c:pt idx="2">
                  <c:v>5.86</c:v>
                </c:pt>
                <c:pt idx="3">
                  <c:v>1.04</c:v>
                </c:pt>
                <c:pt idx="4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56.7</c:v>
                </c:pt>
                <c:pt idx="1">
                  <c:v>33.799999999999997</c:v>
                </c:pt>
                <c:pt idx="2">
                  <c:v>7.19</c:v>
                </c:pt>
                <c:pt idx="3">
                  <c:v>1.5</c:v>
                </c:pt>
                <c:pt idx="4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60224</c:v>
                </c:pt>
                <c:pt idx="1">
                  <c:v>67629</c:v>
                </c:pt>
                <c:pt idx="2">
                  <c:v>76774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21111</c:v>
                </c:pt>
                <c:pt idx="1">
                  <c:v>21368</c:v>
                </c:pt>
                <c:pt idx="2">
                  <c:v>21646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23248</c:v>
                </c:pt>
                <c:pt idx="1">
                  <c:v>23382</c:v>
                </c:pt>
                <c:pt idx="2">
                  <c:v>23421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23.2</c:v>
                </c:pt>
                <c:pt idx="1">
                  <c:v>27.1</c:v>
                </c:pt>
                <c:pt idx="2">
                  <c:v>4.0999999999999996</c:v>
                </c:pt>
                <c:pt idx="3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89.291133752438753</c:v>
                </c:pt>
                <c:pt idx="1">
                  <c:v>97.724288840262588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10.70886624756124</c:v>
                </c:pt>
                <c:pt idx="1">
                  <c:v>2.2757111597374178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7450</c:v>
                </c:pt>
                <c:pt idx="1">
                  <c:v>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31.4</c:v>
                </c:pt>
                <c:pt idx="1">
                  <c:v>18.100000000000001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22.8</c:v>
                </c:pt>
                <c:pt idx="1">
                  <c:v>30.5</c:v>
                </c:pt>
                <c:pt idx="2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1.79</c:v>
                </c:pt>
                <c:pt idx="1">
                  <c:v>5.35</c:v>
                </c:pt>
                <c:pt idx="2">
                  <c:v>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1.53</c:v>
                </c:pt>
                <c:pt idx="1">
                  <c:v>1.66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38862</c:v>
                </c:pt>
                <c:pt idx="1">
                  <c:v>45353</c:v>
                </c:pt>
                <c:pt idx="2">
                  <c:v>66024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11308</c:v>
                </c:pt>
                <c:pt idx="1">
                  <c:v>26271</c:v>
                </c:pt>
                <c:pt idx="2">
                  <c:v>101308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96538</c:v>
                </c:pt>
                <c:pt idx="1">
                  <c:v>121742</c:v>
                </c:pt>
                <c:pt idx="2">
                  <c:v>153553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22372</c:v>
                </c:pt>
                <c:pt idx="1">
                  <c:v>58806</c:v>
                </c:pt>
                <c:pt idx="2">
                  <c:v>247236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2.7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2.2000000000000002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</c:v>
                </c:pt>
                <c:pt idx="1">
                  <c:v>30.6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35.6</c:v>
                </c:pt>
                <c:pt idx="1">
                  <c:v>36.1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3689.04</c:v>
                </c:pt>
                <c:pt idx="1">
                  <c:v>39.07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30</c:v>
                </c:pt>
                <c:pt idx="1">
                  <c:v>30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32</c:v>
                </c:pt>
                <c:pt idx="1">
                  <c:v>32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64473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59688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116275</v>
      </c>
      <c r="C4" s="35">
        <v>56653</v>
      </c>
      <c r="D4" s="63">
        <v>59622</v>
      </c>
      <c r="E4" s="211"/>
    </row>
    <row r="5" spans="1:5" ht="30" x14ac:dyDescent="0.25">
      <c r="A5" s="201" t="s">
        <v>716</v>
      </c>
      <c r="B5" s="72">
        <v>126655</v>
      </c>
      <c r="C5" s="61">
        <v>61414</v>
      </c>
      <c r="D5" s="111">
        <v>65241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20564</v>
      </c>
      <c r="C4" s="71">
        <v>26029</v>
      </c>
    </row>
    <row r="5" spans="1:6" x14ac:dyDescent="0.25">
      <c r="A5" s="286" t="s">
        <v>719</v>
      </c>
      <c r="B5" s="214">
        <v>5315</v>
      </c>
      <c r="C5" s="214">
        <v>7456</v>
      </c>
    </row>
    <row r="6" spans="1:6" x14ac:dyDescent="0.25">
      <c r="A6" s="286" t="s">
        <v>720</v>
      </c>
      <c r="B6" s="214">
        <v>9917</v>
      </c>
      <c r="C6" s="214">
        <v>10387</v>
      </c>
    </row>
    <row r="7" spans="1:6" x14ac:dyDescent="0.25">
      <c r="A7" s="286" t="s">
        <v>721</v>
      </c>
      <c r="B7" s="214">
        <v>20522</v>
      </c>
      <c r="C7" s="214">
        <v>13132</v>
      </c>
    </row>
    <row r="8" spans="1:6" x14ac:dyDescent="0.25">
      <c r="A8" s="286" t="s">
        <v>722</v>
      </c>
      <c r="B8" s="214">
        <v>404</v>
      </c>
      <c r="C8" s="214">
        <v>547</v>
      </c>
    </row>
    <row r="9" spans="1:6" x14ac:dyDescent="0.25">
      <c r="A9" s="286" t="s">
        <v>723</v>
      </c>
      <c r="B9" s="214">
        <v>5206</v>
      </c>
      <c r="C9" s="214">
        <v>4779</v>
      </c>
    </row>
    <row r="10" spans="1:6" ht="30" x14ac:dyDescent="0.25">
      <c r="A10" s="293" t="s">
        <v>724</v>
      </c>
      <c r="B10" s="214">
        <v>8681</v>
      </c>
      <c r="C10" s="214">
        <v>1111</v>
      </c>
    </row>
    <row r="11" spans="1:6" x14ac:dyDescent="0.25">
      <c r="A11" s="286" t="s">
        <v>887</v>
      </c>
      <c r="B11" s="214">
        <v>2905</v>
      </c>
      <c r="C11" s="214">
        <v>4599</v>
      </c>
    </row>
    <row r="12" spans="1:6" x14ac:dyDescent="0.25">
      <c r="A12" s="294" t="s">
        <v>16</v>
      </c>
      <c r="B12" s="1">
        <f>SUM(B4:B11)</f>
        <v>73514</v>
      </c>
      <c r="C12" s="1">
        <f>SUM(C4:C11)</f>
        <v>68040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23040</v>
      </c>
      <c r="C19" s="71">
        <v>26389</v>
      </c>
    </row>
    <row r="20" spans="1:3" x14ac:dyDescent="0.25">
      <c r="A20" s="286" t="s">
        <v>719</v>
      </c>
      <c r="B20" s="214">
        <v>2315</v>
      </c>
      <c r="C20" s="214">
        <v>3330</v>
      </c>
    </row>
    <row r="21" spans="1:3" x14ac:dyDescent="0.25">
      <c r="A21" s="286" t="s">
        <v>720</v>
      </c>
      <c r="B21" s="214">
        <v>8757</v>
      </c>
      <c r="C21" s="214">
        <v>9322</v>
      </c>
    </row>
    <row r="22" spans="1:3" x14ac:dyDescent="0.25">
      <c r="A22" s="286" t="s">
        <v>721</v>
      </c>
      <c r="B22" s="214">
        <v>18017</v>
      </c>
      <c r="C22" s="214">
        <v>12064</v>
      </c>
    </row>
    <row r="23" spans="1:3" x14ac:dyDescent="0.25">
      <c r="A23" s="286" t="s">
        <v>722</v>
      </c>
      <c r="B23" s="214">
        <v>151</v>
      </c>
      <c r="C23" s="214">
        <v>222</v>
      </c>
    </row>
    <row r="24" spans="1:3" x14ac:dyDescent="0.25">
      <c r="A24" s="286" t="s">
        <v>723</v>
      </c>
      <c r="B24" s="214">
        <v>3777</v>
      </c>
      <c r="C24" s="214">
        <v>3308</v>
      </c>
    </row>
    <row r="25" spans="1:3" ht="30" x14ac:dyDescent="0.25">
      <c r="A25" s="293" t="s">
        <v>724</v>
      </c>
      <c r="B25" s="214">
        <v>6159</v>
      </c>
      <c r="C25" s="214">
        <v>1016</v>
      </c>
    </row>
    <row r="26" spans="1:3" x14ac:dyDescent="0.25">
      <c r="A26" s="286" t="s">
        <v>887</v>
      </c>
      <c r="B26" s="214">
        <v>2134</v>
      </c>
      <c r="C26" s="214">
        <v>3951</v>
      </c>
    </row>
    <row r="27" spans="1:3" x14ac:dyDescent="0.25">
      <c r="A27" s="294" t="s">
        <v>16</v>
      </c>
      <c r="B27" s="1">
        <f>SUM(B19:B26)</f>
        <v>64350</v>
      </c>
      <c r="C27" s="1">
        <f>SUM(C19:C26)</f>
        <v>59602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74.47</v>
      </c>
      <c r="C4" s="1018">
        <v>71.8</v>
      </c>
      <c r="D4" s="1018">
        <v>77.099999999999994</v>
      </c>
      <c r="E4" s="1019">
        <v>135</v>
      </c>
      <c r="F4" s="1019">
        <v>138.5</v>
      </c>
      <c r="G4" s="1020">
        <v>43.1</v>
      </c>
      <c r="H4" s="1021">
        <v>41.3</v>
      </c>
      <c r="I4" s="1022">
        <v>44.7</v>
      </c>
      <c r="J4" s="1019">
        <v>22.8</v>
      </c>
    </row>
    <row r="5" spans="1:12" x14ac:dyDescent="0.25">
      <c r="A5" s="498">
        <v>2021</v>
      </c>
      <c r="B5" s="757">
        <v>73.66</v>
      </c>
      <c r="C5" s="758">
        <v>70.81</v>
      </c>
      <c r="D5" s="758">
        <v>76.53</v>
      </c>
      <c r="E5" s="1023">
        <v>134</v>
      </c>
      <c r="F5" s="1023">
        <v>139.19999999999999</v>
      </c>
      <c r="G5" s="1024">
        <v>43.1</v>
      </c>
      <c r="H5" s="1025">
        <v>41.3</v>
      </c>
      <c r="I5" s="1026">
        <v>44.8</v>
      </c>
      <c r="J5" s="1023">
        <v>30.5</v>
      </c>
    </row>
    <row r="6" spans="1:12" x14ac:dyDescent="0.25">
      <c r="A6" s="499">
        <v>2022</v>
      </c>
      <c r="B6" s="1011">
        <v>73.87</v>
      </c>
      <c r="C6" s="1012">
        <v>71.05</v>
      </c>
      <c r="D6" s="1012">
        <v>76.569999999999993</v>
      </c>
      <c r="E6" s="1013">
        <v>123</v>
      </c>
      <c r="F6" s="1013">
        <v>148.9</v>
      </c>
      <c r="G6" s="1014">
        <v>43.9</v>
      </c>
      <c r="H6" s="1015">
        <v>42.1</v>
      </c>
      <c r="I6" s="1016">
        <v>45.6</v>
      </c>
      <c r="J6" s="1013">
        <v>24.2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22.8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30.5</v>
      </c>
    </row>
    <row r="13" spans="1:12" x14ac:dyDescent="0.25">
      <c r="A13" s="633">
        <f t="shared" si="0"/>
        <v>2022</v>
      </c>
      <c r="B13" s="627">
        <f t="shared" si="1"/>
        <v>24.2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46799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45067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76774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3287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45897</v>
      </c>
      <c r="C5" s="70">
        <v>44359</v>
      </c>
      <c r="D5" s="55">
        <v>23248</v>
      </c>
      <c r="E5" s="110">
        <v>21111</v>
      </c>
      <c r="F5" s="55">
        <v>32.700000000000003</v>
      </c>
      <c r="G5" s="55">
        <v>35.6</v>
      </c>
      <c r="H5" s="110">
        <v>30</v>
      </c>
      <c r="I5" s="55"/>
      <c r="J5" s="70"/>
      <c r="K5" s="55"/>
      <c r="L5" s="55"/>
      <c r="M5" s="71">
        <v>31</v>
      </c>
      <c r="N5" s="71">
        <v>32</v>
      </c>
      <c r="O5" s="71">
        <v>30</v>
      </c>
    </row>
    <row r="6" spans="1:16" x14ac:dyDescent="0.25">
      <c r="A6" s="215">
        <v>2021</v>
      </c>
      <c r="B6" s="212">
        <v>46173</v>
      </c>
      <c r="C6" s="212">
        <v>44750</v>
      </c>
      <c r="D6" s="58">
        <v>23382</v>
      </c>
      <c r="E6" s="160">
        <v>21368</v>
      </c>
      <c r="F6" s="58">
        <v>33.299999999999997</v>
      </c>
      <c r="G6" s="58">
        <v>36.1</v>
      </c>
      <c r="H6" s="160">
        <v>30.6</v>
      </c>
      <c r="I6" s="58">
        <v>60224</v>
      </c>
      <c r="J6" s="212">
        <v>4113</v>
      </c>
      <c r="K6" s="58">
        <v>2041</v>
      </c>
      <c r="L6" s="58">
        <v>2072</v>
      </c>
      <c r="M6" s="214">
        <v>31</v>
      </c>
      <c r="N6" s="214">
        <v>32</v>
      </c>
      <c r="O6" s="214">
        <v>30</v>
      </c>
    </row>
    <row r="7" spans="1:16" x14ac:dyDescent="0.25">
      <c r="A7" s="229">
        <v>2022</v>
      </c>
      <c r="B7" s="167">
        <v>46799</v>
      </c>
      <c r="C7" s="167">
        <v>45067</v>
      </c>
      <c r="D7" s="94">
        <v>23421</v>
      </c>
      <c r="E7" s="169">
        <v>21646</v>
      </c>
      <c r="F7" s="94">
        <v>36.299999999999997</v>
      </c>
      <c r="G7" s="58">
        <v>39.200000000000003</v>
      </c>
      <c r="H7" s="160">
        <v>33.6</v>
      </c>
      <c r="I7" s="94">
        <v>67629</v>
      </c>
      <c r="J7" s="167">
        <v>3550</v>
      </c>
      <c r="K7" s="94">
        <v>1752</v>
      </c>
      <c r="L7" s="94">
        <v>1798</v>
      </c>
      <c r="M7" s="214">
        <v>29</v>
      </c>
      <c r="N7" s="214">
        <v>29</v>
      </c>
      <c r="O7" s="214">
        <v>28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76774</v>
      </c>
      <c r="J8" s="1072">
        <v>3287</v>
      </c>
      <c r="K8" s="1073">
        <v>1603</v>
      </c>
      <c r="L8" s="1073">
        <v>1684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60224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67629</v>
      </c>
      <c r="F14" s="514">
        <f>A5</f>
        <v>2020</v>
      </c>
      <c r="G14" s="310">
        <f>IF(ISBLANK(E5),"",E5)</f>
        <v>21111</v>
      </c>
      <c r="H14" s="310">
        <f>IF(ISBLANK(D5),"",D5)</f>
        <v>23248</v>
      </c>
      <c r="K14" s="514">
        <f>A6</f>
        <v>2021</v>
      </c>
      <c r="L14" s="310">
        <f>IF(ISBLANK(L6),"",L6)</f>
        <v>2072</v>
      </c>
      <c r="M14" s="310">
        <f>IF(ISBLANK(K6),"",K6)</f>
        <v>2041</v>
      </c>
    </row>
    <row r="15" spans="1:16" x14ac:dyDescent="0.25">
      <c r="A15" s="481">
        <f>A8</f>
        <v>2023</v>
      </c>
      <c r="B15" s="311">
        <f t="shared" si="0"/>
        <v>76774</v>
      </c>
      <c r="F15" s="486">
        <f t="shared" ref="F15:F16" si="1">A6</f>
        <v>2021</v>
      </c>
      <c r="G15" s="479">
        <f t="shared" ref="G15:G16" si="2">IF(ISBLANK(E6),"",E6)</f>
        <v>21368</v>
      </c>
      <c r="H15" s="479">
        <f t="shared" ref="H15:H16" si="3">IF(ISBLANK(D6),"",D6)</f>
        <v>23382</v>
      </c>
      <c r="K15" s="486">
        <f>A7</f>
        <v>2022</v>
      </c>
      <c r="L15" s="479">
        <f t="shared" ref="L15:L16" si="4">IF(ISBLANK(L7),"",L7)</f>
        <v>1798</v>
      </c>
      <c r="M15" s="479">
        <f t="shared" ref="M15:M16" si="5">IF(ISBLANK(K7),"",K7)</f>
        <v>1752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21646</v>
      </c>
      <c r="H16" s="311">
        <f t="shared" si="3"/>
        <v>23421</v>
      </c>
      <c r="K16" s="481">
        <f>A8</f>
        <v>2023</v>
      </c>
      <c r="L16" s="311">
        <f t="shared" si="4"/>
        <v>1684</v>
      </c>
      <c r="M16" s="311">
        <f t="shared" si="5"/>
        <v>1603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45897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46173</v>
      </c>
      <c r="C21" s="373"/>
      <c r="D21" s="197"/>
      <c r="F21" s="514">
        <f>A5</f>
        <v>2020</v>
      </c>
      <c r="G21" s="310">
        <f>IF(ISBLANK(E5),"",E5)</f>
        <v>21111</v>
      </c>
      <c r="H21" s="310">
        <f>IF(ISBLANK(D5),"",D5)</f>
        <v>23248</v>
      </c>
      <c r="K21" s="514">
        <f>A6</f>
        <v>2021</v>
      </c>
      <c r="L21" s="310">
        <f>IF(ISBLANK(L6),"",L6)</f>
        <v>2072</v>
      </c>
      <c r="M21" s="310">
        <f>IF(ISBLANK(K6),"",K6)</f>
        <v>2041</v>
      </c>
    </row>
    <row r="22" spans="1:15" x14ac:dyDescent="0.25">
      <c r="A22" s="481">
        <f t="shared" si="6"/>
        <v>2022</v>
      </c>
      <c r="B22" s="311">
        <f t="shared" si="7"/>
        <v>46799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21368</v>
      </c>
      <c r="H22" s="479">
        <f t="shared" ref="H22:H23" si="10">IF(ISBLANK(D6),"",D6)</f>
        <v>23382</v>
      </c>
      <c r="K22" s="486">
        <f>A7</f>
        <v>2022</v>
      </c>
      <c r="L22" s="479">
        <f>IF(ISBLANK(L7),"",L7)</f>
        <v>1798</v>
      </c>
      <c r="M22" s="479">
        <f>IF(ISBLANK(K7),"",K7)</f>
        <v>1752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21646</v>
      </c>
      <c r="H23" s="311">
        <f t="shared" si="10"/>
        <v>23421</v>
      </c>
      <c r="K23" s="481">
        <f>A8</f>
        <v>2023</v>
      </c>
      <c r="L23" s="311">
        <f>IF(ISBLANK(L8),"",L8)</f>
        <v>1684</v>
      </c>
      <c r="M23" s="311">
        <f>IF(ISBLANK(K8),"",K8)</f>
        <v>1603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45897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46173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46799</v>
      </c>
      <c r="C28" s="373"/>
      <c r="D28" s="197"/>
      <c r="F28" s="514">
        <f>A5</f>
        <v>2020</v>
      </c>
      <c r="G28" s="310">
        <f>IF(ISBLANK(H5),"",H5)</f>
        <v>30</v>
      </c>
      <c r="H28" s="310">
        <f>IF(ISBLANK(G5),"",G5)</f>
        <v>35.6</v>
      </c>
      <c r="K28" s="514">
        <f>A5</f>
        <v>2020</v>
      </c>
      <c r="L28" s="310">
        <f>IF(ISBLANK(O5),"",O5)</f>
        <v>30</v>
      </c>
      <c r="M28" s="310">
        <f>IF(ISBLANK(N5),"",N5)</f>
        <v>32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30.6</v>
      </c>
      <c r="H29" s="479">
        <f t="shared" ref="H29:H30" si="15">IF(ISBLANK(G6),"",G6)</f>
        <v>36.1</v>
      </c>
      <c r="K29" s="486">
        <f t="shared" ref="K29:K30" si="16">A6</f>
        <v>2021</v>
      </c>
      <c r="L29" s="479">
        <f t="shared" ref="L29:L30" si="17">IF(ISBLANK(O6),"",O6)</f>
        <v>30</v>
      </c>
      <c r="M29" s="479">
        <f t="shared" ref="M29:M30" si="18">IF(ISBLANK(N6),"",N6)</f>
        <v>32</v>
      </c>
    </row>
    <row r="30" spans="1:15" x14ac:dyDescent="0.25">
      <c r="F30" s="481">
        <f t="shared" si="13"/>
        <v>2022</v>
      </c>
      <c r="G30" s="311">
        <f t="shared" si="14"/>
        <v>33.6</v>
      </c>
      <c r="H30" s="311">
        <f t="shared" si="15"/>
        <v>39.200000000000003</v>
      </c>
      <c r="K30" s="481">
        <f t="shared" si="16"/>
        <v>2022</v>
      </c>
      <c r="L30" s="311">
        <f t="shared" si="17"/>
        <v>28</v>
      </c>
      <c r="M30" s="311">
        <f t="shared" si="18"/>
        <v>29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30</v>
      </c>
      <c r="H35" s="310">
        <f>IF(ISBLANK(G5),"",G5)</f>
        <v>35.6</v>
      </c>
      <c r="K35" s="514">
        <f>A5</f>
        <v>2020</v>
      </c>
      <c r="L35" s="310">
        <f>IF(ISBLANK(O5),"",O5)</f>
        <v>30</v>
      </c>
      <c r="M35" s="310">
        <f>IF(ISBLANK(N5),"",N5)</f>
        <v>32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30.6</v>
      </c>
      <c r="H36" s="479">
        <f t="shared" ref="H36:H37" si="21">IF(ISBLANK(G6),"",G6)</f>
        <v>36.1</v>
      </c>
      <c r="K36" s="486">
        <f t="shared" ref="K36:K37" si="22">A6</f>
        <v>2021</v>
      </c>
      <c r="L36" s="479">
        <f t="shared" ref="L36:L37" si="23">IF(ISBLANK(O6),"",O6)</f>
        <v>30</v>
      </c>
      <c r="M36" s="479">
        <f t="shared" ref="M36:M37" si="24">IF(ISBLANK(N6),"",N6)</f>
        <v>32</v>
      </c>
    </row>
    <row r="37" spans="6:15" x14ac:dyDescent="0.25">
      <c r="F37" s="481">
        <f t="shared" si="19"/>
        <v>2022</v>
      </c>
      <c r="G37" s="311">
        <f t="shared" si="20"/>
        <v>33.6</v>
      </c>
      <c r="H37" s="311">
        <f t="shared" si="21"/>
        <v>39.200000000000003</v>
      </c>
      <c r="K37" s="481">
        <f t="shared" si="22"/>
        <v>2022</v>
      </c>
      <c r="L37" s="311">
        <f t="shared" si="23"/>
        <v>28</v>
      </c>
      <c r="M37" s="311">
        <f t="shared" si="24"/>
        <v>29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</v>
      </c>
      <c r="C6" s="35">
        <v>21.1</v>
      </c>
      <c r="D6" s="63">
        <v>22.8</v>
      </c>
      <c r="E6" s="35">
        <v>48.7</v>
      </c>
      <c r="F6" s="35">
        <v>44.3</v>
      </c>
      <c r="G6" s="35">
        <v>53</v>
      </c>
      <c r="H6" s="292">
        <v>29.3</v>
      </c>
      <c r="I6" s="35">
        <v>34.6</v>
      </c>
      <c r="J6" s="63">
        <v>24.2</v>
      </c>
      <c r="M6" s="127" t="s">
        <v>16</v>
      </c>
      <c r="N6" s="935">
        <f>IF(ISBLANK(B8),"",B8)</f>
        <v>20.7</v>
      </c>
      <c r="O6" s="935">
        <f>IF(ISBLANK(E8),"",E8)</f>
        <v>48.1</v>
      </c>
      <c r="P6" s="128">
        <f>IF(ISBLANK(H8),"",H8)</f>
        <v>31.2</v>
      </c>
    </row>
    <row r="7" spans="1:19" x14ac:dyDescent="0.25">
      <c r="A7" s="286">
        <v>2022</v>
      </c>
      <c r="B7" s="167">
        <v>20.6</v>
      </c>
      <c r="C7" s="94">
        <v>19.7</v>
      </c>
      <c r="D7" s="169">
        <v>21.4</v>
      </c>
      <c r="E7" s="94">
        <v>47.6</v>
      </c>
      <c r="F7" s="94">
        <v>43.2</v>
      </c>
      <c r="G7" s="94">
        <v>52</v>
      </c>
      <c r="H7" s="167">
        <v>31.8</v>
      </c>
      <c r="I7" s="94">
        <v>37.1</v>
      </c>
      <c r="J7" s="169">
        <v>26.6</v>
      </c>
    </row>
    <row r="8" spans="1:19" x14ac:dyDescent="0.25">
      <c r="A8" s="218">
        <v>2023</v>
      </c>
      <c r="B8" s="167">
        <v>20.7</v>
      </c>
      <c r="C8" s="94">
        <v>19.8</v>
      </c>
      <c r="D8" s="169">
        <v>21.7</v>
      </c>
      <c r="E8" s="94">
        <v>48.1</v>
      </c>
      <c r="F8" s="94">
        <v>44.2</v>
      </c>
      <c r="G8" s="94">
        <v>51.8</v>
      </c>
      <c r="H8" s="167">
        <v>31.2</v>
      </c>
      <c r="I8" s="94">
        <v>36.1</v>
      </c>
      <c r="J8" s="169">
        <v>26.5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21.7</v>
      </c>
      <c r="O12" s="936">
        <f>IF(ISBLANK(G8),"",G8)</f>
        <v>51.8</v>
      </c>
      <c r="P12" s="938">
        <f>IF(ISBLANK(J8),"",J8)</f>
        <v>26.5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19.8</v>
      </c>
      <c r="O13" s="937">
        <f>IF(ISBLANK(F8),"",F8)</f>
        <v>44.2</v>
      </c>
      <c r="P13" s="939">
        <f>IF(ISBLANK(I8),"",I8)</f>
        <v>36.1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20.7</v>
      </c>
      <c r="O20" s="935">
        <f>IF(ISBLANK(E8),"",E8)</f>
        <v>48.1</v>
      </c>
      <c r="P20" s="940">
        <f>IF(ISBLANK(H8),"",H8)</f>
        <v>31.2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21.7</v>
      </c>
      <c r="O24" s="936">
        <f>IF(ISBLANK(G8),"",G8)</f>
        <v>51.8</v>
      </c>
      <c r="P24" s="938">
        <f>IF(ISBLANK(J8),"",J8)</f>
        <v>26.5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19.8</v>
      </c>
      <c r="O25" s="937">
        <f>IF(ISBLANK(F8),"",F8)</f>
        <v>44.2</v>
      </c>
      <c r="P25" s="939">
        <f>IF(ISBLANK(I8),"",I8)</f>
        <v>36.1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7309399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58870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7114549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57301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19690368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158587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3276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195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150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4650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369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597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2349791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21.4</v>
      </c>
      <c r="E20" s="600">
        <v>22.7</v>
      </c>
      <c r="F20" s="600">
        <v>23.2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22.2</v>
      </c>
      <c r="E21" s="751">
        <v>26.8</v>
      </c>
      <c r="F21" s="751">
        <v>27.1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8.4</v>
      </c>
      <c r="E22" s="752">
        <v>4.5</v>
      </c>
      <c r="F22" s="752">
        <v>4.0999999999999996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23.2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4.0999999999999996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23.2</v>
      </c>
      <c r="C30" s="204" t="s">
        <v>493</v>
      </c>
    </row>
    <row r="31" spans="1:11" x14ac:dyDescent="0.25">
      <c r="A31" s="698" t="s">
        <v>1430</v>
      </c>
      <c r="B31" s="734">
        <f>F21</f>
        <v>27.1</v>
      </c>
    </row>
    <row r="32" spans="1:11" x14ac:dyDescent="0.25">
      <c r="A32" s="698" t="s">
        <v>1431</v>
      </c>
      <c r="B32" s="734">
        <f>F22</f>
        <v>4.0999999999999996</v>
      </c>
    </row>
    <row r="33" spans="1:2" x14ac:dyDescent="0.25">
      <c r="A33" s="699" t="s">
        <v>1432</v>
      </c>
      <c r="B33" s="732">
        <f>100-(B30+B31+B32)</f>
        <v>45.6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3394</v>
      </c>
      <c r="C4" s="71">
        <v>234</v>
      </c>
      <c r="D4" s="71">
        <v>212</v>
      </c>
      <c r="G4" s="217">
        <f>A4</f>
        <v>2021</v>
      </c>
      <c r="H4" s="289">
        <f>IF(ISBLANK(C4),"",C4)</f>
        <v>234</v>
      </c>
      <c r="I4" s="289">
        <f>IF(ISBLANK(D4),"",D4)</f>
        <v>212</v>
      </c>
    </row>
    <row r="5" spans="1:9" x14ac:dyDescent="0.25">
      <c r="A5" s="286">
        <v>2022</v>
      </c>
      <c r="B5" s="214">
        <v>3330</v>
      </c>
      <c r="C5" s="214">
        <v>248</v>
      </c>
      <c r="D5" s="214">
        <v>204</v>
      </c>
      <c r="G5" s="286">
        <f t="shared" ref="G5:G6" si="0">A5</f>
        <v>2022</v>
      </c>
      <c r="H5" s="290">
        <f t="shared" ref="H5:H6" si="1">IF(ISBLANK(C5),"",C5)</f>
        <v>248</v>
      </c>
      <c r="I5" s="290">
        <f t="shared" ref="I5:I6" si="2">IF(ISBLANK(D5),"",D5)</f>
        <v>204</v>
      </c>
    </row>
    <row r="6" spans="1:9" x14ac:dyDescent="0.25">
      <c r="A6" s="218">
        <v>2023</v>
      </c>
      <c r="B6" s="168">
        <v>3276</v>
      </c>
      <c r="C6" s="168">
        <v>195</v>
      </c>
      <c r="D6" s="168">
        <v>150</v>
      </c>
      <c r="G6" s="219">
        <f t="shared" si="0"/>
        <v>2023</v>
      </c>
      <c r="H6" s="291">
        <f t="shared" si="1"/>
        <v>195</v>
      </c>
      <c r="I6" s="291">
        <f t="shared" si="2"/>
        <v>150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234</v>
      </c>
      <c r="I12" s="289">
        <f>IF(ISBLANK(D4),"",D4)</f>
        <v>212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248</v>
      </c>
      <c r="I13" s="290">
        <f t="shared" si="4"/>
        <v>204</v>
      </c>
    </row>
    <row r="14" spans="1:9" x14ac:dyDescent="0.25">
      <c r="G14" s="219">
        <f t="shared" si="3"/>
        <v>2023</v>
      </c>
      <c r="H14" s="291">
        <f t="shared" ref="H14:I14" si="5">IF(ISBLANK(C6),"",C6)</f>
        <v>195</v>
      </c>
      <c r="I14" s="291">
        <f t="shared" si="5"/>
        <v>150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4220</v>
      </c>
      <c r="C23" s="71">
        <v>342</v>
      </c>
      <c r="D23" s="71">
        <v>481</v>
      </c>
      <c r="G23" s="217">
        <f>A23</f>
        <v>2021</v>
      </c>
      <c r="H23" s="289">
        <f>IF(ISBLANK(C23),"",C23)</f>
        <v>342</v>
      </c>
      <c r="I23" s="289">
        <f>IF(ISBLANK(D23),"",D23)</f>
        <v>481</v>
      </c>
    </row>
    <row r="24" spans="1:13" x14ac:dyDescent="0.25">
      <c r="A24" s="286">
        <v>2022</v>
      </c>
      <c r="B24" s="214">
        <v>4415</v>
      </c>
      <c r="C24" s="214">
        <v>364</v>
      </c>
      <c r="D24" s="214">
        <v>561</v>
      </c>
      <c r="G24" s="286">
        <f t="shared" ref="G24:G25" si="6">A24</f>
        <v>2022</v>
      </c>
      <c r="H24" s="290">
        <f t="shared" ref="H24:H25" si="7">IF(ISBLANK(C24),"",C24)</f>
        <v>364</v>
      </c>
      <c r="I24" s="290">
        <f t="shared" ref="I24:I25" si="8">IF(ISBLANK(D24),"",D24)</f>
        <v>561</v>
      </c>
    </row>
    <row r="25" spans="1:13" x14ac:dyDescent="0.25">
      <c r="A25" s="218">
        <v>2023</v>
      </c>
      <c r="B25" s="168">
        <v>4650</v>
      </c>
      <c r="C25" s="168">
        <v>369</v>
      </c>
      <c r="D25" s="168">
        <v>597</v>
      </c>
      <c r="G25" s="219">
        <f t="shared" si="6"/>
        <v>2023</v>
      </c>
      <c r="H25" s="291">
        <f t="shared" si="7"/>
        <v>369</v>
      </c>
      <c r="I25" s="291">
        <f t="shared" si="8"/>
        <v>597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342</v>
      </c>
      <c r="I31" s="289">
        <f>IF(ISBLANK(D23),"",D23)</f>
        <v>481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364</v>
      </c>
      <c r="I32" s="290">
        <f t="shared" si="10"/>
        <v>561</v>
      </c>
    </row>
    <row r="33" spans="7:9" x14ac:dyDescent="0.25">
      <c r="G33" s="219">
        <f t="shared" si="9"/>
        <v>2023</v>
      </c>
      <c r="H33" s="291">
        <f t="shared" ref="H33:I33" si="11">IF(ISBLANK(C25),"",C25)</f>
        <v>369</v>
      </c>
      <c r="I33" s="291">
        <f t="shared" si="11"/>
        <v>597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3697318</v>
      </c>
      <c r="C4" s="1077">
        <v>27251</v>
      </c>
      <c r="D4" s="110">
        <v>3845256</v>
      </c>
      <c r="E4" s="70">
        <v>28341</v>
      </c>
      <c r="F4" s="1076">
        <v>1449049</v>
      </c>
      <c r="G4" s="70">
        <v>10680</v>
      </c>
      <c r="H4" s="1078">
        <v>17305289</v>
      </c>
      <c r="I4" s="1077">
        <v>127547</v>
      </c>
    </row>
    <row r="5" spans="1:9" x14ac:dyDescent="0.25">
      <c r="A5" s="587">
        <v>2021</v>
      </c>
      <c r="B5" s="1079">
        <v>4149571</v>
      </c>
      <c r="C5" s="1080">
        <v>30835</v>
      </c>
      <c r="D5" s="160">
        <v>4903452</v>
      </c>
      <c r="E5" s="212">
        <v>36437</v>
      </c>
      <c r="F5" s="1079">
        <v>813276</v>
      </c>
      <c r="G5" s="212">
        <v>6043</v>
      </c>
      <c r="H5" s="1081">
        <v>18274046</v>
      </c>
      <c r="I5" s="1080">
        <v>135794</v>
      </c>
    </row>
    <row r="6" spans="1:9" x14ac:dyDescent="0.25">
      <c r="A6" s="588">
        <v>2022</v>
      </c>
      <c r="B6" s="1082">
        <v>4575332</v>
      </c>
      <c r="C6" s="1083">
        <v>36850</v>
      </c>
      <c r="D6" s="169">
        <v>5340952</v>
      </c>
      <c r="E6" s="167">
        <v>43016</v>
      </c>
      <c r="F6" s="1082">
        <v>805620</v>
      </c>
      <c r="G6" s="167">
        <v>6489</v>
      </c>
      <c r="H6" s="1084">
        <v>19690368</v>
      </c>
      <c r="I6" s="1083">
        <v>158587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1588861</v>
      </c>
      <c r="C4" s="1076">
        <v>5338620</v>
      </c>
      <c r="D4" s="1077">
        <v>39348</v>
      </c>
      <c r="E4" s="1076">
        <v>5581021</v>
      </c>
      <c r="F4" s="1077">
        <v>41134</v>
      </c>
    </row>
    <row r="5" spans="1:6" x14ac:dyDescent="0.25">
      <c r="A5" s="480">
        <v>2021</v>
      </c>
      <c r="B5" s="1081">
        <v>792041</v>
      </c>
      <c r="C5" s="1079">
        <v>7061658</v>
      </c>
      <c r="D5" s="1080">
        <v>52475</v>
      </c>
      <c r="E5" s="1079">
        <v>6867307</v>
      </c>
      <c r="F5" s="1080">
        <v>51031</v>
      </c>
    </row>
    <row r="6" spans="1:6" ht="15.75" thickBot="1" x14ac:dyDescent="0.3">
      <c r="A6" s="960">
        <v>2022</v>
      </c>
      <c r="B6" s="1085">
        <v>2349791</v>
      </c>
      <c r="C6" s="1086">
        <v>7309399</v>
      </c>
      <c r="D6" s="1087">
        <v>58870</v>
      </c>
      <c r="E6" s="1086">
        <v>7114549</v>
      </c>
      <c r="F6" s="1087">
        <v>57301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Subotica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1007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124161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148.9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116275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126655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4246</v>
      </c>
      <c r="C63" s="548">
        <f>IF(ISBLANK('DEM2'!C7),"-",'DEM2'!C7)</f>
        <v>4484</v>
      </c>
      <c r="D63" s="548"/>
      <c r="E63" s="548">
        <f>IF(ISBLANK('DEM2'!D8),"-",'DEM2'!D8)</f>
        <v>4150</v>
      </c>
      <c r="F63" s="548">
        <f>IF(ISBLANK('DEM2'!C8),"-",'DEM2'!C8)</f>
        <v>4424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5042</v>
      </c>
      <c r="C64" s="317">
        <f>IF(ISBLANK('DEM2'!F7),"-",'DEM2'!F7)</f>
        <v>5217</v>
      </c>
      <c r="D64" s="789"/>
      <c r="E64" s="317">
        <f>IF(ISBLANK('DEM2'!G8),"-",'DEM2'!G8)</f>
        <v>4633</v>
      </c>
      <c r="F64" s="317">
        <f>IF(ISBLANK('DEM2'!F8),"-",'DEM2'!F8)</f>
        <v>4893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2768</v>
      </c>
      <c r="C65" s="345">
        <f>IF(ISBLANK('DEM2'!I7),"-",'DEM2'!I7)</f>
        <v>2849</v>
      </c>
      <c r="D65" s="393"/>
      <c r="E65" s="345">
        <f>IF(ISBLANK('DEM2'!J8),"-",'DEM2'!J8)</f>
        <v>2516</v>
      </c>
      <c r="F65" s="345">
        <f>IF(ISBLANK('DEM2'!I8),"-",'DEM2'!I8)</f>
        <v>2512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11343</v>
      </c>
      <c r="C66" s="348">
        <f>IF(ISBLANK('DEM2'!L7),"-",'DEM2'!L7)</f>
        <v>11802</v>
      </c>
      <c r="D66" s="394"/>
      <c r="E66" s="348">
        <f>IF(ISBLANK('DEM2'!M8),"-",'DEM2'!M8)</f>
        <v>10646</v>
      </c>
      <c r="F66" s="348">
        <f>IF(ISBLANK('DEM2'!L8),"-",'DEM2'!L8)</f>
        <v>11203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10892</v>
      </c>
      <c r="C67" s="345">
        <f>IF(ISBLANK('DEM2'!O7),"-",'DEM2'!O7)</f>
        <v>11316</v>
      </c>
      <c r="D67" s="393"/>
      <c r="E67" s="345">
        <f>IF(ISBLANK('DEM2'!P8),"-",'DEM2'!P8)</f>
        <v>9221</v>
      </c>
      <c r="F67" s="345">
        <f>IF(ISBLANK('DEM2'!O8),"-",'DEM2'!O8)</f>
        <v>9677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44420</v>
      </c>
      <c r="C68" s="317">
        <f>IF(ISBLANK('DEM2'!R7),"-",'DEM2'!R7)</f>
        <v>44223</v>
      </c>
      <c r="D68" s="395"/>
      <c r="E68" s="317">
        <f>IF(ISBLANK('DEM2'!S8),"-",'DEM2'!S8)</f>
        <v>39469</v>
      </c>
      <c r="F68" s="317">
        <f>IF(ISBLANK('DEM2'!R8),"-",'DEM2'!R8)</f>
        <v>39331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69790</v>
      </c>
      <c r="C69" s="463">
        <f>IF(ISBLANK('DEM2'!U7),"-",'DEM2'!U7)</f>
        <v>64782</v>
      </c>
      <c r="D69" s="799"/>
      <c r="E69" s="463">
        <f>IF(ISBLANK('DEM2'!V8),"-",'DEM2'!V8)</f>
        <v>64473</v>
      </c>
      <c r="F69" s="463">
        <f>IF(ISBLANK('DEM2'!U8),"-",'DEM2'!U8)</f>
        <v>59688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1.6</v>
      </c>
      <c r="G115" s="800">
        <f>IF(ISBLANK('DEM2'!E23),"-",'DEM2'!E23)</f>
        <v>6.6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</v>
      </c>
      <c r="G116" s="407">
        <f>IF(ISBLANK('DEM2'!E24),"-",'DEM2'!E24)</f>
        <v>16.100000000000001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8.6999999999999993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46799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45067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76774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3287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23.5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34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19690368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158587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5340952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2100984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43016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4575332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36850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805620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6489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7309399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58870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7114549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57301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3276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4650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2349791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6626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7528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4945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39409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6471</v>
      </c>
      <c r="C300" s="808">
        <f>IF(ISBLANK(POLJ3!C4),"-",POLJ3!C4)</f>
        <v>1641</v>
      </c>
      <c r="D300" s="1160">
        <f>IF(ISBLANK(POLJ3!D4),"-",POLJ3!D4)</f>
        <v>4830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6620</v>
      </c>
      <c r="C301" s="789">
        <f>IF(ISBLANK(POLJ3!C5),"-",POLJ3!C5)</f>
        <v>3886</v>
      </c>
      <c r="D301" s="1161">
        <f>IF(ISBLANK(POLJ3!D5),"-",POLJ3!D5)</f>
        <v>2734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111</v>
      </c>
      <c r="C302" s="790">
        <f>IF(ISBLANK(POLJ3!C6),"-",POLJ3!C6)</f>
        <v>13</v>
      </c>
      <c r="D302" s="1162">
        <f>IF(ISBLANK(POLJ3!D6),"-",POLJ3!D6)</f>
        <v>98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596</v>
      </c>
      <c r="C303" s="791">
        <f>IF(ISBLANK(POLJ3!C7),"-",POLJ3!C7)</f>
        <v>150</v>
      </c>
      <c r="D303" s="1163">
        <f>IF(ISBLANK(POLJ3!D7),"-",POLJ3!D7)</f>
        <v>446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6626</v>
      </c>
      <c r="C304" s="807">
        <f>IF(ISBLANK(POLJ3!C8),"-",POLJ3!C8)</f>
        <v>1535</v>
      </c>
      <c r="D304" s="1164">
        <f>IF(ISBLANK(POLJ3!D8),"-",POLJ3!D8)</f>
        <v>5091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205.68</v>
      </c>
      <c r="C310" s="1165"/>
      <c r="D310" s="3"/>
      <c r="E310" s="5"/>
      <c r="F310" s="5"/>
      <c r="G310" s="815" t="s">
        <v>854</v>
      </c>
      <c r="H310" s="816">
        <f>IF(ISBLANK(POLJ2!H3),"-",POLJ2!H3)</f>
        <v>19896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69509.279999999999</v>
      </c>
      <c r="C311" s="1154"/>
      <c r="D311" s="3"/>
      <c r="E311" s="5"/>
      <c r="F311" s="5"/>
      <c r="G311" s="810" t="s">
        <v>855</v>
      </c>
      <c r="H311" s="248">
        <f>IF(ISBLANK(POLJ2!H4),"-",POLJ2!H4)</f>
        <v>77606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2683.3</v>
      </c>
      <c r="C312" s="1154"/>
      <c r="D312" s="3"/>
      <c r="E312" s="5"/>
      <c r="F312" s="5"/>
      <c r="G312" s="810" t="s">
        <v>856</v>
      </c>
      <c r="H312" s="248">
        <f>IF(ISBLANK(POLJ2!H5),"-",POLJ2!H5)</f>
        <v>12989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413.11</v>
      </c>
      <c r="C313" s="1154"/>
      <c r="D313" s="3"/>
      <c r="E313" s="5"/>
      <c r="F313" s="5"/>
      <c r="G313" s="812" t="s">
        <v>857</v>
      </c>
      <c r="H313" s="249">
        <f>IF(ISBLANK(POLJ2!H6),"-",POLJ2!H6)</f>
        <v>293949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49.38</v>
      </c>
      <c r="C314" s="1154"/>
      <c r="D314" s="3"/>
      <c r="E314" s="5"/>
      <c r="F314" s="5"/>
      <c r="G314" s="814" t="s">
        <v>847</v>
      </c>
      <c r="H314" s="817">
        <f>IF(ISBLANK(POLJ2!H7),"-",POLJ2!H7)</f>
        <v>404440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2658.52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75519.27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6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1220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40.5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4789</v>
      </c>
      <c r="I364" s="808">
        <f>IF(ISBLANK(OBRAZ2!I6),"-",OBRAZ2!I6)</f>
        <v>4009</v>
      </c>
      <c r="J364" s="808">
        <f>IF(ISBLANK(OBRAZ2!J6),"-",OBRAZ2!J6)</f>
        <v>780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2445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137</v>
      </c>
      <c r="I365" s="416">
        <f>IF(ISBLANK(OBRAZ2!I7),"-",OBRAZ2!I7)</f>
        <v>115</v>
      </c>
      <c r="J365" s="416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76.3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128</v>
      </c>
      <c r="I366" s="807">
        <f>IF(ISBLANK(OBRAZ2!I8),"-",OBRAZ2!I8)</f>
        <v>89</v>
      </c>
      <c r="J366" s="807">
        <f>IF(ISBLANK(OBRAZ2!J8),"-",OBRAZ2!J8)</f>
        <v>39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1268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5.482972799314628</v>
      </c>
      <c r="I375" s="850">
        <f>IF(ISBLANK(OBRAZ2!C12),"-",OBRAZ2!C21)</f>
        <v>6.9116725830027148</v>
      </c>
      <c r="J375" s="850">
        <f>IF(ISBLANK(OBRAZ2!D12),"-",OBRAZ2!D21)</f>
        <v>4.4800324346239613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68.258727778967653</v>
      </c>
      <c r="I377" s="851">
        <f>IF(ISBLANK(OBRAZ2!C14),"-",OBRAZ2!C23)</f>
        <v>69.179369388181243</v>
      </c>
      <c r="J377" s="851">
        <f>IF(ISBLANK(OBRAZ2!D14),"-",OBRAZ2!D23)</f>
        <v>69.815528076221369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7.5176697365602907</v>
      </c>
      <c r="I379" s="851">
        <f>IF(ISBLANK(OBRAZ2!C16),"-",OBRAZ2!C25)</f>
        <v>6.514930048026728</v>
      </c>
      <c r="J379" s="851">
        <f>IF(ISBLANK(OBRAZ2!D16),"-",OBRAZ2!D25)</f>
        <v>7.9667545104398938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18.740629685157419</v>
      </c>
      <c r="I380" s="852">
        <f>IF(ISBLANK(OBRAZ2!C17),"-",OBRAZ2!C26)</f>
        <v>17.394027980789311</v>
      </c>
      <c r="J380" s="852">
        <f>IF(ISBLANK(OBRAZ2!D17),"-",OBRAZ2!D26)</f>
        <v>17.737684978714778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4119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4466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494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1091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91.8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185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81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4751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1267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123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48882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222069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346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50600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330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128.1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0.8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90.1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13950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450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3995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139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178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8.3000000000000007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225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1787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1810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843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296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545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252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515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376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45.3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244.66399999999999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651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50462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32292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3728.11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15.104039999999999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89</v>
      </c>
      <c r="D696" s="3"/>
      <c r="E696" s="5"/>
      <c r="F696" s="5"/>
      <c r="G696" s="837">
        <v>2012</v>
      </c>
      <c r="H696" s="835">
        <f>IF(ISBLANK(INDEKSI2!B5),"-",INDEKSI2!B5)</f>
        <v>36.590000000000003</v>
      </c>
      <c r="I696" s="835">
        <f>IF(ISBLANK(INDEKSI2!C5),"-",INDEKSI2!C5)</f>
        <v>20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42.22</v>
      </c>
      <c r="D697" s="3"/>
      <c r="E697" s="5"/>
      <c r="F697" s="5"/>
      <c r="G697" s="838">
        <v>2013</v>
      </c>
      <c r="H697" s="559">
        <f>IF(ISBLANK(INDEKSI2!B6),"-",INDEKSI2!B6)</f>
        <v>38.03</v>
      </c>
      <c r="I697" s="559">
        <f>IF(ISBLANK(INDEKSI2!C6),"-",INDEKSI2!C6)</f>
        <v>16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40.4</v>
      </c>
      <c r="I698" s="836">
        <f>IF(ISBLANK(INDEKSI2!C7),"-",INDEKSI2!C7)</f>
        <v>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66024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101308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153553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247236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40.4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15.104039999999999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42.22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37.86</v>
      </c>
      <c r="C4" s="721">
        <v>15</v>
      </c>
      <c r="D4" s="710"/>
      <c r="E4" s="711"/>
      <c r="F4" s="712"/>
    </row>
    <row r="5" spans="1:6" x14ac:dyDescent="0.25">
      <c r="A5" s="286">
        <v>2012</v>
      </c>
      <c r="B5" s="614">
        <v>36.590000000000003</v>
      </c>
      <c r="C5" s="722">
        <v>20</v>
      </c>
      <c r="D5" s="713"/>
      <c r="E5" s="641"/>
      <c r="F5" s="714"/>
    </row>
    <row r="6" spans="1:6" x14ac:dyDescent="0.25">
      <c r="A6" s="286">
        <v>2013</v>
      </c>
      <c r="B6" s="614">
        <v>38.03</v>
      </c>
      <c r="C6" s="722">
        <v>16</v>
      </c>
      <c r="D6" s="715">
        <v>15.104039999999999</v>
      </c>
      <c r="E6" s="609">
        <v>89</v>
      </c>
      <c r="F6" s="716">
        <v>42.22</v>
      </c>
    </row>
    <row r="7" spans="1:6" x14ac:dyDescent="0.25">
      <c r="A7" s="219">
        <v>2014</v>
      </c>
      <c r="B7" s="615">
        <v>40.4</v>
      </c>
      <c r="C7" s="723">
        <v>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6626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4945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7528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205.68</v>
      </c>
      <c r="G3" s="217" t="s">
        <v>765</v>
      </c>
      <c r="H3" s="71">
        <v>19896</v>
      </c>
    </row>
    <row r="4" spans="1:9" x14ac:dyDescent="0.25">
      <c r="A4" s="286" t="s">
        <v>760</v>
      </c>
      <c r="B4" s="214">
        <v>69509.279999999999</v>
      </c>
      <c r="G4" s="286" t="s">
        <v>766</v>
      </c>
      <c r="H4" s="214">
        <v>77606</v>
      </c>
    </row>
    <row r="5" spans="1:9" x14ac:dyDescent="0.25">
      <c r="A5" s="286" t="s">
        <v>761</v>
      </c>
      <c r="B5" s="214">
        <v>2683.3</v>
      </c>
      <c r="G5" s="286" t="s">
        <v>767</v>
      </c>
      <c r="H5" s="214">
        <v>12989</v>
      </c>
    </row>
    <row r="6" spans="1:9" x14ac:dyDescent="0.25">
      <c r="A6" s="286" t="s">
        <v>762</v>
      </c>
      <c r="B6" s="214">
        <v>413.11</v>
      </c>
      <c r="G6" s="286" t="s">
        <v>768</v>
      </c>
      <c r="H6" s="214">
        <v>293949</v>
      </c>
    </row>
    <row r="7" spans="1:9" x14ac:dyDescent="0.25">
      <c r="A7" s="286" t="s">
        <v>763</v>
      </c>
      <c r="B7" s="214">
        <v>49.38</v>
      </c>
      <c r="G7" s="1" t="s">
        <v>24</v>
      </c>
      <c r="H7" s="288">
        <v>404440</v>
      </c>
    </row>
    <row r="8" spans="1:9" x14ac:dyDescent="0.25">
      <c r="A8" s="287" t="s">
        <v>764</v>
      </c>
      <c r="B8" s="73">
        <v>2658.52</v>
      </c>
    </row>
    <row r="9" spans="1:9" x14ac:dyDescent="0.25">
      <c r="A9" s="1" t="s">
        <v>24</v>
      </c>
      <c r="B9" s="288">
        <v>75519.27</v>
      </c>
      <c r="I9" s="41" t="s">
        <v>876</v>
      </c>
    </row>
    <row r="10" spans="1:9" x14ac:dyDescent="0.25">
      <c r="G10" s="29" t="s">
        <v>775</v>
      </c>
      <c r="H10" s="58">
        <v>39409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6471</v>
      </c>
      <c r="C4" s="55">
        <v>1641</v>
      </c>
      <c r="D4" s="110">
        <v>4830</v>
      </c>
    </row>
    <row r="5" spans="1:4" ht="30" customHeight="1" x14ac:dyDescent="0.25">
      <c r="A5" s="274" t="s">
        <v>884</v>
      </c>
      <c r="B5" s="212">
        <v>6620</v>
      </c>
      <c r="C5" s="58">
        <v>3886</v>
      </c>
      <c r="D5" s="160">
        <v>2734</v>
      </c>
    </row>
    <row r="6" spans="1:4" x14ac:dyDescent="0.25">
      <c r="A6" s="274" t="s">
        <v>772</v>
      </c>
      <c r="B6" s="212">
        <v>111</v>
      </c>
      <c r="C6" s="58">
        <v>13</v>
      </c>
      <c r="D6" s="160">
        <v>98</v>
      </c>
    </row>
    <row r="7" spans="1:4" ht="30" x14ac:dyDescent="0.25">
      <c r="A7" s="274" t="s">
        <v>773</v>
      </c>
      <c r="B7" s="212">
        <v>596</v>
      </c>
      <c r="C7" s="58">
        <v>150</v>
      </c>
      <c r="D7" s="160">
        <v>446</v>
      </c>
    </row>
    <row r="8" spans="1:4" x14ac:dyDescent="0.25">
      <c r="A8" s="201" t="s">
        <v>774</v>
      </c>
      <c r="B8" s="72">
        <v>6626</v>
      </c>
      <c r="C8" s="61">
        <v>1535</v>
      </c>
      <c r="D8" s="111">
        <v>5091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11.711711711711711</v>
      </c>
      <c r="C14" s="276">
        <f>D6/B6*100</f>
        <v>88.288288288288285</v>
      </c>
    </row>
    <row r="15" spans="1:4" ht="60" x14ac:dyDescent="0.25">
      <c r="A15" s="277" t="s">
        <v>885</v>
      </c>
      <c r="B15" s="282">
        <f>C5/B5*100</f>
        <v>58.700906344410875</v>
      </c>
      <c r="C15" s="278">
        <f>D5/B5*100</f>
        <v>41.299093655589125</v>
      </c>
    </row>
    <row r="16" spans="1:4" ht="30" x14ac:dyDescent="0.25">
      <c r="A16" s="279" t="s">
        <v>821</v>
      </c>
      <c r="B16" s="283">
        <f>C4/B4*100</f>
        <v>25.359295317570702</v>
      </c>
      <c r="C16" s="280">
        <f>D4/B4*100</f>
        <v>74.640704682429302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11.711711711711711</v>
      </c>
      <c r="C21" s="276">
        <f>C14</f>
        <v>88.288288288288285</v>
      </c>
    </row>
    <row r="22" spans="1:3" ht="60" x14ac:dyDescent="0.25">
      <c r="A22" s="277" t="s">
        <v>823</v>
      </c>
      <c r="B22" s="282">
        <f t="shared" ref="B22:C23" si="0">B15</f>
        <v>58.700906344410875</v>
      </c>
      <c r="C22" s="278">
        <f t="shared" si="0"/>
        <v>41.299093655589125</v>
      </c>
    </row>
    <row r="23" spans="1:3" ht="30" x14ac:dyDescent="0.25">
      <c r="A23" s="279" t="s">
        <v>858</v>
      </c>
      <c r="B23" s="285">
        <f t="shared" si="0"/>
        <v>25.359295317570702</v>
      </c>
      <c r="C23" s="284">
        <f t="shared" si="0"/>
        <v>74.640704682429302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6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1220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40.5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2445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76.3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1268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4640</v>
      </c>
      <c r="C6" s="973">
        <v>3895</v>
      </c>
      <c r="D6" s="945">
        <v>745</v>
      </c>
      <c r="E6" s="973">
        <v>4669</v>
      </c>
      <c r="F6" s="973">
        <v>3927</v>
      </c>
      <c r="G6" s="945">
        <v>742</v>
      </c>
      <c r="H6" s="599">
        <v>4789</v>
      </c>
      <c r="I6" s="616">
        <v>4009</v>
      </c>
      <c r="J6" s="945">
        <v>780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112</v>
      </c>
      <c r="C7" s="975">
        <v>85</v>
      </c>
      <c r="D7" s="976">
        <v>27</v>
      </c>
      <c r="E7" s="975">
        <v>132</v>
      </c>
      <c r="F7" s="975">
        <v>120</v>
      </c>
      <c r="G7" s="976">
        <v>12</v>
      </c>
      <c r="H7" s="753">
        <v>137</v>
      </c>
      <c r="I7" s="690">
        <v>115</v>
      </c>
      <c r="J7" s="976">
        <v>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75</v>
      </c>
      <c r="C8" s="978">
        <v>54</v>
      </c>
      <c r="D8" s="979">
        <v>21</v>
      </c>
      <c r="E8" s="978">
        <v>137</v>
      </c>
      <c r="F8" s="978">
        <v>109</v>
      </c>
      <c r="G8" s="979">
        <v>28</v>
      </c>
      <c r="H8" s="754">
        <v>128</v>
      </c>
      <c r="I8" s="691">
        <v>89</v>
      </c>
      <c r="J8" s="979">
        <v>39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256</v>
      </c>
      <c r="C12" s="600">
        <v>331</v>
      </c>
      <c r="D12" s="600">
        <v>221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3187</v>
      </c>
      <c r="C14" s="751">
        <v>3313</v>
      </c>
      <c r="D14" s="751">
        <v>3444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351</v>
      </c>
      <c r="C16" s="1029">
        <v>312</v>
      </c>
      <c r="D16" s="751">
        <v>393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875</v>
      </c>
      <c r="C17" s="752">
        <v>833</v>
      </c>
      <c r="D17" s="752">
        <v>875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5.482972799314628</v>
      </c>
      <c r="C21" s="289">
        <f>C12/SUM(C12:C17)*100</f>
        <v>6.9116725830027148</v>
      </c>
      <c r="D21" s="289">
        <f>D12/SUM(D12:D17)*100</f>
        <v>4.4800324346239613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68.258727778967653</v>
      </c>
      <c r="C23" s="290">
        <f>C14/SUM(C12:C17)*100</f>
        <v>69.179369388181243</v>
      </c>
      <c r="D23" s="290">
        <f>D14/SUM(D12:D17)*100</f>
        <v>69.815528076221369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7.5176697365602907</v>
      </c>
      <c r="C25" s="290">
        <f>C16/SUM(C12:C17)*100</f>
        <v>6.514930048026728</v>
      </c>
      <c r="D25" s="290">
        <f>D16/SUM(D12:D17)*100</f>
        <v>7.9667545104398938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18.740629685157419</v>
      </c>
      <c r="C26" s="291">
        <f>C17/SUM(C12:C17)*100</f>
        <v>17.394027980789311</v>
      </c>
      <c r="D26" s="291">
        <f>D17/SUM(D12:D17)*100</f>
        <v>17.737684978714778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13</v>
      </c>
      <c r="C7" s="600">
        <v>13.5</v>
      </c>
      <c r="D7" s="600">
        <v>12.7</v>
      </c>
    </row>
    <row r="8" spans="1:6" x14ac:dyDescent="0.25">
      <c r="A8" s="695" t="s">
        <v>944</v>
      </c>
      <c r="B8" s="751">
        <v>0.6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86.5</v>
      </c>
      <c r="C9" s="752">
        <v>86.5</v>
      </c>
      <c r="D9" s="752">
        <v>87.3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13</v>
      </c>
      <c r="C13" s="697">
        <f t="shared" ref="C13:D13" si="1">IF(ISBLANK(C7),"",C7)</f>
        <v>13.5</v>
      </c>
      <c r="D13" s="697">
        <f t="shared" si="1"/>
        <v>12.7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0.6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86.5</v>
      </c>
      <c r="C15" s="699">
        <f t="shared" si="2"/>
        <v>86.5</v>
      </c>
      <c r="D15" s="699">
        <f t="shared" si="2"/>
        <v>87.3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13</v>
      </c>
      <c r="C18" s="697">
        <f t="shared" ref="C18:D18" si="4">IF(ISBLANK(C7),"",C7)</f>
        <v>13.5</v>
      </c>
      <c r="D18" s="697">
        <f t="shared" si="4"/>
        <v>12.7</v>
      </c>
    </row>
    <row r="19" spans="1:5" x14ac:dyDescent="0.25">
      <c r="A19" s="701" t="s">
        <v>1632</v>
      </c>
      <c r="B19" s="698">
        <f t="shared" ref="B19:D20" si="5">IF(ISBLANK(B8),"",B8)</f>
        <v>0.6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86.5</v>
      </c>
      <c r="C20" s="699">
        <f t="shared" si="5"/>
        <v>86.5</v>
      </c>
      <c r="D20" s="699">
        <f t="shared" si="5"/>
        <v>87.3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96.5</v>
      </c>
      <c r="C5" s="611">
        <v>97.6</v>
      </c>
      <c r="D5" s="1030">
        <v>97.1</v>
      </c>
      <c r="F5" s="28"/>
      <c r="G5" s="693">
        <f>A5</f>
        <v>2020</v>
      </c>
      <c r="H5" s="669">
        <f>IF(ISBLANK(B5),"",B5)</f>
        <v>96.5</v>
      </c>
      <c r="I5" s="618">
        <f t="shared" ref="H5:I7" si="0">IF(ISBLANK(C5),"",C5)</f>
        <v>97.6</v>
      </c>
    </row>
    <row r="6" spans="1:10" x14ac:dyDescent="0.25">
      <c r="A6" s="749">
        <v>2021</v>
      </c>
      <c r="B6" s="601">
        <v>95.4</v>
      </c>
      <c r="C6" s="612">
        <v>99.5</v>
      </c>
      <c r="D6" s="946">
        <v>97.5</v>
      </c>
      <c r="F6" s="44"/>
      <c r="G6" s="693">
        <f t="shared" ref="G6:G7" si="1">A6</f>
        <v>2021</v>
      </c>
      <c r="H6" s="670">
        <f t="shared" si="0"/>
        <v>95.4</v>
      </c>
      <c r="I6" s="619">
        <f t="shared" si="0"/>
        <v>99.5</v>
      </c>
    </row>
    <row r="7" spans="1:10" x14ac:dyDescent="0.25">
      <c r="A7" s="750">
        <v>2022</v>
      </c>
      <c r="B7" s="601">
        <v>102</v>
      </c>
      <c r="C7" s="612">
        <v>103.3</v>
      </c>
      <c r="D7" s="946">
        <v>102.7</v>
      </c>
      <c r="F7" s="44"/>
      <c r="G7" s="693">
        <f t="shared" si="1"/>
        <v>2022</v>
      </c>
      <c r="H7" s="671">
        <f t="shared" si="0"/>
        <v>102</v>
      </c>
      <c r="I7" s="620">
        <f t="shared" si="0"/>
        <v>103.3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96.5</v>
      </c>
      <c r="I13" s="618">
        <f>IF(ISBLANK(C5),"",C5)</f>
        <v>97.6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95.4</v>
      </c>
      <c r="I14" s="619">
        <f t="shared" si="3"/>
        <v>99.5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102</v>
      </c>
      <c r="I15" s="620">
        <f t="shared" si="4"/>
        <v>103.3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Subotica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1007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124161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148.9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116275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126655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4246</v>
      </c>
      <c r="C63" s="548">
        <f>IF(ISBLANK('DEM2'!C7),"-",'DEM2'!C7)</f>
        <v>4484</v>
      </c>
      <c r="D63" s="548"/>
      <c r="E63" s="548">
        <f>IF(ISBLANK('DEM2'!D8),"-",'DEM2'!D8)</f>
        <v>4150</v>
      </c>
      <c r="F63" s="548">
        <f>IF(ISBLANK('DEM2'!C8),"-",'DEM2'!C8)</f>
        <v>4424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5042</v>
      </c>
      <c r="C64" s="317">
        <f>IF(ISBLANK('DEM2'!F7),"-",'DEM2'!F7)</f>
        <v>5217</v>
      </c>
      <c r="D64" s="789"/>
      <c r="E64" s="317">
        <f>IF(ISBLANK('DEM2'!G8),"-",'DEM2'!G8)</f>
        <v>4633</v>
      </c>
      <c r="F64" s="317">
        <f>IF(ISBLANK('DEM2'!F8),"-",'DEM2'!F8)</f>
        <v>4893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2768</v>
      </c>
      <c r="C65" s="345">
        <f>IF(ISBLANK('DEM2'!I7),"-",'DEM2'!I7)</f>
        <v>2849</v>
      </c>
      <c r="D65" s="393"/>
      <c r="E65" s="345">
        <f>IF(ISBLANK('DEM2'!J8),"-",'DEM2'!J8)</f>
        <v>2516</v>
      </c>
      <c r="F65" s="345">
        <f>IF(ISBLANK('DEM2'!I8),"-",'DEM2'!I8)</f>
        <v>2512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11343</v>
      </c>
      <c r="C66" s="317">
        <f>IF(ISBLANK('DEM2'!L7),"-",'DEM2'!L7)</f>
        <v>11802</v>
      </c>
      <c r="D66" s="395"/>
      <c r="E66" s="317">
        <f>IF(ISBLANK('DEM2'!M8),"-",'DEM2'!M8)</f>
        <v>10646</v>
      </c>
      <c r="F66" s="317">
        <f>IF(ISBLANK('DEM2'!L8),"-",'DEM2'!L8)</f>
        <v>11203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10892</v>
      </c>
      <c r="C67" s="317">
        <f>IF(ISBLANK('DEM2'!O7),"-",'DEM2'!O7)</f>
        <v>11316</v>
      </c>
      <c r="D67" s="395"/>
      <c r="E67" s="317">
        <f>IF(ISBLANK('DEM2'!P8),"-",'DEM2'!P8)</f>
        <v>9221</v>
      </c>
      <c r="F67" s="317">
        <f>IF(ISBLANK('DEM2'!O8),"-",'DEM2'!O8)</f>
        <v>9677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44420</v>
      </c>
      <c r="C68" s="414">
        <f>IF(ISBLANK('DEM2'!R7),"-",'DEM2'!R7)</f>
        <v>44223</v>
      </c>
      <c r="D68" s="420"/>
      <c r="E68" s="414">
        <f>IF(ISBLANK('DEM2'!S8),"-",'DEM2'!S8)</f>
        <v>39469</v>
      </c>
      <c r="F68" s="414">
        <f>IF(ISBLANK('DEM2'!R8),"-",'DEM2'!R8)</f>
        <v>39331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69790</v>
      </c>
      <c r="C69" s="463">
        <f>IF(ISBLANK('DEM2'!U7),"-",'DEM2'!U7)</f>
        <v>64782</v>
      </c>
      <c r="D69" s="799"/>
      <c r="E69" s="463">
        <f>IF(ISBLANK('DEM2'!V8),"-",'DEM2'!V8)</f>
        <v>64473</v>
      </c>
      <c r="F69" s="463">
        <f>IF(ISBLANK('DEM2'!U8),"-",'DEM2'!U8)</f>
        <v>59688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1.6</v>
      </c>
      <c r="G115" s="800">
        <f>IF(ISBLANK('DEM2'!E23),"-",'DEM2'!E23)</f>
        <v>6.6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</v>
      </c>
      <c r="G116" s="407">
        <f>IF(ISBLANK('DEM2'!E24),"-",'DEM2'!E24)</f>
        <v>16.100000000000001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8.6999999999999993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46799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45067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76774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3287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23.5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34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19690368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158587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5340952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2100984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43016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4575332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36850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805620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6489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7309399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58870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7114549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57301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3276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4650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2349791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6626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7528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4945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39409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6471</v>
      </c>
      <c r="C300" s="808">
        <f>IF(ISBLANK(POLJ3!C4),"-",POLJ3!C4)</f>
        <v>1641</v>
      </c>
      <c r="D300" s="1160">
        <f>IF(ISBLANK(POLJ3!D4),"-",POLJ3!D4)</f>
        <v>4830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6620</v>
      </c>
      <c r="C301" s="789">
        <f>IF(ISBLANK(POLJ3!C5),"-",POLJ3!C5)</f>
        <v>3886</v>
      </c>
      <c r="D301" s="1161">
        <f>IF(ISBLANK(POLJ3!D5),"-",POLJ3!D5)</f>
        <v>2734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111</v>
      </c>
      <c r="C302" s="790">
        <f>IF(ISBLANK(POLJ3!C6),"-",POLJ3!C6)</f>
        <v>13</v>
      </c>
      <c r="D302" s="1162">
        <f>IF(ISBLANK(POLJ3!D6),"-",POLJ3!D6)</f>
        <v>98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596</v>
      </c>
      <c r="C303" s="791">
        <f>IF(ISBLANK(POLJ3!C7),"-",POLJ3!C7)</f>
        <v>150</v>
      </c>
      <c r="D303" s="1163">
        <f>IF(ISBLANK(POLJ3!D7),"-",POLJ3!D7)</f>
        <v>446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6626</v>
      </c>
      <c r="C304" s="807">
        <f>IF(ISBLANK(POLJ3!C8),"-",POLJ3!C8)</f>
        <v>1535</v>
      </c>
      <c r="D304" s="1164">
        <f>IF(ISBLANK(POLJ3!D8),"-",POLJ3!D8)</f>
        <v>5091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205.68</v>
      </c>
      <c r="C310" s="1165"/>
      <c r="D310" s="3"/>
      <c r="E310" s="5"/>
      <c r="F310" s="5"/>
      <c r="G310" s="815" t="s">
        <v>765</v>
      </c>
      <c r="H310" s="816">
        <f>IF(ISBLANK(POLJ2!H3),"-",POLJ2!H3)</f>
        <v>19896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69509.279999999999</v>
      </c>
      <c r="C311" s="1154"/>
      <c r="D311" s="3"/>
      <c r="E311" s="5"/>
      <c r="F311" s="5"/>
      <c r="G311" s="810" t="s">
        <v>766</v>
      </c>
      <c r="H311" s="248">
        <f>IF(ISBLANK(POLJ2!H4),"-",POLJ2!H4)</f>
        <v>77606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2683.3</v>
      </c>
      <c r="C312" s="1154"/>
      <c r="D312" s="3"/>
      <c r="E312" s="5"/>
      <c r="F312" s="5"/>
      <c r="G312" s="810" t="s">
        <v>767</v>
      </c>
      <c r="H312" s="248">
        <f>IF(ISBLANK(POLJ2!H5),"-",POLJ2!H5)</f>
        <v>12989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413.11</v>
      </c>
      <c r="C313" s="1154"/>
      <c r="D313" s="3"/>
      <c r="E313" s="5"/>
      <c r="F313" s="5"/>
      <c r="G313" s="812" t="s">
        <v>768</v>
      </c>
      <c r="H313" s="249">
        <f>IF(ISBLANK(POLJ2!H6),"-",POLJ2!H6)</f>
        <v>293949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49.38</v>
      </c>
      <c r="C314" s="1154"/>
      <c r="D314" s="3"/>
      <c r="E314" s="5"/>
      <c r="F314" s="5"/>
      <c r="G314" s="814" t="s">
        <v>16</v>
      </c>
      <c r="H314" s="817">
        <f>IF(ISBLANK(POLJ2!H7),"-",POLJ2!H7)</f>
        <v>404440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2658.52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75519.27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6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1220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40.5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4789</v>
      </c>
      <c r="I364" s="808">
        <f>IF(ISBLANK(OBRAZ2!I6),"-",OBRAZ2!I6)</f>
        <v>4009</v>
      </c>
      <c r="J364" s="808">
        <f>IF(ISBLANK(OBRAZ2!J6),"-",OBRAZ2!J6)</f>
        <v>780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2445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137</v>
      </c>
      <c r="I365" s="789">
        <f>IF(ISBLANK(OBRAZ2!I7),"-",OBRAZ2!I7)</f>
        <v>115</v>
      </c>
      <c r="J365" s="789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76.3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128</v>
      </c>
      <c r="I366" s="807">
        <f>IF(ISBLANK(OBRAZ2!I8),"-",OBRAZ2!I8)</f>
        <v>89</v>
      </c>
      <c r="J366" s="807">
        <f>IF(ISBLANK(OBRAZ2!J8),"-",OBRAZ2!J8)</f>
        <v>39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1268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5.482972799314628</v>
      </c>
      <c r="I375" s="850">
        <f>IF(ISBLANK(OBRAZ2!C12),"-",OBRAZ2!C21)</f>
        <v>6.9116725830027148</v>
      </c>
      <c r="J375" s="850">
        <f>IF(ISBLANK(OBRAZ2!D12),"-",OBRAZ2!D21)</f>
        <v>4.4800324346239613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68.258727778967653</v>
      </c>
      <c r="I377" s="851">
        <f>IF(ISBLANK(OBRAZ2!C14),"-",OBRAZ2!C23)</f>
        <v>69.179369388181243</v>
      </c>
      <c r="J377" s="851">
        <f>IF(ISBLANK(OBRAZ2!D14),"-",OBRAZ2!D23)</f>
        <v>69.815528076221369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7.5176697365602907</v>
      </c>
      <c r="I379" s="851">
        <f>IF(ISBLANK(OBRAZ2!C16),"-",OBRAZ2!C25)</f>
        <v>6.514930048026728</v>
      </c>
      <c r="J379" s="851">
        <f>IF(ISBLANK(OBRAZ2!D16),"-",OBRAZ2!D25)</f>
        <v>7.9667545104398938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18.740629685157419</v>
      </c>
      <c r="I380" s="852">
        <f>IF(ISBLANK(OBRAZ2!C17),"-",OBRAZ2!C26)</f>
        <v>17.394027980789311</v>
      </c>
      <c r="J380" s="852">
        <f>IF(ISBLANK(OBRAZ2!D17),"-",OBRAZ2!D26)</f>
        <v>17.737684978714778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4119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4466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494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1091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91.8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185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81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4751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1267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123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48882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222069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346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50600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330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128.1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0.8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90.1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13950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450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3995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139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178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8.3000000000000007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225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1787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1810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843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296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545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252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515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376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45.3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244.66399999999999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651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50462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32292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3728.11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15.104039999999999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89</v>
      </c>
      <c r="D696" s="315"/>
      <c r="E696" s="314"/>
      <c r="F696" s="5"/>
      <c r="G696" s="837">
        <v>2012</v>
      </c>
      <c r="H696" s="835">
        <f>IF(ISBLANK(INDEKSI2!B5),"-",INDEKSI2!B5)</f>
        <v>36.590000000000003</v>
      </c>
      <c r="I696" s="835">
        <f>IF(ISBLANK(INDEKSI2!C5),"-",INDEKSI2!C5)</f>
        <v>20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42.22</v>
      </c>
      <c r="D697" s="315"/>
      <c r="E697" s="314"/>
      <c r="F697" s="5"/>
      <c r="G697" s="838">
        <v>2013</v>
      </c>
      <c r="H697" s="559">
        <f>IF(ISBLANK(INDEKSI2!B6),"-",INDEKSI2!B6)</f>
        <v>38.03</v>
      </c>
      <c r="I697" s="559">
        <f>IF(ISBLANK(INDEKSI2!C6),"-",INDEKSI2!C6)</f>
        <v>16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40.4</v>
      </c>
      <c r="I698" s="836">
        <f>IF(ISBLANK(INDEKSI2!C7),"-",INDEKSI2!C7)</f>
        <v>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66024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101308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153553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247236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63</v>
      </c>
      <c r="D6" s="612">
        <v>43</v>
      </c>
      <c r="E6" s="612">
        <v>20</v>
      </c>
      <c r="F6" s="1033">
        <v>1209</v>
      </c>
      <c r="G6" s="612">
        <v>604</v>
      </c>
      <c r="H6" s="980">
        <v>605</v>
      </c>
      <c r="I6" s="1034">
        <v>37.299999999999997</v>
      </c>
      <c r="J6" s="612">
        <v>36.6</v>
      </c>
      <c r="K6" s="1035">
        <v>38.1</v>
      </c>
      <c r="L6" s="1033">
        <v>2234</v>
      </c>
      <c r="M6" s="612">
        <v>1132</v>
      </c>
      <c r="N6" s="1028">
        <v>1102</v>
      </c>
      <c r="O6" s="1034">
        <v>72.5</v>
      </c>
      <c r="P6" s="612">
        <v>71.400000000000006</v>
      </c>
      <c r="Q6" s="1028">
        <v>73.599999999999994</v>
      </c>
      <c r="R6" s="1033">
        <v>1226</v>
      </c>
      <c r="S6" s="612">
        <v>621</v>
      </c>
      <c r="T6" s="1035">
        <v>605</v>
      </c>
    </row>
    <row r="7" spans="1:20" x14ac:dyDescent="0.25">
      <c r="A7" s="286">
        <v>2021</v>
      </c>
      <c r="B7" s="602">
        <v>6</v>
      </c>
      <c r="C7" s="601">
        <v>64</v>
      </c>
      <c r="D7" s="612">
        <v>44</v>
      </c>
      <c r="E7" s="612">
        <v>20</v>
      </c>
      <c r="F7" s="1033">
        <v>1173</v>
      </c>
      <c r="G7" s="612">
        <v>617</v>
      </c>
      <c r="H7" s="980">
        <v>556</v>
      </c>
      <c r="I7" s="1034">
        <v>37.799999999999997</v>
      </c>
      <c r="J7" s="612">
        <v>38.799999999999997</v>
      </c>
      <c r="K7" s="1035">
        <v>36.6</v>
      </c>
      <c r="L7" s="1033">
        <v>2471</v>
      </c>
      <c r="M7" s="612">
        <v>1241</v>
      </c>
      <c r="N7" s="1028">
        <v>1230</v>
      </c>
      <c r="O7" s="1034">
        <v>76.8</v>
      </c>
      <c r="P7" s="612">
        <v>75.2</v>
      </c>
      <c r="Q7" s="1028">
        <v>78.5</v>
      </c>
      <c r="R7" s="1033">
        <v>1145</v>
      </c>
      <c r="S7" s="612">
        <v>603</v>
      </c>
      <c r="T7" s="1035">
        <v>542</v>
      </c>
    </row>
    <row r="8" spans="1:20" x14ac:dyDescent="0.25">
      <c r="A8" s="219">
        <v>2022</v>
      </c>
      <c r="B8" s="617">
        <v>6</v>
      </c>
      <c r="C8" s="947">
        <v>64</v>
      </c>
      <c r="D8" s="981">
        <v>44</v>
      </c>
      <c r="E8" s="981">
        <v>20</v>
      </c>
      <c r="F8" s="1036">
        <v>1220</v>
      </c>
      <c r="G8" s="981">
        <v>642</v>
      </c>
      <c r="H8" s="979">
        <v>578</v>
      </c>
      <c r="I8" s="754">
        <v>40.5</v>
      </c>
      <c r="J8" s="981">
        <v>41.1</v>
      </c>
      <c r="K8" s="1037">
        <v>39.9</v>
      </c>
      <c r="L8" s="1036">
        <v>2445</v>
      </c>
      <c r="M8" s="981">
        <v>1221</v>
      </c>
      <c r="N8" s="691">
        <v>1224</v>
      </c>
      <c r="O8" s="754">
        <v>76.3</v>
      </c>
      <c r="P8" s="981">
        <v>74.400000000000006</v>
      </c>
      <c r="Q8" s="691">
        <v>78.3</v>
      </c>
      <c r="R8" s="1036">
        <v>1268</v>
      </c>
      <c r="S8" s="981">
        <v>664</v>
      </c>
      <c r="T8" s="1037">
        <v>604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4119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4466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494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1091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91.8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185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81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89.291133752438753</v>
      </c>
      <c r="C21" s="739">
        <f>B10/(B7+B10)*100</f>
        <v>10.70886624756124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97.724288840262588</v>
      </c>
      <c r="C22" s="739">
        <f>B11/(B8+B11)*100</f>
        <v>2.2757111597374178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89.291133752438753</v>
      </c>
      <c r="C26" s="739">
        <f>C21</f>
        <v>10.70886624756124</v>
      </c>
    </row>
    <row r="27" spans="1:10" ht="24.75" x14ac:dyDescent="0.25">
      <c r="A27" s="742" t="s">
        <v>1407</v>
      </c>
      <c r="B27" s="739">
        <f>B22</f>
        <v>97.724288840262588</v>
      </c>
      <c r="C27" s="739">
        <f>C22</f>
        <v>2.2757111597374178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</v>
      </c>
      <c r="C5" s="1095">
        <v>7</v>
      </c>
      <c r="D5" s="914" t="s">
        <v>5</v>
      </c>
      <c r="E5" s="211"/>
      <c r="F5" s="125">
        <v>2021</v>
      </c>
      <c r="G5" s="70">
        <v>20</v>
      </c>
      <c r="H5" s="55">
        <v>13</v>
      </c>
      <c r="I5" s="110">
        <v>7</v>
      </c>
      <c r="J5" s="70">
        <v>13</v>
      </c>
      <c r="K5" s="55">
        <v>2</v>
      </c>
      <c r="L5" s="110">
        <v>11</v>
      </c>
      <c r="M5" s="70">
        <v>4073</v>
      </c>
      <c r="N5" s="55">
        <v>4495</v>
      </c>
      <c r="O5" s="70">
        <v>496</v>
      </c>
      <c r="P5" s="110">
        <v>102</v>
      </c>
    </row>
    <row r="6" spans="1:16" x14ac:dyDescent="0.25">
      <c r="A6" s="923" t="s">
        <v>259</v>
      </c>
      <c r="B6" s="1096">
        <v>2</v>
      </c>
      <c r="C6" s="1097">
        <v>11</v>
      </c>
      <c r="D6" s="915" t="s">
        <v>5</v>
      </c>
      <c r="E6" s="254"/>
      <c r="F6" s="125">
        <v>2022</v>
      </c>
      <c r="G6" s="212">
        <v>20</v>
      </c>
      <c r="H6" s="58">
        <v>13</v>
      </c>
      <c r="I6" s="160">
        <v>7</v>
      </c>
      <c r="J6" s="212">
        <v>13</v>
      </c>
      <c r="K6" s="58">
        <v>2</v>
      </c>
      <c r="L6" s="160">
        <v>11</v>
      </c>
      <c r="M6" s="212">
        <v>4119</v>
      </c>
      <c r="N6" s="58">
        <v>4466</v>
      </c>
      <c r="O6" s="212">
        <v>494</v>
      </c>
      <c r="P6" s="160">
        <v>104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21</v>
      </c>
      <c r="H7" s="94">
        <v>15</v>
      </c>
      <c r="I7" s="169">
        <v>6</v>
      </c>
      <c r="J7" s="167"/>
      <c r="K7" s="94"/>
      <c r="L7" s="169"/>
      <c r="M7" s="167">
        <v>4709</v>
      </c>
      <c r="N7" s="94">
        <v>4522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86.4</v>
      </c>
      <c r="C5" s="611">
        <v>86.4</v>
      </c>
      <c r="D5" s="945">
        <v>86.4</v>
      </c>
      <c r="E5" s="610"/>
      <c r="F5" s="611"/>
      <c r="G5" s="945"/>
      <c r="H5" s="610"/>
      <c r="I5" s="611"/>
      <c r="J5" s="945"/>
      <c r="K5" s="610">
        <v>1136</v>
      </c>
      <c r="L5" s="611">
        <v>586</v>
      </c>
      <c r="M5" s="945">
        <v>550</v>
      </c>
      <c r="N5" s="610">
        <v>85.2</v>
      </c>
      <c r="O5" s="611">
        <v>87.8</v>
      </c>
      <c r="P5" s="945">
        <v>82.7</v>
      </c>
      <c r="Q5" s="610">
        <v>0.5</v>
      </c>
      <c r="R5" s="611">
        <v>1</v>
      </c>
      <c r="S5" s="945">
        <v>0</v>
      </c>
    </row>
    <row r="6" spans="1:19" x14ac:dyDescent="0.25">
      <c r="A6" s="286">
        <v>2021</v>
      </c>
      <c r="B6" s="457">
        <v>86.6</v>
      </c>
      <c r="C6" s="458">
        <v>86.8</v>
      </c>
      <c r="D6" s="976">
        <v>86.3</v>
      </c>
      <c r="E6" s="457">
        <v>191</v>
      </c>
      <c r="F6" s="458">
        <v>122</v>
      </c>
      <c r="G6" s="976">
        <v>69</v>
      </c>
      <c r="H6" s="457">
        <v>140</v>
      </c>
      <c r="I6" s="458">
        <v>107</v>
      </c>
      <c r="J6" s="976">
        <v>33</v>
      </c>
      <c r="K6" s="457">
        <v>1194</v>
      </c>
      <c r="L6" s="458">
        <v>574</v>
      </c>
      <c r="M6" s="976">
        <v>620</v>
      </c>
      <c r="N6" s="457">
        <v>88.8</v>
      </c>
      <c r="O6" s="458">
        <v>87.2</v>
      </c>
      <c r="P6" s="976">
        <v>90.4</v>
      </c>
      <c r="Q6" s="457">
        <v>0.5</v>
      </c>
      <c r="R6" s="458">
        <v>0</v>
      </c>
      <c r="S6" s="976">
        <v>1.1000000000000001</v>
      </c>
    </row>
    <row r="7" spans="1:19" x14ac:dyDescent="0.25">
      <c r="A7" s="286">
        <v>2022</v>
      </c>
      <c r="B7" s="601">
        <v>93.1</v>
      </c>
      <c r="C7" s="612">
        <v>93.3</v>
      </c>
      <c r="D7" s="980">
        <v>93</v>
      </c>
      <c r="E7" s="601">
        <v>199</v>
      </c>
      <c r="F7" s="612">
        <v>124</v>
      </c>
      <c r="G7" s="980">
        <v>75</v>
      </c>
      <c r="H7" s="601">
        <v>111</v>
      </c>
      <c r="I7" s="612">
        <v>82</v>
      </c>
      <c r="J7" s="980">
        <v>29</v>
      </c>
      <c r="K7" s="601">
        <v>1091</v>
      </c>
      <c r="L7" s="612">
        <v>549</v>
      </c>
      <c r="M7" s="980">
        <v>542</v>
      </c>
      <c r="N7" s="601">
        <v>91.8</v>
      </c>
      <c r="O7" s="612">
        <v>93.3</v>
      </c>
      <c r="P7" s="980">
        <v>90.3</v>
      </c>
      <c r="Q7" s="601">
        <v>0.7</v>
      </c>
      <c r="R7" s="612">
        <v>0.7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185</v>
      </c>
      <c r="F8" s="981">
        <v>113</v>
      </c>
      <c r="G8" s="979">
        <v>72</v>
      </c>
      <c r="H8" s="947">
        <v>81</v>
      </c>
      <c r="I8" s="981">
        <v>61</v>
      </c>
      <c r="J8" s="979">
        <v>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123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5340952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43016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576</v>
      </c>
      <c r="C5" s="616">
        <v>423</v>
      </c>
      <c r="D5" s="616">
        <v>153</v>
      </c>
      <c r="E5" s="599">
        <v>3429</v>
      </c>
      <c r="F5" s="616">
        <v>1631</v>
      </c>
      <c r="G5" s="945">
        <v>1798</v>
      </c>
      <c r="H5" s="616">
        <v>1102</v>
      </c>
      <c r="I5" s="616">
        <v>397</v>
      </c>
      <c r="J5" s="616">
        <v>705</v>
      </c>
      <c r="K5" s="217">
        <f>SUM(B5,E5,H5)</f>
        <v>5107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498</v>
      </c>
      <c r="C6" s="612">
        <v>365</v>
      </c>
      <c r="D6" s="946">
        <v>133</v>
      </c>
      <c r="E6" s="601">
        <v>3384</v>
      </c>
      <c r="F6" s="612">
        <v>1604</v>
      </c>
      <c r="G6" s="946">
        <v>1780</v>
      </c>
      <c r="H6" s="601">
        <v>1131</v>
      </c>
      <c r="I6" s="612">
        <v>418</v>
      </c>
      <c r="J6" s="612">
        <v>713</v>
      </c>
      <c r="K6" s="218">
        <f>SUM(B6,E6,H6)</f>
        <v>5013</v>
      </c>
      <c r="M6" s="105" t="s">
        <v>284</v>
      </c>
      <c r="N6" s="171">
        <f>IF(ISBLANK(J7),"",J7)</f>
        <v>729</v>
      </c>
      <c r="O6" s="80">
        <f>IF(ISBLANK(I7),"",I7)</f>
        <v>433</v>
      </c>
      <c r="P6" s="211"/>
    </row>
    <row r="7" spans="1:17" ht="24.75" x14ac:dyDescent="0.25">
      <c r="A7" s="218">
        <v>2023</v>
      </c>
      <c r="B7" s="601">
        <v>519</v>
      </c>
      <c r="C7" s="612">
        <v>387</v>
      </c>
      <c r="D7" s="946">
        <v>132</v>
      </c>
      <c r="E7" s="601">
        <v>3070</v>
      </c>
      <c r="F7" s="612">
        <v>1525</v>
      </c>
      <c r="G7" s="946">
        <v>1545</v>
      </c>
      <c r="H7" s="601">
        <v>1162</v>
      </c>
      <c r="I7" s="612">
        <v>433</v>
      </c>
      <c r="J7" s="612">
        <v>729</v>
      </c>
      <c r="K7" s="218">
        <f>SUM(B7,E7,H7)</f>
        <v>4751</v>
      </c>
      <c r="M7" s="106" t="s">
        <v>285</v>
      </c>
      <c r="N7" s="220">
        <f>IF(ISBLANK(G7),"",G7)</f>
        <v>1545</v>
      </c>
      <c r="O7" s="107">
        <f>IF(ISBLANK(F7),"",F7)</f>
        <v>1525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132</v>
      </c>
      <c r="O8" s="83">
        <f>IF(ISBLANK(C7),"",C7)</f>
        <v>387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729</v>
      </c>
      <c r="O13" s="80">
        <f>IF(ISBLANK(I7),"",I7)</f>
        <v>433</v>
      </c>
      <c r="P13" s="211"/>
    </row>
    <row r="14" spans="1:17" ht="27.75" customHeight="1" x14ac:dyDescent="0.25">
      <c r="M14" s="106" t="s">
        <v>515</v>
      </c>
      <c r="N14" s="220">
        <f>IF(ISBLANK(G7),"",G7)</f>
        <v>1545</v>
      </c>
      <c r="O14" s="107">
        <f>IF(ISBLANK(F7),"",F7)</f>
        <v>1525</v>
      </c>
      <c r="P14" s="211"/>
    </row>
    <row r="15" spans="1:17" ht="26.25" customHeight="1" x14ac:dyDescent="0.25">
      <c r="M15" s="108" t="s">
        <v>516</v>
      </c>
      <c r="N15" s="170">
        <f>IF(ISBLANK(D7),"",D7)</f>
        <v>132</v>
      </c>
      <c r="O15" s="83">
        <f>IF(ISBLANK(C7),"",C7)</f>
        <v>387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177</v>
      </c>
      <c r="C21" s="616">
        <v>143</v>
      </c>
      <c r="D21" s="616">
        <v>34</v>
      </c>
      <c r="E21" s="599">
        <v>856</v>
      </c>
      <c r="F21" s="616">
        <v>421</v>
      </c>
      <c r="G21" s="945">
        <v>435</v>
      </c>
      <c r="H21" s="616">
        <v>256</v>
      </c>
      <c r="I21" s="616">
        <v>81</v>
      </c>
      <c r="J21" s="616">
        <v>175</v>
      </c>
      <c r="K21" s="217">
        <f>SUM(B21,E21,H21)</f>
        <v>1289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159</v>
      </c>
      <c r="C22" s="1028">
        <v>108</v>
      </c>
      <c r="D22" s="980">
        <v>51</v>
      </c>
      <c r="E22" s="1034">
        <v>828</v>
      </c>
      <c r="F22" s="1028">
        <v>410</v>
      </c>
      <c r="G22" s="980">
        <v>418</v>
      </c>
      <c r="H22" s="1034">
        <v>294</v>
      </c>
      <c r="I22" s="1028">
        <v>104</v>
      </c>
      <c r="J22" s="1028">
        <v>190</v>
      </c>
      <c r="K22" s="218">
        <f>SUM(B22,E22,H22)</f>
        <v>1281</v>
      </c>
      <c r="M22" s="105" t="s">
        <v>284</v>
      </c>
      <c r="N22" s="171">
        <f>IF(ISBLANK(J23),"",J23)</f>
        <v>171</v>
      </c>
      <c r="O22" s="80">
        <f>IF(ISBLANK(I23),"",I23)</f>
        <v>106</v>
      </c>
      <c r="P22" s="211"/>
    </row>
    <row r="23" spans="1:17" ht="24.75" x14ac:dyDescent="0.25">
      <c r="A23" s="218">
        <v>2022</v>
      </c>
      <c r="B23" s="1034">
        <v>173</v>
      </c>
      <c r="C23" s="1028">
        <v>117</v>
      </c>
      <c r="D23" s="980">
        <v>56</v>
      </c>
      <c r="E23" s="1034">
        <v>817</v>
      </c>
      <c r="F23" s="1028">
        <v>356</v>
      </c>
      <c r="G23" s="980">
        <v>461</v>
      </c>
      <c r="H23" s="1034">
        <v>277</v>
      </c>
      <c r="I23" s="1028">
        <v>106</v>
      </c>
      <c r="J23" s="1028">
        <v>171</v>
      </c>
      <c r="K23" s="218">
        <f>SUM(B23,E23,H23)</f>
        <v>1267</v>
      </c>
      <c r="M23" s="106" t="s">
        <v>285</v>
      </c>
      <c r="N23" s="220">
        <f>IF(ISBLANK(G23),"",G23)</f>
        <v>461</v>
      </c>
      <c r="O23" s="107">
        <f>IF(ISBLANK(F23),"",F23)</f>
        <v>356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56</v>
      </c>
      <c r="O24" s="109">
        <f>IF(ISBLANK(C23),"",C23)</f>
        <v>117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171</v>
      </c>
      <c r="O29" s="80">
        <f>IF(ISBLANK(I23),"",I23)</f>
        <v>106</v>
      </c>
      <c r="P29" s="211"/>
    </row>
    <row r="30" spans="1:17" ht="27.75" customHeight="1" x14ac:dyDescent="0.25">
      <c r="M30" s="106" t="s">
        <v>515</v>
      </c>
      <c r="N30" s="220">
        <f>IF(ISBLANK(G23),"",G23)</f>
        <v>461</v>
      </c>
      <c r="O30" s="107">
        <f>IF(ISBLANK(F23),"",F23)</f>
        <v>356</v>
      </c>
      <c r="P30" s="211"/>
    </row>
    <row r="31" spans="1:17" ht="27.75" customHeight="1" x14ac:dyDescent="0.25">
      <c r="M31" s="108" t="s">
        <v>516</v>
      </c>
      <c r="N31" s="221">
        <f>IF(ISBLANK(D23),"",D23)</f>
        <v>56</v>
      </c>
      <c r="O31" s="109">
        <f>IF(ISBLANK(C23),"",C23)</f>
        <v>117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2100984</v>
      </c>
      <c r="D5" s="253"/>
    </row>
    <row r="6" spans="1:4" ht="30" x14ac:dyDescent="0.25">
      <c r="A6" s="686" t="s">
        <v>474</v>
      </c>
      <c r="B6" s="617">
        <v>3239968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1.5</v>
      </c>
      <c r="K5" s="945">
        <v>0.1</v>
      </c>
      <c r="L5" s="610"/>
      <c r="M5" s="611"/>
      <c r="N5" s="945"/>
    </row>
    <row r="6" spans="1:14" x14ac:dyDescent="0.25">
      <c r="A6" s="286">
        <v>2021</v>
      </c>
      <c r="B6" s="457">
        <v>10</v>
      </c>
      <c r="C6" s="457"/>
      <c r="D6" s="458"/>
      <c r="E6" s="976"/>
      <c r="F6" s="457">
        <v>140</v>
      </c>
      <c r="G6" s="458">
        <v>73</v>
      </c>
      <c r="H6" s="976">
        <v>67</v>
      </c>
      <c r="I6" s="457">
        <v>0.4</v>
      </c>
      <c r="J6" s="458">
        <v>0.8</v>
      </c>
      <c r="K6" s="976">
        <v>0.1</v>
      </c>
      <c r="L6" s="457"/>
      <c r="M6" s="458"/>
      <c r="N6" s="976"/>
    </row>
    <row r="7" spans="1:14" x14ac:dyDescent="0.25">
      <c r="A7" s="286">
        <v>2022</v>
      </c>
      <c r="B7" s="601">
        <v>11</v>
      </c>
      <c r="C7" s="601"/>
      <c r="D7" s="612"/>
      <c r="E7" s="980"/>
      <c r="F7" s="601">
        <v>122</v>
      </c>
      <c r="G7" s="612">
        <v>62</v>
      </c>
      <c r="H7" s="980">
        <v>60</v>
      </c>
      <c r="I7" s="601">
        <v>1.4</v>
      </c>
      <c r="J7" s="612">
        <v>2.8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10</v>
      </c>
      <c r="C8" s="947"/>
      <c r="D8" s="981"/>
      <c r="E8" s="979"/>
      <c r="F8" s="947">
        <v>123</v>
      </c>
      <c r="G8" s="981">
        <v>75</v>
      </c>
      <c r="H8" s="979">
        <v>48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161</v>
      </c>
      <c r="C5" s="207">
        <v>133</v>
      </c>
      <c r="G5" s="113"/>
      <c r="H5" s="174" t="s">
        <v>586</v>
      </c>
      <c r="I5" s="207">
        <v>252</v>
      </c>
      <c r="J5" s="207">
        <v>271</v>
      </c>
    </row>
    <row r="6" spans="1:13" ht="15" customHeight="1" x14ac:dyDescent="0.25">
      <c r="A6" s="175" t="s">
        <v>587</v>
      </c>
      <c r="B6" s="208">
        <v>1110</v>
      </c>
      <c r="C6" s="208">
        <v>499</v>
      </c>
      <c r="G6" s="113"/>
      <c r="H6" s="175" t="s">
        <v>587</v>
      </c>
      <c r="I6" s="208">
        <v>739</v>
      </c>
      <c r="J6" s="208">
        <v>418</v>
      </c>
    </row>
    <row r="7" spans="1:13" ht="15" customHeight="1" x14ac:dyDescent="0.25">
      <c r="A7" s="175" t="s">
        <v>588</v>
      </c>
      <c r="B7" s="208">
        <v>8762</v>
      </c>
      <c r="C7" s="208">
        <v>4323</v>
      </c>
      <c r="G7" s="113"/>
      <c r="H7" s="175" t="s">
        <v>588</v>
      </c>
      <c r="I7" s="208">
        <v>3676</v>
      </c>
      <c r="J7" s="208">
        <v>1950</v>
      </c>
    </row>
    <row r="8" spans="1:13" ht="15" customHeight="1" x14ac:dyDescent="0.25">
      <c r="A8" s="175" t="s">
        <v>589</v>
      </c>
      <c r="B8" s="208">
        <v>15404</v>
      </c>
      <c r="C8" s="208">
        <v>12890</v>
      </c>
      <c r="G8" s="113"/>
      <c r="H8" s="175" t="s">
        <v>589</v>
      </c>
      <c r="I8" s="208">
        <v>12085</v>
      </c>
      <c r="J8" s="208">
        <v>9725</v>
      </c>
    </row>
    <row r="9" spans="1:13" ht="15" customHeight="1" x14ac:dyDescent="0.25">
      <c r="A9" s="175" t="s">
        <v>590</v>
      </c>
      <c r="B9" s="208">
        <v>28865</v>
      </c>
      <c r="C9" s="208">
        <v>31862</v>
      </c>
      <c r="G9" s="113"/>
      <c r="H9" s="175" t="s">
        <v>590</v>
      </c>
      <c r="I9" s="208">
        <v>27252</v>
      </c>
      <c r="J9" s="208">
        <v>29166</v>
      </c>
    </row>
    <row r="10" spans="1:13" ht="15" customHeight="1" x14ac:dyDescent="0.25">
      <c r="A10" s="175" t="s">
        <v>591</v>
      </c>
      <c r="B10" s="208">
        <v>3167</v>
      </c>
      <c r="C10" s="208">
        <v>3235</v>
      </c>
      <c r="G10" s="113"/>
      <c r="H10" s="175" t="s">
        <v>591</v>
      </c>
      <c r="I10" s="208">
        <v>3165</v>
      </c>
      <c r="J10" s="208">
        <v>2723</v>
      </c>
    </row>
    <row r="11" spans="1:13" ht="15" customHeight="1" x14ac:dyDescent="0.25">
      <c r="A11" s="176" t="s">
        <v>592</v>
      </c>
      <c r="B11" s="209">
        <v>6128</v>
      </c>
      <c r="C11" s="209">
        <v>4711</v>
      </c>
      <c r="G11" s="113"/>
      <c r="H11" s="176" t="s">
        <v>592</v>
      </c>
      <c r="I11" s="209">
        <v>8424</v>
      </c>
      <c r="J11" s="209">
        <v>6027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161</v>
      </c>
      <c r="C17" s="178">
        <f>IF(ISBLANK(C5),"0",C5)</f>
        <v>133</v>
      </c>
      <c r="G17" s="113"/>
      <c r="H17" s="174" t="s">
        <v>586</v>
      </c>
      <c r="I17" s="177">
        <f>IF(ISBLANK(I5),"0",I5)</f>
        <v>252</v>
      </c>
      <c r="J17" s="178">
        <f>IF(ISBLANK(J5),"0",J5)</f>
        <v>271</v>
      </c>
    </row>
    <row r="18" spans="1:13" ht="15" customHeight="1" x14ac:dyDescent="0.25">
      <c r="A18" s="175" t="s">
        <v>587</v>
      </c>
      <c r="B18" s="179">
        <f t="shared" ref="B18:C18" si="0">IF(ISBLANK(B6),"0",B6)</f>
        <v>1110</v>
      </c>
      <c r="C18" s="180">
        <f t="shared" si="0"/>
        <v>499</v>
      </c>
      <c r="G18" s="113"/>
      <c r="H18" s="175" t="s">
        <v>587</v>
      </c>
      <c r="I18" s="179">
        <f t="shared" ref="I18:J18" si="1">IF(ISBLANK(I6),"0",I6)</f>
        <v>739</v>
      </c>
      <c r="J18" s="180">
        <f t="shared" si="1"/>
        <v>418</v>
      </c>
    </row>
    <row r="19" spans="1:13" ht="15" customHeight="1" x14ac:dyDescent="0.25">
      <c r="A19" s="175" t="s">
        <v>588</v>
      </c>
      <c r="B19" s="179">
        <f t="shared" ref="B19:C19" si="2">IF(ISBLANK(B7),"0",B7)</f>
        <v>8762</v>
      </c>
      <c r="C19" s="180">
        <f t="shared" si="2"/>
        <v>4323</v>
      </c>
      <c r="G19" s="113"/>
      <c r="H19" s="175" t="s">
        <v>588</v>
      </c>
      <c r="I19" s="179">
        <f t="shared" ref="I19:J19" si="3">IF(ISBLANK(I7),"0",I7)</f>
        <v>3676</v>
      </c>
      <c r="J19" s="180">
        <f t="shared" si="3"/>
        <v>1950</v>
      </c>
    </row>
    <row r="20" spans="1:13" ht="15" customHeight="1" x14ac:dyDescent="0.25">
      <c r="A20" s="175" t="s">
        <v>589</v>
      </c>
      <c r="B20" s="179">
        <f t="shared" ref="B20:C20" si="4">IF(ISBLANK(B8),"0",B8)</f>
        <v>15404</v>
      </c>
      <c r="C20" s="180">
        <f t="shared" si="4"/>
        <v>12890</v>
      </c>
      <c r="G20" s="113"/>
      <c r="H20" s="175" t="s">
        <v>589</v>
      </c>
      <c r="I20" s="179">
        <f t="shared" ref="I20:J20" si="5">IF(ISBLANK(I8),"0",I8)</f>
        <v>12085</v>
      </c>
      <c r="J20" s="180">
        <f t="shared" si="5"/>
        <v>9725</v>
      </c>
    </row>
    <row r="21" spans="1:13" ht="15" customHeight="1" x14ac:dyDescent="0.25">
      <c r="A21" s="175" t="s">
        <v>590</v>
      </c>
      <c r="B21" s="179">
        <f t="shared" ref="B21:C21" si="6">IF(ISBLANK(B9),"0",B9)</f>
        <v>28865</v>
      </c>
      <c r="C21" s="180">
        <f t="shared" si="6"/>
        <v>31862</v>
      </c>
      <c r="G21" s="113"/>
      <c r="H21" s="175" t="s">
        <v>590</v>
      </c>
      <c r="I21" s="179">
        <f t="shared" ref="I21:J21" si="7">IF(ISBLANK(I9),"0",I9)</f>
        <v>27252</v>
      </c>
      <c r="J21" s="180">
        <f t="shared" si="7"/>
        <v>29166</v>
      </c>
    </row>
    <row r="22" spans="1:13" ht="15" customHeight="1" x14ac:dyDescent="0.25">
      <c r="A22" s="175" t="s">
        <v>591</v>
      </c>
      <c r="B22" s="179">
        <f t="shared" ref="B22:C22" si="8">IF(ISBLANK(B10),"0",B10)</f>
        <v>3167</v>
      </c>
      <c r="C22" s="180">
        <f t="shared" si="8"/>
        <v>3235</v>
      </c>
      <c r="G22" s="113"/>
      <c r="H22" s="175" t="s">
        <v>591</v>
      </c>
      <c r="I22" s="179">
        <f t="shared" ref="I22:J22" si="9">IF(ISBLANK(I10),"0",I10)</f>
        <v>3165</v>
      </c>
      <c r="J22" s="180">
        <f t="shared" si="9"/>
        <v>2723</v>
      </c>
    </row>
    <row r="23" spans="1:13" ht="15" customHeight="1" x14ac:dyDescent="0.25">
      <c r="A23" s="176" t="s">
        <v>592</v>
      </c>
      <c r="B23" s="181">
        <f t="shared" ref="B23:C23" si="10">IF(ISBLANK(B11),"0",B11)</f>
        <v>6128</v>
      </c>
      <c r="C23" s="182">
        <f t="shared" si="10"/>
        <v>4711</v>
      </c>
      <c r="G23" s="113"/>
      <c r="H23" s="176" t="s">
        <v>592</v>
      </c>
      <c r="I23" s="181">
        <f t="shared" ref="I23:J23" si="11">IF(ISBLANK(I11),"0",I11)</f>
        <v>8424</v>
      </c>
      <c r="J23" s="182">
        <f t="shared" si="11"/>
        <v>6027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0.25315659543689167</v>
      </c>
      <c r="C29" s="184">
        <f>C17/SUM(C17:C23)*100</f>
        <v>0.23069051046779873</v>
      </c>
      <c r="D29" s="253"/>
      <c r="E29" s="253"/>
      <c r="G29" s="113"/>
      <c r="H29" s="174" t="s">
        <v>593</v>
      </c>
      <c r="I29" s="184">
        <f>I17/SUM(I17:I23)*100</f>
        <v>0.45329447952080304</v>
      </c>
      <c r="J29" s="184">
        <f>J17/SUM(J17:J23)*100</f>
        <v>0.53898170246618926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1.7453653474220481</v>
      </c>
      <c r="C30" s="185">
        <f>C18/SUM(C17:C23)*100</f>
        <v>0.86552304303331995</v>
      </c>
      <c r="D30" s="253"/>
      <c r="E30" s="253"/>
      <c r="G30" s="113"/>
      <c r="H30" s="175" t="s">
        <v>594</v>
      </c>
      <c r="I30" s="185">
        <f>I18/SUM(I17:I23)*100</f>
        <v>1.3293040490709263</v>
      </c>
      <c r="J30" s="185">
        <f>J18/SUM(J17:J23)*100</f>
        <v>0.83134447096260933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13.777379436136924</v>
      </c>
      <c r="C31" s="185">
        <f>C19/SUM(C17:C23)*100</f>
        <v>7.4983088477616091</v>
      </c>
      <c r="D31" s="253"/>
      <c r="E31" s="253"/>
      <c r="G31" s="113"/>
      <c r="H31" s="175" t="s">
        <v>595</v>
      </c>
      <c r="I31" s="185">
        <f>I19/SUM(I17:I23)*100</f>
        <v>6.6123432806288562</v>
      </c>
      <c r="J31" s="185">
        <f>J19/SUM(J17:J23)*100</f>
        <v>3.8782816229116945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24.221268298819126</v>
      </c>
      <c r="C32" s="185">
        <f>C20/SUM(C17:C23)*100</f>
        <v>22.357899849097183</v>
      </c>
      <c r="D32" s="253"/>
      <c r="E32" s="253"/>
      <c r="G32" s="113"/>
      <c r="H32" s="175" t="s">
        <v>596</v>
      </c>
      <c r="I32" s="185">
        <f>I20/SUM(I17:I23)*100</f>
        <v>21.738348353209936</v>
      </c>
      <c r="J32" s="185">
        <f>J20/SUM(J17:J23)*100</f>
        <v>19.341686555290373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45.387361039042723</v>
      </c>
      <c r="C33" s="185">
        <f>C21/SUM(C17:C23)*100</f>
        <v>55.265120635526344</v>
      </c>
      <c r="D33" s="253"/>
      <c r="E33" s="253"/>
      <c r="G33" s="113"/>
      <c r="H33" s="175" t="s">
        <v>597</v>
      </c>
      <c r="I33" s="185">
        <f>I21/SUM(I17:I23)*100</f>
        <v>49.020560142463978</v>
      </c>
      <c r="J33" s="185">
        <f>J21/SUM(J17:J23)*100</f>
        <v>58.00715990453461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4.9797946444014656</v>
      </c>
      <c r="C34" s="185">
        <f>C22/SUM(C17:C23)*100</f>
        <v>5.6111564012280368</v>
      </c>
      <c r="D34" s="253"/>
      <c r="E34" s="253"/>
      <c r="G34" s="113"/>
      <c r="H34" s="175" t="s">
        <v>598</v>
      </c>
      <c r="I34" s="185">
        <f>I22/SUM(I17:I23)*100</f>
        <v>5.6931628082672274</v>
      </c>
      <c r="J34" s="185">
        <f>J22/SUM(J17:J23)*100</f>
        <v>5.4156722354813045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9.6356746387408201</v>
      </c>
      <c r="C35" s="186">
        <f>C23/SUM(C17:C23)*100</f>
        <v>8.1713007128857118</v>
      </c>
      <c r="D35" s="253"/>
      <c r="E35" s="253"/>
      <c r="G35" s="113"/>
      <c r="H35" s="176" t="s">
        <v>599</v>
      </c>
      <c r="I35" s="186">
        <f>I23/SUM(I17:I23)*100</f>
        <v>15.152986886838271</v>
      </c>
      <c r="J35" s="186">
        <f>J23/SUM(J17:J23)*100</f>
        <v>11.986873508353222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0.25315659543689167</v>
      </c>
      <c r="C41" s="184">
        <f t="shared" si="12"/>
        <v>0.23069051046779873</v>
      </c>
      <c r="G41" s="113"/>
      <c r="H41" s="174" t="s">
        <v>601</v>
      </c>
      <c r="I41" s="184">
        <f t="shared" ref="I41:J41" si="13">I29</f>
        <v>0.45329447952080304</v>
      </c>
      <c r="J41" s="184">
        <f t="shared" si="13"/>
        <v>0.53898170246618926</v>
      </c>
    </row>
    <row r="42" spans="1:12" x14ac:dyDescent="0.25">
      <c r="A42" s="175" t="s">
        <v>602</v>
      </c>
      <c r="B42" s="185">
        <f t="shared" si="12"/>
        <v>1.7453653474220481</v>
      </c>
      <c r="C42" s="185">
        <f t="shared" si="12"/>
        <v>0.86552304303331995</v>
      </c>
      <c r="G42" s="113"/>
      <c r="H42" s="175" t="s">
        <v>602</v>
      </c>
      <c r="I42" s="185">
        <f t="shared" ref="I42:J42" si="14">I30</f>
        <v>1.3293040490709263</v>
      </c>
      <c r="J42" s="185">
        <f t="shared" si="14"/>
        <v>0.83134447096260933</v>
      </c>
    </row>
    <row r="43" spans="1:12" x14ac:dyDescent="0.25">
      <c r="A43" s="175" t="s">
        <v>603</v>
      </c>
      <c r="B43" s="185">
        <f t="shared" si="12"/>
        <v>13.777379436136924</v>
      </c>
      <c r="C43" s="185">
        <f t="shared" si="12"/>
        <v>7.4983088477616091</v>
      </c>
      <c r="G43" s="113"/>
      <c r="H43" s="175" t="s">
        <v>603</v>
      </c>
      <c r="I43" s="185">
        <f t="shared" ref="I43:J43" si="15">I31</f>
        <v>6.6123432806288562</v>
      </c>
      <c r="J43" s="185">
        <f t="shared" si="15"/>
        <v>3.8782816229116945</v>
      </c>
    </row>
    <row r="44" spans="1:12" x14ac:dyDescent="0.25">
      <c r="A44" s="175" t="s">
        <v>604</v>
      </c>
      <c r="B44" s="185">
        <f t="shared" si="12"/>
        <v>24.221268298819126</v>
      </c>
      <c r="C44" s="185">
        <f t="shared" si="12"/>
        <v>22.357899849097183</v>
      </c>
      <c r="G44" s="113"/>
      <c r="H44" s="175" t="s">
        <v>604</v>
      </c>
      <c r="I44" s="185">
        <f t="shared" ref="I44:J44" si="16">I32</f>
        <v>21.738348353209936</v>
      </c>
      <c r="J44" s="185">
        <f t="shared" si="16"/>
        <v>19.341686555290373</v>
      </c>
    </row>
    <row r="45" spans="1:12" x14ac:dyDescent="0.25">
      <c r="A45" s="175" t="s">
        <v>605</v>
      </c>
      <c r="B45" s="185">
        <f t="shared" si="12"/>
        <v>45.387361039042723</v>
      </c>
      <c r="C45" s="185">
        <f t="shared" si="12"/>
        <v>55.265120635526344</v>
      </c>
      <c r="G45" s="113"/>
      <c r="H45" s="175" t="s">
        <v>605</v>
      </c>
      <c r="I45" s="185">
        <f t="shared" ref="I45:J45" si="17">I33</f>
        <v>49.020560142463978</v>
      </c>
      <c r="J45" s="185">
        <f t="shared" si="17"/>
        <v>58.00715990453461</v>
      </c>
    </row>
    <row r="46" spans="1:12" x14ac:dyDescent="0.25">
      <c r="A46" s="175" t="s">
        <v>606</v>
      </c>
      <c r="B46" s="185">
        <f t="shared" si="12"/>
        <v>4.9797946444014656</v>
      </c>
      <c r="C46" s="185">
        <f t="shared" si="12"/>
        <v>5.6111564012280368</v>
      </c>
      <c r="G46" s="113"/>
      <c r="H46" s="175" t="s">
        <v>606</v>
      </c>
      <c r="I46" s="185">
        <f t="shared" ref="I46:J46" si="18">I34</f>
        <v>5.6931628082672274</v>
      </c>
      <c r="J46" s="185">
        <f t="shared" si="18"/>
        <v>5.4156722354813045</v>
      </c>
    </row>
    <row r="47" spans="1:12" x14ac:dyDescent="0.25">
      <c r="A47" s="176" t="s">
        <v>607</v>
      </c>
      <c r="B47" s="186">
        <f t="shared" si="12"/>
        <v>9.6356746387408201</v>
      </c>
      <c r="C47" s="186">
        <f t="shared" si="12"/>
        <v>8.1713007128857118</v>
      </c>
      <c r="G47" s="113"/>
      <c r="H47" s="176" t="s">
        <v>607</v>
      </c>
      <c r="I47" s="186">
        <f t="shared" ref="I47:J47" si="19">I35</f>
        <v>15.152986886838271</v>
      </c>
      <c r="J47" s="186">
        <f t="shared" si="19"/>
        <v>11.986873508353222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31680</v>
      </c>
      <c r="C5" s="207">
        <v>25137</v>
      </c>
      <c r="D5" s="253"/>
      <c r="E5" s="253"/>
      <c r="F5" s="1003"/>
      <c r="H5" s="174" t="s">
        <v>624</v>
      </c>
      <c r="I5" s="207">
        <v>13877</v>
      </c>
      <c r="J5" s="207">
        <v>10790</v>
      </c>
    </row>
    <row r="6" spans="1:10" ht="15" customHeight="1" x14ac:dyDescent="0.25">
      <c r="A6" s="175" t="s">
        <v>625</v>
      </c>
      <c r="B6" s="208">
        <v>9849</v>
      </c>
      <c r="C6" s="208">
        <v>9425</v>
      </c>
      <c r="D6" s="253"/>
      <c r="E6" s="253"/>
      <c r="F6" s="1003"/>
      <c r="H6" s="175" t="s">
        <v>625</v>
      </c>
      <c r="I6" s="208">
        <v>16643</v>
      </c>
      <c r="J6" s="208">
        <v>18177</v>
      </c>
    </row>
    <row r="7" spans="1:10" ht="15" customHeight="1" x14ac:dyDescent="0.25">
      <c r="A7" s="176" t="s">
        <v>626</v>
      </c>
      <c r="B7" s="209">
        <v>22068</v>
      </c>
      <c r="C7" s="209">
        <v>23091</v>
      </c>
      <c r="D7" s="253"/>
      <c r="E7" s="253"/>
      <c r="F7" s="1003"/>
      <c r="H7" s="175" t="s">
        <v>626</v>
      </c>
      <c r="I7" s="208">
        <v>24786</v>
      </c>
      <c r="J7" s="208">
        <v>21006</v>
      </c>
    </row>
    <row r="8" spans="1:10" x14ac:dyDescent="0.25">
      <c r="D8" s="253"/>
      <c r="E8" s="253"/>
      <c r="F8" s="1003"/>
      <c r="H8" s="176" t="s">
        <v>2351</v>
      </c>
      <c r="I8" s="209">
        <v>287</v>
      </c>
      <c r="J8" s="209">
        <v>307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31680</v>
      </c>
      <c r="C13" s="178">
        <f>IF(ISBLANK(C5),"0",C5)</f>
        <v>25137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9849</v>
      </c>
      <c r="C14" s="180">
        <f t="shared" si="0"/>
        <v>9425</v>
      </c>
      <c r="D14" s="253"/>
      <c r="E14" s="253"/>
      <c r="F14" s="1003"/>
      <c r="H14" s="174" t="s">
        <v>624</v>
      </c>
      <c r="I14" s="177">
        <f>IF(ISBLANK(I5),"0",I5)</f>
        <v>13877</v>
      </c>
      <c r="J14" s="178">
        <f>IF(ISBLANK(J5),"0",J5)</f>
        <v>10790</v>
      </c>
    </row>
    <row r="15" spans="1:10" ht="15" customHeight="1" x14ac:dyDescent="0.25">
      <c r="A15" s="176" t="s">
        <v>626</v>
      </c>
      <c r="B15" s="181">
        <f t="shared" si="0"/>
        <v>22068</v>
      </c>
      <c r="C15" s="182">
        <f t="shared" si="0"/>
        <v>23091</v>
      </c>
      <c r="D15" s="253"/>
      <c r="E15" s="253"/>
      <c r="F15" s="1003"/>
      <c r="H15" s="175" t="s">
        <v>625</v>
      </c>
      <c r="I15" s="179">
        <f t="shared" ref="I15:J15" si="1">IF(ISBLANK(I6),"0",I6)</f>
        <v>16643</v>
      </c>
      <c r="J15" s="180">
        <f t="shared" si="1"/>
        <v>18177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24786</v>
      </c>
      <c r="J16" s="180">
        <f t="shared" si="2"/>
        <v>21006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287</v>
      </c>
      <c r="J17" s="182">
        <f t="shared" si="3"/>
        <v>307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49.813670456153588</v>
      </c>
      <c r="C21" s="184">
        <f>C13/SUM(C13:C15)*100</f>
        <v>43.600506478413962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15.486579555639418</v>
      </c>
      <c r="C22" s="185">
        <f>C14/SUM(C13:C15)*100</f>
        <v>16.347804971120322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34.699749988206989</v>
      </c>
      <c r="C23" s="186">
        <f>C15/SUM(C13:C15)*100</f>
        <v>40.05168855046572</v>
      </c>
      <c r="D23" s="253"/>
      <c r="E23" s="253"/>
      <c r="F23" s="1003"/>
      <c r="H23" s="174" t="s">
        <v>629</v>
      </c>
      <c r="I23" s="184">
        <f>I14/SUM(I14:I17)*100</f>
        <v>24.961775763135645</v>
      </c>
      <c r="J23" s="184">
        <f>J14/SUM(J14:J17)*100</f>
        <v>21.459824980111375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29.937222312161605</v>
      </c>
      <c r="J24" s="185">
        <f>J15/SUM(J14:J17)*100</f>
        <v>36.151551312649168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44.584749878581839</v>
      </c>
      <c r="J25" s="185">
        <f>J16/SUM(J14:J17)*100</f>
        <v>41.778042959427211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0.51625204612091447</v>
      </c>
      <c r="J26" s="186">
        <f>J17/SUM(J14:J17)*100</f>
        <v>0.61058074781225147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49.813670456153588</v>
      </c>
      <c r="C29" s="189">
        <f t="shared" si="4"/>
        <v>43.600506478413962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15.486579555639418</v>
      </c>
      <c r="C30" s="192">
        <f t="shared" si="4"/>
        <v>16.347804971120322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34.699749988206989</v>
      </c>
      <c r="C31" s="195">
        <f t="shared" si="4"/>
        <v>40.05168855046572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24.961775763135645</v>
      </c>
      <c r="J32" s="189">
        <f>J23</f>
        <v>21.459824980111375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29.937222312161605</v>
      </c>
      <c r="J33" s="192">
        <f t="shared" si="5"/>
        <v>36.151551312649168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44.584749878581839</v>
      </c>
      <c r="J34" s="192">
        <f t="shared" si="6"/>
        <v>41.778042959427211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0.51625204612091447</v>
      </c>
      <c r="J35" s="195">
        <f t="shared" si="7"/>
        <v>0.61058074781225147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1007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124161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148.9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49</v>
      </c>
      <c r="C5" s="655">
        <v>29</v>
      </c>
      <c r="E5" s="28"/>
      <c r="J5" s="654" t="s">
        <v>542</v>
      </c>
      <c r="K5" s="669">
        <f>IF(ISBLANK(B5),"",B5)</f>
        <v>49</v>
      </c>
      <c r="L5" s="618">
        <f>IF(ISBLANK(C5),"",C5)</f>
        <v>29</v>
      </c>
      <c r="N5" s="28"/>
    </row>
    <row r="6" spans="1:15" x14ac:dyDescent="0.25">
      <c r="A6" s="656" t="s">
        <v>543</v>
      </c>
      <c r="B6" s="657">
        <v>53</v>
      </c>
      <c r="C6" s="657">
        <v>35</v>
      </c>
      <c r="E6" s="44"/>
      <c r="J6" s="656" t="s">
        <v>543</v>
      </c>
      <c r="K6" s="670">
        <f t="shared" ref="K6:K10" si="0">IF(ISBLANK(B6),"",B6)</f>
        <v>53</v>
      </c>
      <c r="L6" s="619">
        <f t="shared" ref="L6:L10" si="1">IF(ISBLANK(C6),"",C6)</f>
        <v>35</v>
      </c>
      <c r="N6" s="44"/>
    </row>
    <row r="7" spans="1:15" x14ac:dyDescent="0.25">
      <c r="A7" s="656" t="s">
        <v>641</v>
      </c>
      <c r="B7" s="657">
        <v>154</v>
      </c>
      <c r="C7" s="657">
        <v>102</v>
      </c>
      <c r="E7" s="44"/>
      <c r="J7" s="656" t="s">
        <v>641</v>
      </c>
      <c r="K7" s="670">
        <f t="shared" si="0"/>
        <v>154</v>
      </c>
      <c r="L7" s="619">
        <f t="shared" si="1"/>
        <v>102</v>
      </c>
      <c r="N7" s="44"/>
    </row>
    <row r="8" spans="1:15" x14ac:dyDescent="0.25">
      <c r="A8" s="650" t="s">
        <v>642</v>
      </c>
      <c r="B8" s="651">
        <v>129</v>
      </c>
      <c r="C8" s="651">
        <v>91</v>
      </c>
      <c r="E8" s="21"/>
      <c r="J8" s="650" t="s">
        <v>642</v>
      </c>
      <c r="K8" s="670">
        <f t="shared" si="0"/>
        <v>129</v>
      </c>
      <c r="L8" s="619">
        <f t="shared" si="1"/>
        <v>91</v>
      </c>
      <c r="N8" s="21"/>
    </row>
    <row r="9" spans="1:15" x14ac:dyDescent="0.25">
      <c r="A9" s="650" t="s">
        <v>643</v>
      </c>
      <c r="B9" s="651">
        <v>146</v>
      </c>
      <c r="C9" s="651">
        <v>61</v>
      </c>
      <c r="E9" s="21"/>
      <c r="J9" s="650" t="s">
        <v>643</v>
      </c>
      <c r="K9" s="670">
        <f t="shared" si="0"/>
        <v>146</v>
      </c>
      <c r="L9" s="619">
        <f t="shared" si="1"/>
        <v>61</v>
      </c>
      <c r="N9" s="21"/>
    </row>
    <row r="10" spans="1:15" x14ac:dyDescent="0.25">
      <c r="A10" s="652" t="s">
        <v>365</v>
      </c>
      <c r="B10" s="653">
        <v>383</v>
      </c>
      <c r="C10" s="653">
        <v>53</v>
      </c>
      <c r="J10" s="652" t="s">
        <v>365</v>
      </c>
      <c r="K10" s="671">
        <f t="shared" si="0"/>
        <v>383</v>
      </c>
      <c r="L10" s="620">
        <f t="shared" si="1"/>
        <v>53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1.36</v>
      </c>
      <c r="C15" s="197"/>
      <c r="D15" s="253"/>
      <c r="E15" s="211"/>
      <c r="F15" s="253"/>
      <c r="G15" s="253"/>
      <c r="J15" s="673" t="s">
        <v>488</v>
      </c>
      <c r="K15" s="674">
        <f>B15</f>
        <v>1.36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0.61</v>
      </c>
      <c r="C16" s="197"/>
      <c r="D16" s="253"/>
      <c r="E16" s="254"/>
      <c r="F16" s="253"/>
      <c r="G16" s="253"/>
      <c r="J16" s="675" t="s">
        <v>489</v>
      </c>
      <c r="K16" s="676">
        <f>B16</f>
        <v>0.61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0.99</v>
      </c>
      <c r="C18" s="197"/>
      <c r="D18" s="255"/>
      <c r="E18" s="256"/>
      <c r="F18" s="253"/>
      <c r="G18" s="253"/>
      <c r="J18" s="678" t="s">
        <v>501</v>
      </c>
      <c r="K18" s="674">
        <f>B18</f>
        <v>0.99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1.04</v>
      </c>
      <c r="C19" s="198"/>
      <c r="D19" s="255"/>
      <c r="E19" s="256"/>
      <c r="F19" s="253"/>
      <c r="G19" s="253"/>
      <c r="J19" s="672" t="s">
        <v>502</v>
      </c>
      <c r="K19" s="676">
        <f>B19</f>
        <v>1.04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</v>
      </c>
      <c r="C21" s="253"/>
      <c r="D21" s="253"/>
      <c r="E21" s="253"/>
      <c r="F21" s="253"/>
      <c r="G21" s="253"/>
      <c r="J21" s="661" t="s">
        <v>498</v>
      </c>
      <c r="K21" s="679">
        <f>B21</f>
        <v>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9</v>
      </c>
      <c r="C32" s="655">
        <v>10</v>
      </c>
      <c r="E32" s="28"/>
      <c r="J32" s="654" t="s">
        <v>542</v>
      </c>
      <c r="K32" s="669">
        <f>IF(ISBLANK(B32),"",B32)</f>
        <v>9</v>
      </c>
      <c r="L32" s="618">
        <f>IF(ISBLANK(C32),"",C32)</f>
        <v>10</v>
      </c>
      <c r="N32" s="28"/>
    </row>
    <row r="33" spans="1:15" x14ac:dyDescent="0.25">
      <c r="A33" s="656" t="s">
        <v>543</v>
      </c>
      <c r="B33" s="657">
        <v>30</v>
      </c>
      <c r="C33" s="657">
        <v>31</v>
      </c>
      <c r="E33" s="44"/>
      <c r="J33" s="656" t="s">
        <v>543</v>
      </c>
      <c r="K33" s="670">
        <f t="shared" ref="K33:K37" si="2">IF(ISBLANK(B33),"",B33)</f>
        <v>30</v>
      </c>
      <c r="L33" s="619">
        <f t="shared" ref="L33:L37" si="3">IF(ISBLANK(C33),"",C33)</f>
        <v>31</v>
      </c>
      <c r="N33" s="44"/>
    </row>
    <row r="34" spans="1:15" x14ac:dyDescent="0.25">
      <c r="A34" s="656" t="s">
        <v>641</v>
      </c>
      <c r="B34" s="657">
        <v>85</v>
      </c>
      <c r="C34" s="657">
        <v>70</v>
      </c>
      <c r="E34" s="44"/>
      <c r="J34" s="656" t="s">
        <v>641</v>
      </c>
      <c r="K34" s="670">
        <f t="shared" si="2"/>
        <v>85</v>
      </c>
      <c r="L34" s="619">
        <f t="shared" si="3"/>
        <v>70</v>
      </c>
      <c r="N34" s="44"/>
    </row>
    <row r="35" spans="1:15" x14ac:dyDescent="0.25">
      <c r="A35" s="650" t="s">
        <v>642</v>
      </c>
      <c r="B35" s="651">
        <v>131</v>
      </c>
      <c r="C35" s="651">
        <v>71</v>
      </c>
      <c r="E35" s="21"/>
      <c r="J35" s="650" t="s">
        <v>642</v>
      </c>
      <c r="K35" s="670">
        <f t="shared" si="2"/>
        <v>131</v>
      </c>
      <c r="L35" s="619">
        <f t="shared" si="3"/>
        <v>71</v>
      </c>
      <c r="N35" s="21"/>
    </row>
    <row r="36" spans="1:15" x14ac:dyDescent="0.25">
      <c r="A36" s="650" t="s">
        <v>643</v>
      </c>
      <c r="B36" s="651">
        <v>99</v>
      </c>
      <c r="C36" s="651">
        <v>62</v>
      </c>
      <c r="E36" s="21"/>
      <c r="J36" s="650" t="s">
        <v>643</v>
      </c>
      <c r="K36" s="670">
        <f t="shared" si="2"/>
        <v>99</v>
      </c>
      <c r="L36" s="619">
        <f t="shared" si="3"/>
        <v>62</v>
      </c>
      <c r="N36" s="21"/>
    </row>
    <row r="37" spans="1:15" x14ac:dyDescent="0.25">
      <c r="A37" s="652" t="s">
        <v>365</v>
      </c>
      <c r="B37" s="653">
        <v>132</v>
      </c>
      <c r="C37" s="653">
        <v>32</v>
      </c>
      <c r="J37" s="652" t="s">
        <v>365</v>
      </c>
      <c r="K37" s="671">
        <f t="shared" si="2"/>
        <v>132</v>
      </c>
      <c r="L37" s="620">
        <f t="shared" si="3"/>
        <v>32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0.83</v>
      </c>
      <c r="C42" s="197"/>
      <c r="D42" s="253"/>
      <c r="E42" s="211"/>
      <c r="F42" s="253"/>
      <c r="G42" s="253"/>
      <c r="J42" s="673" t="s">
        <v>488</v>
      </c>
      <c r="K42" s="674">
        <f>B42</f>
        <v>0.83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0.52</v>
      </c>
      <c r="C43" s="197"/>
      <c r="D43" s="253"/>
      <c r="E43" s="254"/>
      <c r="F43" s="253"/>
      <c r="G43" s="253"/>
      <c r="J43" s="675" t="s">
        <v>489</v>
      </c>
      <c r="K43" s="676">
        <f>B43</f>
        <v>0.52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</v>
      </c>
      <c r="C45" s="197"/>
      <c r="D45" s="255"/>
      <c r="E45" s="256"/>
      <c r="F45" s="253"/>
      <c r="G45" s="253"/>
      <c r="J45" s="678" t="s">
        <v>501</v>
      </c>
      <c r="K45" s="674">
        <f>B45</f>
        <v>0.7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0.62</v>
      </c>
      <c r="C46" s="198"/>
      <c r="D46" s="255"/>
      <c r="E46" s="256"/>
      <c r="F46" s="253"/>
      <c r="G46" s="253"/>
      <c r="J46" s="672" t="s">
        <v>502</v>
      </c>
      <c r="K46" s="676">
        <f>B46</f>
        <v>0.62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0.68</v>
      </c>
      <c r="C48" s="253"/>
      <c r="D48" s="253"/>
      <c r="E48" s="253"/>
      <c r="F48" s="253"/>
      <c r="G48" s="253"/>
      <c r="J48" s="661" t="s">
        <v>498</v>
      </c>
      <c r="K48" s="679">
        <f>B48</f>
        <v>0.68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48882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222069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346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50600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20066</v>
      </c>
      <c r="D4" s="643">
        <v>2</v>
      </c>
      <c r="E4" s="643">
        <v>6202</v>
      </c>
      <c r="F4" s="643">
        <v>3</v>
      </c>
      <c r="G4" s="643">
        <v>306</v>
      </c>
      <c r="H4" s="643">
        <v>21102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44071</v>
      </c>
      <c r="D5" s="602">
        <v>2</v>
      </c>
      <c r="E5" s="602">
        <v>11239</v>
      </c>
      <c r="F5" s="602">
        <v>3</v>
      </c>
      <c r="G5" s="602">
        <v>368</v>
      </c>
      <c r="H5" s="602">
        <v>30598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48882</v>
      </c>
      <c r="D6" s="617">
        <v>2</v>
      </c>
      <c r="E6" s="617">
        <v>222069</v>
      </c>
      <c r="F6" s="617">
        <v>3</v>
      </c>
      <c r="G6" s="617">
        <v>346</v>
      </c>
      <c r="H6" s="617">
        <v>50600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128.1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0.8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4575332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36850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13</v>
      </c>
      <c r="C4" s="600">
        <v>10.9</v>
      </c>
      <c r="D4" s="600">
        <v>81.099999999999994</v>
      </c>
      <c r="E4" s="600">
        <v>0.56999999999999995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13</v>
      </c>
      <c r="C5" s="602">
        <v>11.4</v>
      </c>
      <c r="D5" s="751">
        <v>109.8</v>
      </c>
      <c r="E5" s="751">
        <v>0.57999999999999996</v>
      </c>
      <c r="G5" s="647" t="s">
        <v>446</v>
      </c>
      <c r="H5" s="648">
        <f>IF(ISBLANK(B4),"",B4)</f>
        <v>13</v>
      </c>
      <c r="I5" s="648">
        <f>IF(ISBLANK(B5),"",B5)</f>
        <v>13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9.8000000000000007</v>
      </c>
      <c r="D6" s="959">
        <v>128.1</v>
      </c>
      <c r="E6" s="959">
        <v>0.43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10.9</v>
      </c>
      <c r="I9" s="648">
        <f>IF(ISBLANK(C5),"",C5)</f>
        <v>11.4</v>
      </c>
      <c r="J9" s="649">
        <f>IF(ISBLANK(C6),"",C6)</f>
        <v>9.8000000000000007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337</v>
      </c>
      <c r="C4" s="643">
        <v>2.5</v>
      </c>
      <c r="D4" s="643">
        <v>0.9</v>
      </c>
      <c r="E4" s="643">
        <v>0.15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320</v>
      </c>
      <c r="C5" s="602">
        <v>2.4</v>
      </c>
      <c r="D5" s="602">
        <v>0.8</v>
      </c>
      <c r="E5" s="602">
        <v>0.17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330</v>
      </c>
      <c r="C6" s="602">
        <v>2.7</v>
      </c>
      <c r="D6" s="602">
        <v>0.9</v>
      </c>
      <c r="E6" s="602">
        <v>0.16</v>
      </c>
      <c r="F6" s="602">
        <v>0.6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93.5</v>
      </c>
      <c r="C5" s="602">
        <v>96.2</v>
      </c>
      <c r="D5" s="602">
        <v>2</v>
      </c>
      <c r="E5" s="602">
        <v>1.5</v>
      </c>
      <c r="F5" s="253"/>
      <c r="G5" s="253"/>
      <c r="H5" s="253"/>
    </row>
    <row r="6" spans="1:8" x14ac:dyDescent="0.25">
      <c r="A6" s="360">
        <v>2021</v>
      </c>
      <c r="B6" s="602">
        <v>92.9</v>
      </c>
      <c r="C6" s="602">
        <v>90.2</v>
      </c>
      <c r="D6" s="602">
        <v>2</v>
      </c>
      <c r="E6" s="602">
        <v>1.5</v>
      </c>
      <c r="F6" s="253"/>
      <c r="G6" s="253"/>
      <c r="H6" s="253"/>
    </row>
    <row r="7" spans="1:8" x14ac:dyDescent="0.25">
      <c r="A7" s="481">
        <v>2022</v>
      </c>
      <c r="B7" s="1067">
        <v>90.1</v>
      </c>
      <c r="C7" s="1067">
        <v>88.9</v>
      </c>
      <c r="D7" s="1067">
        <v>1</v>
      </c>
      <c r="E7" s="1067">
        <v>0.8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1.5</v>
      </c>
    </row>
    <row r="17" spans="1:2" x14ac:dyDescent="0.25">
      <c r="A17" s="633">
        <f t="shared" si="0"/>
        <v>2022</v>
      </c>
      <c r="B17" s="627">
        <f t="shared" si="1"/>
        <v>0.8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13950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3995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805620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6489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13483</v>
      </c>
      <c r="C5" s="1034">
        <v>6011</v>
      </c>
      <c r="D5" s="600">
        <v>7472</v>
      </c>
      <c r="G5" s="871" t="s">
        <v>126</v>
      </c>
      <c r="H5" s="637">
        <f>IF(ISBLANK(D7),"",D7)</f>
        <v>7450</v>
      </c>
    </row>
    <row r="6" spans="1:17" x14ac:dyDescent="0.25">
      <c r="A6" s="641">
        <v>2021</v>
      </c>
      <c r="B6" s="1034">
        <v>13214</v>
      </c>
      <c r="C6" s="1034">
        <v>6082</v>
      </c>
      <c r="D6" s="602">
        <v>7132</v>
      </c>
      <c r="G6" s="635" t="s">
        <v>127</v>
      </c>
      <c r="H6" s="623">
        <f>IF(ISBLANK(C7),"",C7)</f>
        <v>6500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13950</v>
      </c>
      <c r="C7" s="1034">
        <v>6500</v>
      </c>
      <c r="D7" s="617">
        <v>7450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7450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6500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178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8.3000000000000007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225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8790</v>
      </c>
      <c r="C6" s="55">
        <v>4492</v>
      </c>
      <c r="D6" s="55">
        <v>4298</v>
      </c>
      <c r="E6" s="70">
        <v>10368</v>
      </c>
      <c r="F6" s="55">
        <v>5270</v>
      </c>
      <c r="G6" s="110">
        <v>5098</v>
      </c>
      <c r="H6" s="55">
        <v>5738</v>
      </c>
      <c r="I6" s="55">
        <v>2960</v>
      </c>
      <c r="J6" s="55">
        <v>2778</v>
      </c>
      <c r="K6" s="70">
        <v>23400</v>
      </c>
      <c r="L6" s="55">
        <v>11918</v>
      </c>
      <c r="M6" s="110">
        <v>11482</v>
      </c>
      <c r="N6" s="70">
        <v>22465</v>
      </c>
      <c r="O6" s="55">
        <v>11464</v>
      </c>
      <c r="P6" s="110">
        <v>11001</v>
      </c>
      <c r="Q6" s="70">
        <v>89643</v>
      </c>
      <c r="R6" s="55">
        <v>44685</v>
      </c>
      <c r="S6" s="110">
        <v>44958</v>
      </c>
      <c r="T6" s="70">
        <v>135678</v>
      </c>
      <c r="U6" s="55">
        <v>65281</v>
      </c>
      <c r="V6" s="160">
        <v>70397</v>
      </c>
    </row>
    <row r="7" spans="1:22" x14ac:dyDescent="0.25">
      <c r="A7" s="286">
        <v>2021</v>
      </c>
      <c r="B7" s="167">
        <v>8730</v>
      </c>
      <c r="C7" s="94">
        <v>4484</v>
      </c>
      <c r="D7" s="94">
        <v>4246</v>
      </c>
      <c r="E7" s="167">
        <v>10259</v>
      </c>
      <c r="F7" s="94">
        <v>5217</v>
      </c>
      <c r="G7" s="169">
        <v>5042</v>
      </c>
      <c r="H7" s="94">
        <v>5617</v>
      </c>
      <c r="I7" s="94">
        <v>2849</v>
      </c>
      <c r="J7" s="94">
        <v>2768</v>
      </c>
      <c r="K7" s="167">
        <v>23145</v>
      </c>
      <c r="L7" s="94">
        <v>11802</v>
      </c>
      <c r="M7" s="169">
        <v>11343</v>
      </c>
      <c r="N7" s="167">
        <v>22208</v>
      </c>
      <c r="O7" s="94">
        <v>11316</v>
      </c>
      <c r="P7" s="169">
        <v>10892</v>
      </c>
      <c r="Q7" s="167">
        <v>88643</v>
      </c>
      <c r="R7" s="94">
        <v>44223</v>
      </c>
      <c r="S7" s="169">
        <v>44420</v>
      </c>
      <c r="T7" s="212">
        <v>134572</v>
      </c>
      <c r="U7" s="58">
        <v>64782</v>
      </c>
      <c r="V7" s="160">
        <v>69790</v>
      </c>
    </row>
    <row r="8" spans="1:22" x14ac:dyDescent="0.25">
      <c r="A8" s="219">
        <v>2022</v>
      </c>
      <c r="B8" s="72">
        <v>8574</v>
      </c>
      <c r="C8" s="61">
        <v>4424</v>
      </c>
      <c r="D8" s="61">
        <v>4150</v>
      </c>
      <c r="E8" s="72">
        <v>9526</v>
      </c>
      <c r="F8" s="61">
        <v>4893</v>
      </c>
      <c r="G8" s="111">
        <v>4633</v>
      </c>
      <c r="H8" s="61">
        <v>5028</v>
      </c>
      <c r="I8" s="61">
        <v>2512</v>
      </c>
      <c r="J8" s="61">
        <v>2516</v>
      </c>
      <c r="K8" s="72">
        <v>21849</v>
      </c>
      <c r="L8" s="61">
        <v>11203</v>
      </c>
      <c r="M8" s="111">
        <v>10646</v>
      </c>
      <c r="N8" s="72">
        <v>18898</v>
      </c>
      <c r="O8" s="61">
        <v>9677</v>
      </c>
      <c r="P8" s="111">
        <v>9221</v>
      </c>
      <c r="Q8" s="72">
        <v>78800</v>
      </c>
      <c r="R8" s="61">
        <v>39331</v>
      </c>
      <c r="S8" s="111">
        <v>39469</v>
      </c>
      <c r="T8" s="72">
        <v>124161</v>
      </c>
      <c r="U8" s="61">
        <v>59688</v>
      </c>
      <c r="V8" s="111">
        <v>64473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8574</v>
      </c>
      <c r="C15" s="172">
        <f>E8</f>
        <v>9526</v>
      </c>
      <c r="D15" s="172">
        <f>H8</f>
        <v>5028</v>
      </c>
      <c r="E15" s="172">
        <f>K8</f>
        <v>21849</v>
      </c>
      <c r="F15" s="172">
        <f>N8</f>
        <v>18898</v>
      </c>
      <c r="G15" s="172">
        <f>Q8</f>
        <v>78800</v>
      </c>
      <c r="H15" s="334">
        <f>T8</f>
        <v>124161</v>
      </c>
      <c r="M15" s="172">
        <f>K8</f>
        <v>21849</v>
      </c>
      <c r="N15" s="172">
        <f>H15-E15-O15</f>
        <v>75051</v>
      </c>
      <c r="O15" s="172">
        <f>H15-(B15+C15+G15)</f>
        <v>27261</v>
      </c>
      <c r="P15" s="29"/>
      <c r="Q15" s="100">
        <f>M15/H15*100</f>
        <v>17.59731316596999</v>
      </c>
      <c r="R15" s="100">
        <f>N15/H15*100</f>
        <v>60.446517022253367</v>
      </c>
      <c r="S15" s="100">
        <f>O15/H15*100</f>
        <v>21.956169811776643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17.59731316596999</v>
      </c>
      <c r="R18" s="100">
        <f>N15/H15*100</f>
        <v>60.446517022253367</v>
      </c>
      <c r="S18" s="100">
        <f>O15/H15*100</f>
        <v>21.956169811776643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1.6</v>
      </c>
      <c r="C23" s="361"/>
      <c r="D23" s="361"/>
      <c r="E23" s="167">
        <v>6.6</v>
      </c>
      <c r="F23" s="361"/>
      <c r="G23" s="362"/>
      <c r="H23" s="167">
        <v>1.65</v>
      </c>
      <c r="I23" s="94">
        <v>1.53</v>
      </c>
      <c r="J23" s="169">
        <v>1.79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</v>
      </c>
      <c r="C24" s="361"/>
      <c r="D24" s="361"/>
      <c r="E24" s="167">
        <v>16.100000000000001</v>
      </c>
      <c r="F24" s="361"/>
      <c r="G24" s="362"/>
      <c r="H24" s="167">
        <v>3.43</v>
      </c>
      <c r="I24" s="94">
        <v>1.66</v>
      </c>
      <c r="J24" s="169">
        <v>5.35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3.5</v>
      </c>
      <c r="C25" s="357"/>
      <c r="D25" s="357"/>
      <c r="E25" s="72">
        <v>8.6999999999999993</v>
      </c>
      <c r="F25" s="357"/>
      <c r="G25" s="461"/>
      <c r="H25" s="72">
        <v>1.76</v>
      </c>
      <c r="I25" s="61">
        <v>0</v>
      </c>
      <c r="J25" s="111">
        <v>3.76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1.79</v>
      </c>
      <c r="C32" s="674">
        <f>IF(ISBLANK(I23),"",I23)</f>
        <v>1.53</v>
      </c>
      <c r="F32" s="700">
        <f>A23</f>
        <v>2020</v>
      </c>
      <c r="G32" s="674">
        <f>IF(ISBLANK(J23),"",J23)</f>
        <v>1.79</v>
      </c>
      <c r="H32" s="674">
        <f>IF(ISBLANK(I23),"",I23)</f>
        <v>1.53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5.35</v>
      </c>
      <c r="C33" s="853">
        <f t="shared" ref="C33:C34" si="2">IF(ISBLANK(I24),"",I24)</f>
        <v>1.66</v>
      </c>
      <c r="F33" s="701">
        <f t="shared" ref="F33:F34" si="3">A24</f>
        <v>2021</v>
      </c>
      <c r="G33" s="853">
        <f t="shared" ref="G33:G34" si="4">IF(ISBLANK(J24),"",J24)</f>
        <v>5.35</v>
      </c>
      <c r="H33" s="853">
        <f t="shared" ref="H33:H34" si="5">IF(ISBLANK(I24),"",I24)</f>
        <v>1.66</v>
      </c>
    </row>
    <row r="34" spans="1:8" x14ac:dyDescent="0.25">
      <c r="A34" s="702">
        <f t="shared" si="0"/>
        <v>2022</v>
      </c>
      <c r="B34" s="676">
        <f t="shared" si="1"/>
        <v>3.76</v>
      </c>
      <c r="C34" s="676">
        <f t="shared" si="2"/>
        <v>0</v>
      </c>
      <c r="F34" s="702">
        <f t="shared" si="3"/>
        <v>2022</v>
      </c>
      <c r="G34" s="676">
        <f t="shared" si="4"/>
        <v>3.76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199</v>
      </c>
      <c r="C4" s="600">
        <v>26</v>
      </c>
      <c r="D4" s="600">
        <v>17</v>
      </c>
      <c r="E4" s="599">
        <v>14</v>
      </c>
      <c r="F4" s="600">
        <v>9.4</v>
      </c>
      <c r="G4" s="600">
        <v>0.7</v>
      </c>
    </row>
    <row r="5" spans="1:10" x14ac:dyDescent="0.25">
      <c r="A5" s="286">
        <v>2022</v>
      </c>
      <c r="B5" s="751">
        <v>165</v>
      </c>
      <c r="C5" s="751">
        <v>20</v>
      </c>
      <c r="D5" s="751">
        <v>15</v>
      </c>
      <c r="E5" s="753">
        <v>12</v>
      </c>
      <c r="F5" s="751">
        <v>8.3000000000000007</v>
      </c>
      <c r="G5" s="751">
        <v>0.7</v>
      </c>
    </row>
    <row r="6" spans="1:10" x14ac:dyDescent="0.25">
      <c r="A6" s="218">
        <v>2023</v>
      </c>
      <c r="B6" s="752">
        <v>163</v>
      </c>
      <c r="C6" s="752">
        <v>14</v>
      </c>
      <c r="D6" s="752">
        <v>15</v>
      </c>
      <c r="E6" s="754">
        <v>10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199</v>
      </c>
      <c r="C11" s="80">
        <f>IF(ISBLANK(D4),"",D4)</f>
        <v>17</v>
      </c>
      <c r="E11" s="103">
        <f>A4</f>
        <v>2021</v>
      </c>
      <c r="F11" s="80">
        <f>IF(ISBLANK(B4),"",B4)</f>
        <v>199</v>
      </c>
      <c r="G11" s="80">
        <f>IF(ISBLANK(D4),"",D4)</f>
        <v>17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165</v>
      </c>
      <c r="C12" s="80">
        <f>IF(ISBLANK(D5),"",D5)</f>
        <v>15</v>
      </c>
      <c r="E12" s="103">
        <f t="shared" ref="E12:E13" si="1">A5</f>
        <v>2022</v>
      </c>
      <c r="F12" s="80">
        <f t="shared" ref="F12:F13" si="2">IF(ISBLANK(B5),"",B5)</f>
        <v>165</v>
      </c>
      <c r="G12" s="80">
        <f t="shared" ref="G12:G13" si="3">IF(ISBLANK(D5),"",D5)</f>
        <v>15</v>
      </c>
    </row>
    <row r="13" spans="1:10" x14ac:dyDescent="0.25">
      <c r="A13" s="155">
        <f t="shared" si="0"/>
        <v>2023</v>
      </c>
      <c r="B13" s="83">
        <f>IF(ISBLANK(B6),"",B6)</f>
        <v>163</v>
      </c>
      <c r="C13" s="83">
        <f>IF(ISBLANK(D6),"",D6)</f>
        <v>15</v>
      </c>
      <c r="D13" s="253"/>
      <c r="E13" s="155">
        <f t="shared" si="1"/>
        <v>2023</v>
      </c>
      <c r="F13" s="83">
        <f t="shared" si="2"/>
        <v>163</v>
      </c>
      <c r="G13" s="83">
        <f t="shared" si="3"/>
        <v>15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26</v>
      </c>
      <c r="C18" s="80">
        <f>IF(ISBLANK(E4),"",E4)</f>
        <v>14</v>
      </c>
      <c r="E18" s="603">
        <f>A4</f>
        <v>2021</v>
      </c>
      <c r="F18" s="100">
        <f>IF(ISBLANK(C4),"",C4)</f>
        <v>26</v>
      </c>
      <c r="G18" s="100">
        <f>IF(ISBLANK(E4),"",E4)</f>
        <v>14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20</v>
      </c>
      <c r="C19" s="80">
        <f>IF(ISBLANK(E5),"",E5)</f>
        <v>12</v>
      </c>
      <c r="E19" s="103">
        <f t="shared" ref="E19:E20" si="5">A5</f>
        <v>2022</v>
      </c>
      <c r="F19" s="104">
        <f>IF(ISBLANK(C5),"",C5)</f>
        <v>20</v>
      </c>
      <c r="G19" s="104">
        <f t="shared" ref="G19:G20" si="6">IF(ISBLANK(E5),"",E5)</f>
        <v>12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14</v>
      </c>
      <c r="C20" s="83">
        <f>IF(ISBLANK(E6),"",E6)</f>
        <v>10</v>
      </c>
      <c r="E20" s="155">
        <f t="shared" si="5"/>
        <v>2023</v>
      </c>
      <c r="F20" s="83">
        <f>IF(ISBLANK(C6),"",C6)</f>
        <v>14</v>
      </c>
      <c r="G20" s="83">
        <f t="shared" si="6"/>
        <v>10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1787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1810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843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545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2062</v>
      </c>
    </row>
    <row r="17" spans="2:3" x14ac:dyDescent="0.25">
      <c r="B17" s="253">
        <v>2022</v>
      </c>
      <c r="C17" s="1100">
        <v>1857</v>
      </c>
    </row>
    <row r="18" spans="2:3" x14ac:dyDescent="0.25">
      <c r="B18" s="253">
        <v>2023</v>
      </c>
      <c r="C18" s="1100">
        <v>1810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2062</v>
      </c>
    </row>
    <row r="22" spans="2:3" x14ac:dyDescent="0.25">
      <c r="B22" s="636">
        <f>B17</f>
        <v>2022</v>
      </c>
      <c r="C22" s="636">
        <f t="shared" ref="C22:C23" si="0">IF(ISBLANK(C17),"",C17)</f>
        <v>1857</v>
      </c>
    </row>
    <row r="23" spans="2:3" x14ac:dyDescent="0.25">
      <c r="B23" s="636">
        <f>B18</f>
        <v>2023</v>
      </c>
      <c r="C23" s="636">
        <f t="shared" si="0"/>
        <v>1810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73</v>
      </c>
      <c r="C5" s="55">
        <v>78</v>
      </c>
      <c r="D5" s="55">
        <v>70</v>
      </c>
      <c r="E5" s="269">
        <f>SUM(B5:D5)</f>
        <v>221</v>
      </c>
      <c r="F5" s="71">
        <v>2993</v>
      </c>
      <c r="G5" s="70">
        <v>0.3</v>
      </c>
      <c r="H5" s="55">
        <v>0.1</v>
      </c>
      <c r="I5" s="110">
        <v>0.3</v>
      </c>
      <c r="J5" s="71">
        <v>2.2000000000000002</v>
      </c>
    </row>
    <row r="6" spans="1:10" x14ac:dyDescent="0.25">
      <c r="A6" s="286">
        <v>2022</v>
      </c>
      <c r="B6" s="757">
        <v>118</v>
      </c>
      <c r="C6" s="758">
        <v>87</v>
      </c>
      <c r="D6" s="758">
        <v>65</v>
      </c>
      <c r="E6" s="270">
        <f>SUM(B6:D6)</f>
        <v>270</v>
      </c>
      <c r="F6" s="214">
        <v>2517</v>
      </c>
      <c r="G6" s="457">
        <v>0.5</v>
      </c>
      <c r="H6" s="458">
        <v>0.1</v>
      </c>
      <c r="I6" s="763">
        <v>0.2</v>
      </c>
      <c r="J6" s="214">
        <v>2</v>
      </c>
    </row>
    <row r="7" spans="1:10" x14ac:dyDescent="0.25">
      <c r="A7" s="218">
        <v>2023</v>
      </c>
      <c r="B7" s="167">
        <v>121</v>
      </c>
      <c r="C7" s="94">
        <v>98</v>
      </c>
      <c r="D7" s="94">
        <v>77</v>
      </c>
      <c r="E7" s="447">
        <f>SUM(B7:D7)</f>
        <v>296</v>
      </c>
      <c r="F7" s="168">
        <v>1787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2993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2517</v>
      </c>
      <c r="C14" s="28"/>
      <c r="D14" s="28"/>
      <c r="F14" s="625" t="s">
        <v>1526</v>
      </c>
      <c r="G14" s="621">
        <f>IF(ISBLANK(B7),"",B7)</f>
        <v>121</v>
      </c>
      <c r="I14" s="625" t="s">
        <v>1529</v>
      </c>
      <c r="J14" s="621">
        <f>IF(ISBLANK(B7),"",B7)</f>
        <v>121</v>
      </c>
    </row>
    <row r="15" spans="1:10" x14ac:dyDescent="0.25">
      <c r="A15" s="624">
        <f t="shared" ref="A15" si="1">A7</f>
        <v>2023</v>
      </c>
      <c r="B15" s="623">
        <f t="shared" si="0"/>
        <v>1787</v>
      </c>
      <c r="C15" s="28"/>
      <c r="D15" s="28"/>
      <c r="F15" s="626" t="s">
        <v>1527</v>
      </c>
      <c r="G15" s="622">
        <f>IF(ISBLANK(C7),"",C7)</f>
        <v>98</v>
      </c>
      <c r="I15" s="626" t="s">
        <v>1538</v>
      </c>
      <c r="J15" s="622">
        <f>IF(ISBLANK(C7),"",C7)</f>
        <v>98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77</v>
      </c>
      <c r="I16" s="627" t="s">
        <v>1539</v>
      </c>
      <c r="J16" s="623">
        <f>IF(ISBLANK(D7),"",D7)</f>
        <v>77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252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376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498</v>
      </c>
      <c r="C6" s="759"/>
      <c r="D6" s="759"/>
      <c r="E6" s="457">
        <v>31.4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283</v>
      </c>
      <c r="C7" s="759"/>
      <c r="D7" s="759"/>
      <c r="E7" s="457">
        <v>18.100000000000001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376</v>
      </c>
      <c r="C8" s="760"/>
      <c r="D8" s="760"/>
      <c r="E8" s="601">
        <v>26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498</v>
      </c>
      <c r="C16" s="755"/>
      <c r="I16" s="700">
        <f>A6</f>
        <v>2020</v>
      </c>
      <c r="J16" s="674">
        <f>IF(ISBLANK(E6),"",E6)</f>
        <v>31.4</v>
      </c>
      <c r="K16" s="756"/>
    </row>
    <row r="17" spans="1:10" x14ac:dyDescent="0.25">
      <c r="A17" s="701">
        <f>A7</f>
        <v>2021</v>
      </c>
      <c r="B17" s="853">
        <f>IF(ISBLANK(B7),"",B7)</f>
        <v>283</v>
      </c>
      <c r="C17" s="755"/>
      <c r="I17" s="701">
        <f>A7</f>
        <v>2021</v>
      </c>
      <c r="J17" s="853">
        <f>IF(ISBLANK(E7),"",E7)</f>
        <v>18.100000000000001</v>
      </c>
    </row>
    <row r="18" spans="1:10" x14ac:dyDescent="0.25">
      <c r="A18" s="702">
        <f>A8</f>
        <v>2022</v>
      </c>
      <c r="B18" s="676">
        <f>IF(ISBLANK(B8),"",B8)</f>
        <v>376</v>
      </c>
      <c r="C18" s="755"/>
      <c r="I18" s="702">
        <f>A8</f>
        <v>2022</v>
      </c>
      <c r="J18" s="676">
        <f>IF(ISBLANK(E8),"",E8)</f>
        <v>26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150</v>
      </c>
      <c r="D5" s="449">
        <f>IF(ISBLANK(B5),"",A5)</f>
        <v>2021</v>
      </c>
      <c r="E5" s="618">
        <f>IF(ISBLANK(B5),"",B5)</f>
        <v>150</v>
      </c>
      <c r="K5" s="217">
        <v>2020</v>
      </c>
      <c r="L5" s="655">
        <v>8.3000000000000007</v>
      </c>
    </row>
    <row r="6" spans="1:12" x14ac:dyDescent="0.25">
      <c r="A6" s="229">
        <v>2022</v>
      </c>
      <c r="B6" s="602">
        <v>141</v>
      </c>
      <c r="D6" s="450">
        <f>IF(ISBLANK(B6),"",A6)</f>
        <v>2022</v>
      </c>
      <c r="E6" s="619">
        <f>IF(ISBLANK(B6),"",B6)</f>
        <v>141</v>
      </c>
      <c r="K6" s="286">
        <v>2021</v>
      </c>
      <c r="L6" s="657">
        <v>8.6</v>
      </c>
    </row>
    <row r="7" spans="1:12" x14ac:dyDescent="0.25">
      <c r="A7" s="123">
        <v>2023</v>
      </c>
      <c r="B7" s="617">
        <v>139</v>
      </c>
      <c r="D7" s="379">
        <f>IF(ISBLANK(B7),"",A7)</f>
        <v>2023</v>
      </c>
      <c r="E7" s="620">
        <f>IF(ISBLANK(B7),"",B7)</f>
        <v>139</v>
      </c>
      <c r="K7" s="219">
        <v>2022</v>
      </c>
      <c r="L7" s="617">
        <v>7.6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236</v>
      </c>
      <c r="C4" s="643">
        <v>596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161</v>
      </c>
      <c r="C5" s="602">
        <v>532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252</v>
      </c>
      <c r="C6" s="602">
        <v>515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27</v>
      </c>
      <c r="C5" s="643">
        <v>5009</v>
      </c>
      <c r="D5" s="643">
        <v>499</v>
      </c>
      <c r="E5" s="869">
        <v>9.9</v>
      </c>
      <c r="F5" s="1039">
        <v>9.1999999999999993</v>
      </c>
      <c r="G5" s="1039">
        <v>10.6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31</v>
      </c>
      <c r="C6" s="657">
        <v>4320</v>
      </c>
      <c r="D6" s="657">
        <v>426</v>
      </c>
      <c r="E6" s="657">
        <v>9.8000000000000007</v>
      </c>
      <c r="F6" s="657">
        <v>9.4</v>
      </c>
      <c r="G6" s="657">
        <v>10.199999999999999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31</v>
      </c>
      <c r="C7" s="617">
        <v>3995</v>
      </c>
      <c r="D7" s="617">
        <v>450</v>
      </c>
      <c r="E7" s="617">
        <v>11.2</v>
      </c>
      <c r="F7" s="617">
        <v>10.9</v>
      </c>
      <c r="G7" s="617">
        <v>11.6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</v>
      </c>
      <c r="C4" s="655">
        <v>772</v>
      </c>
      <c r="D4" s="655">
        <v>3.4</v>
      </c>
      <c r="E4" s="655">
        <v>525</v>
      </c>
      <c r="F4" s="655">
        <v>0.4</v>
      </c>
      <c r="G4" s="655">
        <v>216</v>
      </c>
      <c r="H4" s="655">
        <v>40</v>
      </c>
      <c r="I4" s="655">
        <v>212</v>
      </c>
      <c r="J4" s="655">
        <v>0.8</v>
      </c>
      <c r="K4" s="253"/>
      <c r="L4" s="253"/>
      <c r="M4" s="253"/>
    </row>
    <row r="5" spans="1:13" x14ac:dyDescent="0.25">
      <c r="A5" s="486">
        <v>2022</v>
      </c>
      <c r="B5" s="602">
        <v>8.5</v>
      </c>
      <c r="C5" s="602">
        <v>789</v>
      </c>
      <c r="D5" s="602">
        <v>3.6</v>
      </c>
      <c r="E5" s="602">
        <v>529</v>
      </c>
      <c r="F5" s="602">
        <v>0.4</v>
      </c>
      <c r="G5" s="602">
        <v>180</v>
      </c>
      <c r="H5" s="602">
        <v>32</v>
      </c>
      <c r="I5" s="602">
        <v>189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843</v>
      </c>
      <c r="D6" s="617"/>
      <c r="E6" s="617">
        <v>545</v>
      </c>
      <c r="F6" s="617"/>
      <c r="G6" s="617">
        <v>178</v>
      </c>
      <c r="H6" s="617">
        <v>24</v>
      </c>
      <c r="I6" s="617">
        <v>225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726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1213</v>
      </c>
      <c r="C4" s="1006">
        <v>654</v>
      </c>
      <c r="D4" s="1006">
        <v>559</v>
      </c>
      <c r="E4" s="1005">
        <v>2239</v>
      </c>
      <c r="F4" s="1006">
        <v>1066</v>
      </c>
      <c r="G4" s="1006">
        <v>1173</v>
      </c>
      <c r="H4" s="1007">
        <v>8.9</v>
      </c>
      <c r="I4" s="1007">
        <v>16.5</v>
      </c>
      <c r="J4" s="1007">
        <v>-7.6</v>
      </c>
      <c r="K4" s="70">
        <v>1592</v>
      </c>
      <c r="L4" s="55">
        <v>732</v>
      </c>
      <c r="M4" s="110">
        <v>860</v>
      </c>
      <c r="N4" s="55">
        <v>1449</v>
      </c>
      <c r="O4" s="55">
        <v>674</v>
      </c>
      <c r="P4" s="110">
        <v>775</v>
      </c>
    </row>
    <row r="5" spans="1:17" x14ac:dyDescent="0.25">
      <c r="A5" s="286">
        <v>2021</v>
      </c>
      <c r="B5" s="1008">
        <v>1165</v>
      </c>
      <c r="C5" s="1009">
        <v>604</v>
      </c>
      <c r="D5" s="1009">
        <v>561</v>
      </c>
      <c r="E5" s="1008">
        <v>2638</v>
      </c>
      <c r="F5" s="1009">
        <v>1338</v>
      </c>
      <c r="G5" s="1009">
        <v>1300</v>
      </c>
      <c r="H5" s="1010">
        <v>8.6999999999999993</v>
      </c>
      <c r="I5" s="1010">
        <v>19.600000000000001</v>
      </c>
      <c r="J5" s="1010">
        <v>-10.9</v>
      </c>
      <c r="K5" s="212">
        <v>1891</v>
      </c>
      <c r="L5" s="58">
        <v>905</v>
      </c>
      <c r="M5" s="160">
        <v>986</v>
      </c>
      <c r="N5" s="58">
        <v>1748</v>
      </c>
      <c r="O5" s="58">
        <v>815</v>
      </c>
      <c r="P5" s="160">
        <v>933</v>
      </c>
    </row>
    <row r="6" spans="1:17" x14ac:dyDescent="0.25">
      <c r="A6" s="219">
        <v>2022</v>
      </c>
      <c r="B6" s="1011">
        <v>1135</v>
      </c>
      <c r="C6" s="1012">
        <v>603</v>
      </c>
      <c r="D6" s="1012">
        <v>532</v>
      </c>
      <c r="E6" s="1011">
        <v>1988</v>
      </c>
      <c r="F6" s="1012">
        <v>962</v>
      </c>
      <c r="G6" s="1012">
        <v>1026</v>
      </c>
      <c r="H6" s="1013">
        <v>9.1</v>
      </c>
      <c r="I6" s="1013">
        <v>16</v>
      </c>
      <c r="J6" s="1013">
        <v>-6.9</v>
      </c>
      <c r="K6" s="1014">
        <v>2099</v>
      </c>
      <c r="L6" s="1015">
        <v>1002</v>
      </c>
      <c r="M6" s="1016">
        <v>1097</v>
      </c>
      <c r="N6" s="1015">
        <v>1868</v>
      </c>
      <c r="O6" s="1015">
        <v>881</v>
      </c>
      <c r="P6" s="1016">
        <v>987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559</v>
      </c>
      <c r="C13" s="319">
        <f>IF(ISBLANK(C4),"",C4)</f>
        <v>654</v>
      </c>
      <c r="D13" s="364"/>
      <c r="E13" s="322">
        <f>A4</f>
        <v>2020</v>
      </c>
      <c r="F13" s="319">
        <f>IF(ISBLANK(G4),"",G4)</f>
        <v>1173</v>
      </c>
      <c r="G13" s="319">
        <f>IF(ISBLANK(F4),"",F4)</f>
        <v>1066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561</v>
      </c>
      <c r="C14" s="320">
        <f t="shared" ref="C14:C15" si="2">IF(ISBLANK(C5),"",C5)</f>
        <v>604</v>
      </c>
      <c r="D14" s="364"/>
      <c r="E14" s="323">
        <f t="shared" ref="E14:E15" si="3">A5</f>
        <v>2021</v>
      </c>
      <c r="F14" s="320">
        <f t="shared" ref="F14:F15" si="4">IF(ISBLANK(G5),"",G5)</f>
        <v>1300</v>
      </c>
      <c r="G14" s="320">
        <f t="shared" ref="G14:G15" si="5">IF(ISBLANK(F5),"",F5)</f>
        <v>1338</v>
      </c>
      <c r="H14" s="389"/>
      <c r="I14" s="389"/>
      <c r="J14" s="48"/>
      <c r="K14" s="325" t="s">
        <v>536</v>
      </c>
      <c r="L14" s="328">
        <f>IF(ISBLANK(K4),"",K4)</f>
        <v>1592</v>
      </c>
      <c r="M14" s="328">
        <f>IF(ISBLANK(K5),"",K5)</f>
        <v>1891</v>
      </c>
      <c r="N14" s="328">
        <f>IF(ISBLANK(K6),"",K6)</f>
        <v>2099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532</v>
      </c>
      <c r="C15" s="321">
        <f t="shared" si="2"/>
        <v>603</v>
      </c>
      <c r="E15" s="324">
        <f t="shared" si="3"/>
        <v>2022</v>
      </c>
      <c r="F15" s="321">
        <f t="shared" si="4"/>
        <v>1026</v>
      </c>
      <c r="G15" s="321">
        <f t="shared" si="5"/>
        <v>962</v>
      </c>
      <c r="H15" s="211"/>
      <c r="I15" s="211"/>
      <c r="J15" s="28"/>
      <c r="K15" s="326" t="s">
        <v>535</v>
      </c>
      <c r="L15" s="329">
        <f>IF(ISBLANK(N4),"",N4)</f>
        <v>1449</v>
      </c>
      <c r="M15" s="329">
        <f>IF(ISBLANK(N5),"",N5)</f>
        <v>1748</v>
      </c>
      <c r="N15" s="329">
        <f>IF(ISBLANK(N6),"",N6)</f>
        <v>1868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1592</v>
      </c>
      <c r="M19" s="328">
        <f>IF(ISBLANK(K5),"",K5)</f>
        <v>1891</v>
      </c>
      <c r="N19" s="328">
        <f>IF(ISBLANK(K6),"",K6)</f>
        <v>2099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1449</v>
      </c>
      <c r="M20" s="329">
        <f>IF(ISBLANK(N5),"",N5)</f>
        <v>1748</v>
      </c>
      <c r="N20" s="329">
        <f>IF(ISBLANK(N6),"",N6)</f>
        <v>1868</v>
      </c>
      <c r="O20" s="364"/>
    </row>
    <row r="21" spans="1:15" x14ac:dyDescent="0.25">
      <c r="A21" s="322">
        <f>A4</f>
        <v>2020</v>
      </c>
      <c r="B21" s="319">
        <f>IF(ISBLANK(D4),"",D4)</f>
        <v>559</v>
      </c>
      <c r="C21" s="319">
        <f>IF(ISBLANK(C4),"",C4)</f>
        <v>654</v>
      </c>
      <c r="E21" s="322">
        <f>A4</f>
        <v>2020</v>
      </c>
      <c r="F21" s="319">
        <f>IF(ISBLANK(G4),"",G4)</f>
        <v>1173</v>
      </c>
      <c r="G21" s="319">
        <f>IF(ISBLANK(F4),"",F4)</f>
        <v>1066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561</v>
      </c>
      <c r="C22" s="320">
        <f t="shared" ref="C22:C23" si="8">IF(ISBLANK(C5),"",C5)</f>
        <v>604</v>
      </c>
      <c r="E22" s="323">
        <f t="shared" ref="E22:E23" si="9">A5</f>
        <v>2021</v>
      </c>
      <c r="F22" s="320">
        <f t="shared" ref="F22:F23" si="10">IF(ISBLANK(G5),"",G5)</f>
        <v>1300</v>
      </c>
      <c r="G22" s="320">
        <f t="shared" ref="G22:G23" si="11">IF(ISBLANK(F5),"",F5)</f>
        <v>1338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532</v>
      </c>
      <c r="C23" s="321">
        <f t="shared" si="8"/>
        <v>603</v>
      </c>
      <c r="E23" s="324">
        <f t="shared" si="9"/>
        <v>2022</v>
      </c>
      <c r="F23" s="321">
        <f t="shared" si="10"/>
        <v>1026</v>
      </c>
      <c r="G23" s="321">
        <f t="shared" si="11"/>
        <v>962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106</v>
      </c>
      <c r="F5" s="616"/>
      <c r="G5" s="945"/>
      <c r="H5" s="599">
        <v>658</v>
      </c>
      <c r="I5" s="616">
        <v>190</v>
      </c>
      <c r="J5" s="616">
        <v>468</v>
      </c>
      <c r="K5" s="616"/>
      <c r="L5" s="945"/>
    </row>
    <row r="6" spans="1:12" x14ac:dyDescent="0.25">
      <c r="A6" s="286">
        <v>2021</v>
      </c>
      <c r="B6" s="601">
        <v>37</v>
      </c>
      <c r="C6" s="612"/>
      <c r="D6" s="612"/>
      <c r="E6" s="1034">
        <v>130</v>
      </c>
      <c r="F6" s="1028"/>
      <c r="G6" s="980"/>
      <c r="H6" s="1034">
        <v>739</v>
      </c>
      <c r="I6" s="1028">
        <v>223</v>
      </c>
      <c r="J6" s="1028">
        <v>516</v>
      </c>
      <c r="K6" s="1028"/>
      <c r="L6" s="980"/>
    </row>
    <row r="7" spans="1:12" x14ac:dyDescent="0.25">
      <c r="A7" s="218">
        <v>2022</v>
      </c>
      <c r="B7" s="601">
        <v>38</v>
      </c>
      <c r="C7" s="612"/>
      <c r="D7" s="612"/>
      <c r="E7" s="1034">
        <v>114</v>
      </c>
      <c r="F7" s="1028"/>
      <c r="G7" s="980"/>
      <c r="H7" s="1034">
        <v>726</v>
      </c>
      <c r="I7" s="1028">
        <v>221</v>
      </c>
      <c r="J7" s="1028">
        <v>505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221</v>
      </c>
    </row>
    <row r="15" spans="1:12" ht="30" x14ac:dyDescent="0.25">
      <c r="A15" s="833" t="s">
        <v>1543</v>
      </c>
      <c r="B15" s="623">
        <f>IF(ISBLANK(J7),"",J7)</f>
        <v>505</v>
      </c>
    </row>
    <row r="17" spans="1:2" x14ac:dyDescent="0.25">
      <c r="A17" s="625" t="s">
        <v>1540</v>
      </c>
      <c r="B17" s="621">
        <f>IF(ISBLANK(I7),"",I7)</f>
        <v>221</v>
      </c>
    </row>
    <row r="18" spans="1:2" x14ac:dyDescent="0.25">
      <c r="A18" s="627" t="s">
        <v>1541</v>
      </c>
      <c r="B18" s="623">
        <f>IF(ISBLANK(J7),"",J7)</f>
        <v>505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45.3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56.3</v>
      </c>
      <c r="C6" s="614">
        <v>31.3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48.5</v>
      </c>
      <c r="C10" s="614">
        <v>29.9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45.3</v>
      </c>
      <c r="C14" s="73">
        <v>35.799999999999997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244.66399999999999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651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50462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425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32292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3728.11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314.81900000000002</v>
      </c>
      <c r="C5" s="611">
        <v>257.09300000000002</v>
      </c>
      <c r="D5" s="751">
        <v>48035</v>
      </c>
      <c r="E5" s="751">
        <v>37</v>
      </c>
      <c r="G5" s="358">
        <v>2014</v>
      </c>
      <c r="H5" s="70">
        <v>3728.08</v>
      </c>
      <c r="I5" s="55">
        <v>39.07</v>
      </c>
      <c r="J5" s="55">
        <v>3689.01</v>
      </c>
      <c r="K5" s="71">
        <v>4</v>
      </c>
    </row>
    <row r="6" spans="1:12" x14ac:dyDescent="0.25">
      <c r="A6" s="286">
        <v>2021</v>
      </c>
      <c r="B6" s="601">
        <v>244.66399999999999</v>
      </c>
      <c r="C6" s="612">
        <v>235.41399999999999</v>
      </c>
      <c r="D6" s="959">
        <v>47710</v>
      </c>
      <c r="E6" s="959">
        <v>36</v>
      </c>
      <c r="G6" s="480">
        <v>2017</v>
      </c>
      <c r="H6" s="212">
        <v>3728.11</v>
      </c>
      <c r="I6" s="58">
        <v>39.07</v>
      </c>
      <c r="J6" s="58">
        <v>3689.04</v>
      </c>
      <c r="K6" s="214">
        <v>4</v>
      </c>
    </row>
    <row r="7" spans="1:12" x14ac:dyDescent="0.25">
      <c r="A7" s="218">
        <v>2022</v>
      </c>
      <c r="B7" s="601">
        <v>244.66399999999999</v>
      </c>
      <c r="C7" s="612">
        <v>235.41399999999999</v>
      </c>
      <c r="D7" s="959">
        <v>46591</v>
      </c>
      <c r="E7" s="959">
        <v>38</v>
      </c>
      <c r="G7" s="482">
        <v>2020</v>
      </c>
      <c r="H7" s="72">
        <v>3728.11</v>
      </c>
      <c r="I7" s="61">
        <v>39.07</v>
      </c>
      <c r="J7" s="61">
        <v>3689.04</v>
      </c>
      <c r="K7" s="73">
        <v>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235.41399999999999</v>
      </c>
      <c r="D14" s="631">
        <f>A5</f>
        <v>2020</v>
      </c>
      <c r="E14" s="625">
        <f>IF(ISBLANK(D5),"",D5)</f>
        <v>48035</v>
      </c>
      <c r="F14" s="211"/>
      <c r="G14" s="634" t="s">
        <v>925</v>
      </c>
      <c r="H14" s="621">
        <f>IF(ISBLANK(J7),"",J7)</f>
        <v>3689.04</v>
      </c>
      <c r="I14" s="211"/>
      <c r="J14" s="211"/>
    </row>
    <row r="15" spans="1:12" x14ac:dyDescent="0.25">
      <c r="A15" s="870" t="s">
        <v>16</v>
      </c>
      <c r="B15" s="630">
        <f>IF(ISBLANK(B7),"",B7)</f>
        <v>244.66399999999999</v>
      </c>
      <c r="D15" s="632">
        <f t="shared" ref="D15:D16" si="0">A6</f>
        <v>2021</v>
      </c>
      <c r="E15" s="626">
        <f>IF(ISBLANK(D6),"",D6)</f>
        <v>47710</v>
      </c>
      <c r="F15" s="211"/>
      <c r="G15" s="635" t="s">
        <v>926</v>
      </c>
      <c r="H15" s="623">
        <f>IF(ISBLANK(I7),"",I7)</f>
        <v>39.07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46591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235.41399999999999</v>
      </c>
      <c r="F19" s="253"/>
      <c r="G19" s="634" t="s">
        <v>529</v>
      </c>
      <c r="H19" s="621">
        <f>IF(ISBLANK(J7),"",J7)</f>
        <v>3689.04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244.66399999999999</v>
      </c>
      <c r="F20" s="253"/>
      <c r="G20" s="635" t="s">
        <v>528</v>
      </c>
      <c r="H20" s="623">
        <f>IF(ISBLANK(I7),"",I7)</f>
        <v>39.07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4.0999999999999996</v>
      </c>
      <c r="C5" s="1092">
        <v>49900</v>
      </c>
      <c r="D5" s="1093">
        <v>588</v>
      </c>
      <c r="E5" s="1092">
        <v>32292</v>
      </c>
      <c r="F5" s="1093">
        <v>362</v>
      </c>
    </row>
    <row r="6" spans="1:9" x14ac:dyDescent="0.25">
      <c r="A6" s="218">
        <v>2021</v>
      </c>
      <c r="B6" s="1092">
        <v>4.5</v>
      </c>
      <c r="C6" s="1092">
        <v>49900</v>
      </c>
      <c r="D6" s="1093">
        <v>647</v>
      </c>
      <c r="E6" s="1092">
        <v>32292</v>
      </c>
      <c r="F6" s="1093">
        <v>391</v>
      </c>
    </row>
    <row r="7" spans="1:9" x14ac:dyDescent="0.25">
      <c r="A7" s="219">
        <v>2022</v>
      </c>
      <c r="B7" s="73">
        <v>5.5</v>
      </c>
      <c r="C7" s="73">
        <v>50462</v>
      </c>
      <c r="D7" s="73">
        <v>651</v>
      </c>
      <c r="E7" s="73">
        <v>32292</v>
      </c>
      <c r="F7" s="73">
        <v>425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167332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66024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101308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400789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153553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247236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50170</v>
      </c>
      <c r="C5" s="458">
        <v>38862</v>
      </c>
      <c r="D5" s="458">
        <v>11308</v>
      </c>
      <c r="E5" s="457">
        <v>118910</v>
      </c>
      <c r="F5" s="458">
        <v>96538</v>
      </c>
      <c r="G5" s="458">
        <v>22372</v>
      </c>
      <c r="H5" s="457">
        <v>2.5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71624</v>
      </c>
      <c r="C6" s="458">
        <v>45353</v>
      </c>
      <c r="D6" s="458">
        <v>26271</v>
      </c>
      <c r="E6" s="457">
        <v>180548</v>
      </c>
      <c r="F6" s="458">
        <v>121742</v>
      </c>
      <c r="G6" s="458">
        <v>58806</v>
      </c>
      <c r="H6" s="457">
        <v>2.7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167332</v>
      </c>
      <c r="C7" s="612">
        <v>66024</v>
      </c>
      <c r="D7" s="612">
        <v>101308</v>
      </c>
      <c r="E7" s="601">
        <v>400789</v>
      </c>
      <c r="F7" s="612">
        <v>153553</v>
      </c>
      <c r="G7" s="612">
        <v>247236</v>
      </c>
      <c r="H7" s="947">
        <v>2.2999999999999998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50170</v>
      </c>
      <c r="C14" s="674">
        <f t="shared" ref="C14:D14" si="0">IF(ISBLANK(C5),"",C5)</f>
        <v>38862</v>
      </c>
      <c r="D14" s="669">
        <f t="shared" si="0"/>
        <v>11308</v>
      </c>
      <c r="F14" s="884">
        <f>A5</f>
        <v>2020</v>
      </c>
      <c r="G14" s="674">
        <f>IF(ISBLANK(E5),"",E5)</f>
        <v>118910</v>
      </c>
      <c r="H14" s="674">
        <f t="shared" ref="H14:I16" si="1">IF(ISBLANK(F5),"",F5)</f>
        <v>96538</v>
      </c>
      <c r="I14" s="669">
        <f t="shared" si="1"/>
        <v>22372</v>
      </c>
      <c r="J14" s="756"/>
      <c r="K14" s="884">
        <f>A5</f>
        <v>2020</v>
      </c>
      <c r="L14" s="674">
        <f>IF(ISBLANK(H5),"",H5)</f>
        <v>2.5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71624</v>
      </c>
      <c r="C15" s="879">
        <f t="shared" si="3"/>
        <v>45353</v>
      </c>
      <c r="D15" s="886">
        <f t="shared" si="3"/>
        <v>26271</v>
      </c>
      <c r="F15" s="890">
        <f t="shared" ref="F15:F16" si="4">A6</f>
        <v>2021</v>
      </c>
      <c r="G15" s="853">
        <f t="shared" ref="G15:G16" si="5">IF(ISBLANK(E6),"",E6)</f>
        <v>180548</v>
      </c>
      <c r="H15" s="853">
        <f t="shared" si="1"/>
        <v>121742</v>
      </c>
      <c r="I15" s="670">
        <f t="shared" si="1"/>
        <v>58806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167332</v>
      </c>
      <c r="C16" s="888">
        <f t="shared" si="3"/>
        <v>66024</v>
      </c>
      <c r="D16" s="889">
        <f t="shared" si="3"/>
        <v>101308</v>
      </c>
      <c r="F16" s="891">
        <f t="shared" si="4"/>
        <v>2022</v>
      </c>
      <c r="G16" s="676">
        <f t="shared" si="5"/>
        <v>400789</v>
      </c>
      <c r="H16" s="676">
        <f t="shared" si="1"/>
        <v>153553</v>
      </c>
      <c r="I16" s="671">
        <f t="shared" si="1"/>
        <v>247236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50170</v>
      </c>
      <c r="C22" s="674">
        <f t="shared" ref="C22:D22" si="8">IF(ISBLANK(C5),"",C5)</f>
        <v>38862</v>
      </c>
      <c r="D22" s="669">
        <f t="shared" si="8"/>
        <v>11308</v>
      </c>
      <c r="F22" s="884">
        <f>A5</f>
        <v>2020</v>
      </c>
      <c r="G22" s="674">
        <f>IF(ISBLANK(E5),"",E5)</f>
        <v>118910</v>
      </c>
      <c r="H22" s="674">
        <f t="shared" ref="H22:I24" si="9">IF(ISBLANK(F5),"",F5)</f>
        <v>96538</v>
      </c>
      <c r="I22" s="669">
        <f t="shared" si="9"/>
        <v>22372</v>
      </c>
      <c r="J22" s="756"/>
      <c r="K22" s="884">
        <f>A5</f>
        <v>2020</v>
      </c>
      <c r="L22" s="674">
        <f>IF(ISBLANK(H5),"",H5)</f>
        <v>2.5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71624</v>
      </c>
      <c r="C23" s="853">
        <f t="shared" si="11"/>
        <v>45353</v>
      </c>
      <c r="D23" s="670">
        <f t="shared" si="11"/>
        <v>26271</v>
      </c>
      <c r="F23" s="890">
        <f t="shared" ref="F23:F24" si="12">A6</f>
        <v>2021</v>
      </c>
      <c r="G23" s="853">
        <f t="shared" ref="G23:G24" si="13">IF(ISBLANK(E6),"",E6)</f>
        <v>180548</v>
      </c>
      <c r="H23" s="853">
        <f t="shared" si="9"/>
        <v>121742</v>
      </c>
      <c r="I23" s="670">
        <f t="shared" si="9"/>
        <v>58806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167332</v>
      </c>
      <c r="C24" s="676">
        <f t="shared" si="11"/>
        <v>66024</v>
      </c>
      <c r="D24" s="671">
        <f t="shared" si="11"/>
        <v>101308</v>
      </c>
      <c r="F24" s="891">
        <f t="shared" si="12"/>
        <v>2022</v>
      </c>
      <c r="G24" s="676">
        <f t="shared" si="13"/>
        <v>400789</v>
      </c>
      <c r="H24" s="676">
        <f t="shared" si="9"/>
        <v>153553</v>
      </c>
      <c r="I24" s="671">
        <f t="shared" si="9"/>
        <v>247236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496</v>
      </c>
      <c r="C3" s="71">
        <v>328</v>
      </c>
      <c r="D3" s="71">
        <v>13.4</v>
      </c>
      <c r="F3" s="105" t="s">
        <v>537</v>
      </c>
      <c r="G3" s="97">
        <f>IF(ISBLANK(B3),"",B3)</f>
        <v>496</v>
      </c>
      <c r="H3" s="97">
        <f>IF(ISBLANK(B4),"",B4)</f>
        <v>680</v>
      </c>
      <c r="I3" s="97">
        <f>IF(ISBLANK(B5),"",B5)</f>
        <v>665</v>
      </c>
      <c r="J3" s="365"/>
    </row>
    <row r="4" spans="1:12" x14ac:dyDescent="0.25">
      <c r="A4" s="286">
        <v>2021</v>
      </c>
      <c r="B4" s="214">
        <v>680</v>
      </c>
      <c r="C4" s="214">
        <v>315</v>
      </c>
      <c r="D4" s="214">
        <v>12.6</v>
      </c>
      <c r="F4" s="130" t="s">
        <v>538</v>
      </c>
      <c r="G4" s="98">
        <f>IF(ISBLANK(C3),"",C3)</f>
        <v>328</v>
      </c>
      <c r="H4" s="98">
        <f>IF(ISBLANK(C4),"",C4)</f>
        <v>315</v>
      </c>
      <c r="I4" s="98">
        <f>IF(ISBLANK(C5),"",C5)</f>
        <v>306</v>
      </c>
      <c r="J4" s="365"/>
    </row>
    <row r="5" spans="1:12" x14ac:dyDescent="0.25">
      <c r="A5" s="218">
        <v>2022</v>
      </c>
      <c r="B5" s="168">
        <v>665</v>
      </c>
      <c r="C5" s="168">
        <v>306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496</v>
      </c>
      <c r="H8" s="97">
        <f>IF(ISBLANK(B4),"",B4)</f>
        <v>680</v>
      </c>
      <c r="I8" s="97">
        <f>IF(ISBLANK(B5),"",B5)</f>
        <v>665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328</v>
      </c>
      <c r="H9" s="98">
        <f>IF(ISBLANK(C4),"",C4)</f>
        <v>315</v>
      </c>
      <c r="I9" s="98">
        <f>IF(ISBLANK(C5),"",C5)</f>
        <v>306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12.6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2982</v>
      </c>
      <c r="C4" s="110">
        <v>3185</v>
      </c>
      <c r="E4" s="29" t="s">
        <v>540</v>
      </c>
      <c r="F4" s="163">
        <f>B4/($B$22+$C$22)*100</f>
        <v>2.4017203469688551</v>
      </c>
      <c r="G4" s="163">
        <f>C4/($B$22+$C$22)*100</f>
        <v>2.5652177414808195</v>
      </c>
      <c r="J4" s="29" t="s">
        <v>540</v>
      </c>
      <c r="K4" s="163">
        <f>G4</f>
        <v>2.5652177414808195</v>
      </c>
    </row>
    <row r="5" spans="1:11" x14ac:dyDescent="0.25">
      <c r="A5" s="202" t="s">
        <v>541</v>
      </c>
      <c r="B5" s="212">
        <v>2920</v>
      </c>
      <c r="C5" s="160">
        <v>3078</v>
      </c>
      <c r="E5" s="29" t="s">
        <v>541</v>
      </c>
      <c r="F5" s="163">
        <f t="shared" ref="F5:G21" si="0">B5/($B$22+$C$22)*100</f>
        <v>2.3517851821425406</v>
      </c>
      <c r="G5" s="163">
        <f t="shared" si="0"/>
        <v>2.4790393118612126</v>
      </c>
      <c r="J5" s="29" t="s">
        <v>541</v>
      </c>
      <c r="K5" s="163">
        <f t="shared" ref="K5:K21" si="1">G5</f>
        <v>2.4790393118612126</v>
      </c>
    </row>
    <row r="6" spans="1:11" x14ac:dyDescent="0.25">
      <c r="A6" s="202" t="s">
        <v>542</v>
      </c>
      <c r="B6" s="212">
        <v>2881</v>
      </c>
      <c r="C6" s="160">
        <v>3054</v>
      </c>
      <c r="E6" s="29" t="s">
        <v>542</v>
      </c>
      <c r="F6" s="163">
        <f t="shared" si="0"/>
        <v>2.3203743526550205</v>
      </c>
      <c r="G6" s="163">
        <f t="shared" si="0"/>
        <v>2.4597095706381231</v>
      </c>
      <c r="J6" s="29" t="s">
        <v>542</v>
      </c>
      <c r="K6" s="163">
        <f t="shared" si="1"/>
        <v>2.4597095706381231</v>
      </c>
    </row>
    <row r="7" spans="1:11" x14ac:dyDescent="0.25">
      <c r="A7" s="202" t="s">
        <v>543</v>
      </c>
      <c r="B7" s="212">
        <v>3129</v>
      </c>
      <c r="C7" s="160">
        <v>3174</v>
      </c>
      <c r="E7" s="29" t="s">
        <v>543</v>
      </c>
      <c r="F7" s="163">
        <f t="shared" si="0"/>
        <v>2.5201150119602773</v>
      </c>
      <c r="G7" s="163">
        <f t="shared" si="0"/>
        <v>2.5563582767535697</v>
      </c>
      <c r="J7" s="29" t="s">
        <v>543</v>
      </c>
      <c r="K7" s="163">
        <f t="shared" si="1"/>
        <v>2.5563582767535697</v>
      </c>
    </row>
    <row r="8" spans="1:11" x14ac:dyDescent="0.25">
      <c r="A8" s="202" t="s">
        <v>544</v>
      </c>
      <c r="B8" s="212">
        <v>2884</v>
      </c>
      <c r="C8" s="160">
        <v>3163</v>
      </c>
      <c r="E8" s="29" t="s">
        <v>544</v>
      </c>
      <c r="F8" s="163">
        <f t="shared" si="0"/>
        <v>2.3227905703079066</v>
      </c>
      <c r="G8" s="163">
        <f t="shared" si="0"/>
        <v>2.5474988120263204</v>
      </c>
      <c r="J8" s="29" t="s">
        <v>544</v>
      </c>
      <c r="K8" s="163">
        <f t="shared" si="1"/>
        <v>2.5474988120263204</v>
      </c>
    </row>
    <row r="9" spans="1:11" x14ac:dyDescent="0.25">
      <c r="A9" s="202" t="s">
        <v>545</v>
      </c>
      <c r="B9" s="212">
        <v>3208</v>
      </c>
      <c r="C9" s="160">
        <v>3340</v>
      </c>
      <c r="E9" s="29" t="s">
        <v>545</v>
      </c>
      <c r="F9" s="163">
        <f t="shared" si="0"/>
        <v>2.5837420768196133</v>
      </c>
      <c r="G9" s="163">
        <f t="shared" si="0"/>
        <v>2.6900556535466049</v>
      </c>
      <c r="J9" s="29" t="s">
        <v>545</v>
      </c>
      <c r="K9" s="163">
        <f t="shared" si="1"/>
        <v>2.6900556535466049</v>
      </c>
    </row>
    <row r="10" spans="1:11" x14ac:dyDescent="0.25">
      <c r="A10" s="202" t="s">
        <v>546</v>
      </c>
      <c r="B10" s="212">
        <v>3521</v>
      </c>
      <c r="C10" s="160">
        <v>3658</v>
      </c>
      <c r="E10" s="29" t="s">
        <v>546</v>
      </c>
      <c r="F10" s="163">
        <f t="shared" si="0"/>
        <v>2.8358341186040708</v>
      </c>
      <c r="G10" s="163">
        <f t="shared" si="0"/>
        <v>2.9461747247525389</v>
      </c>
      <c r="J10" s="29" t="s">
        <v>546</v>
      </c>
      <c r="K10" s="163">
        <f t="shared" si="1"/>
        <v>2.9461747247525389</v>
      </c>
    </row>
    <row r="11" spans="1:11" x14ac:dyDescent="0.25">
      <c r="A11" s="202" t="s">
        <v>547</v>
      </c>
      <c r="B11" s="212">
        <v>4252</v>
      </c>
      <c r="C11" s="160">
        <v>4256</v>
      </c>
      <c r="E11" s="29" t="s">
        <v>547</v>
      </c>
      <c r="F11" s="163">
        <f t="shared" si="0"/>
        <v>3.4245858200240011</v>
      </c>
      <c r="G11" s="163">
        <f t="shared" si="0"/>
        <v>3.4278074435611829</v>
      </c>
      <c r="J11" s="29" t="s">
        <v>547</v>
      </c>
      <c r="K11" s="163">
        <f t="shared" si="1"/>
        <v>3.4278074435611829</v>
      </c>
    </row>
    <row r="12" spans="1:11" x14ac:dyDescent="0.25">
      <c r="A12" s="202" t="s">
        <v>548</v>
      </c>
      <c r="B12" s="212">
        <v>4532</v>
      </c>
      <c r="C12" s="160">
        <v>4704</v>
      </c>
      <c r="E12" s="29" t="s">
        <v>548</v>
      </c>
      <c r="F12" s="163">
        <f t="shared" si="0"/>
        <v>3.6500994676267107</v>
      </c>
      <c r="G12" s="163">
        <f t="shared" si="0"/>
        <v>3.7886292797255172</v>
      </c>
      <c r="J12" s="29" t="s">
        <v>548</v>
      </c>
      <c r="K12" s="163">
        <f t="shared" si="1"/>
        <v>3.7886292797255172</v>
      </c>
    </row>
    <row r="13" spans="1:11" x14ac:dyDescent="0.25">
      <c r="A13" s="202" t="s">
        <v>549</v>
      </c>
      <c r="B13" s="212">
        <v>4377</v>
      </c>
      <c r="C13" s="160">
        <v>4537</v>
      </c>
      <c r="E13" s="29" t="s">
        <v>549</v>
      </c>
      <c r="F13" s="163">
        <f t="shared" si="0"/>
        <v>3.5252615555609248</v>
      </c>
      <c r="G13" s="163">
        <f t="shared" si="0"/>
        <v>3.6541264970481873</v>
      </c>
      <c r="J13" s="29" t="s">
        <v>549</v>
      </c>
      <c r="K13" s="163">
        <f t="shared" si="1"/>
        <v>3.6541264970481873</v>
      </c>
    </row>
    <row r="14" spans="1:11" x14ac:dyDescent="0.25">
      <c r="A14" s="202" t="s">
        <v>550</v>
      </c>
      <c r="B14" s="212">
        <v>4091</v>
      </c>
      <c r="C14" s="160">
        <v>4019</v>
      </c>
      <c r="E14" s="29" t="s">
        <v>550</v>
      </c>
      <c r="F14" s="163">
        <f t="shared" si="0"/>
        <v>3.294915472652443</v>
      </c>
      <c r="G14" s="163">
        <f t="shared" si="0"/>
        <v>3.2369262489831749</v>
      </c>
      <c r="J14" s="29" t="s">
        <v>550</v>
      </c>
      <c r="K14" s="163">
        <f t="shared" si="1"/>
        <v>3.2369262489831749</v>
      </c>
    </row>
    <row r="15" spans="1:11" x14ac:dyDescent="0.25">
      <c r="A15" s="202" t="s">
        <v>551</v>
      </c>
      <c r="B15" s="212">
        <v>4651</v>
      </c>
      <c r="C15" s="160">
        <v>4227</v>
      </c>
      <c r="E15" s="29" t="s">
        <v>551</v>
      </c>
      <c r="F15" s="163">
        <f t="shared" si="0"/>
        <v>3.7459427678578621</v>
      </c>
      <c r="G15" s="163">
        <f t="shared" si="0"/>
        <v>3.404450672916616</v>
      </c>
      <c r="J15" s="29" t="s">
        <v>551</v>
      </c>
      <c r="K15" s="163">
        <f t="shared" si="1"/>
        <v>3.404450672916616</v>
      </c>
    </row>
    <row r="16" spans="1:11" x14ac:dyDescent="0.25">
      <c r="A16" s="202" t="s">
        <v>552</v>
      </c>
      <c r="B16" s="212">
        <v>4824</v>
      </c>
      <c r="C16" s="160">
        <v>4253</v>
      </c>
      <c r="E16" s="29" t="s">
        <v>552</v>
      </c>
      <c r="F16" s="163">
        <f t="shared" si="0"/>
        <v>3.8852779858409647</v>
      </c>
      <c r="G16" s="163">
        <f t="shared" si="0"/>
        <v>3.4253912259082968</v>
      </c>
      <c r="J16" s="29" t="s">
        <v>552</v>
      </c>
      <c r="K16" s="163">
        <f t="shared" si="1"/>
        <v>3.4253912259082968</v>
      </c>
    </row>
    <row r="17" spans="1:11" x14ac:dyDescent="0.25">
      <c r="A17" s="202" t="s">
        <v>553</v>
      </c>
      <c r="B17" s="212">
        <v>5216</v>
      </c>
      <c r="C17" s="160">
        <v>4142</v>
      </c>
      <c r="E17" s="29" t="s">
        <v>553</v>
      </c>
      <c r="F17" s="163">
        <f t="shared" si="0"/>
        <v>4.2009970924847577</v>
      </c>
      <c r="G17" s="163">
        <f t="shared" si="0"/>
        <v>3.3359911727515081</v>
      </c>
      <c r="J17" s="29" t="s">
        <v>553</v>
      </c>
      <c r="K17" s="163">
        <f t="shared" si="1"/>
        <v>3.3359911727515081</v>
      </c>
    </row>
    <row r="18" spans="1:11" x14ac:dyDescent="0.25">
      <c r="A18" s="202" t="s">
        <v>554</v>
      </c>
      <c r="B18" s="212">
        <v>4451</v>
      </c>
      <c r="C18" s="160">
        <v>3302</v>
      </c>
      <c r="E18" s="29" t="s">
        <v>554</v>
      </c>
      <c r="F18" s="163">
        <f t="shared" si="0"/>
        <v>3.5848615909987833</v>
      </c>
      <c r="G18" s="163">
        <f t="shared" si="0"/>
        <v>2.65945022994338</v>
      </c>
      <c r="J18" s="29" t="s">
        <v>554</v>
      </c>
      <c r="K18" s="163">
        <f t="shared" si="1"/>
        <v>2.65945022994338</v>
      </c>
    </row>
    <row r="19" spans="1:11" x14ac:dyDescent="0.25">
      <c r="A19" s="202" t="s">
        <v>555</v>
      </c>
      <c r="B19" s="212">
        <v>3013</v>
      </c>
      <c r="C19" s="160">
        <v>1892</v>
      </c>
      <c r="E19" s="29" t="s">
        <v>555</v>
      </c>
      <c r="F19" s="163">
        <f t="shared" si="0"/>
        <v>2.4266879293820121</v>
      </c>
      <c r="G19" s="163">
        <f t="shared" si="0"/>
        <v>1.5238279330868791</v>
      </c>
      <c r="J19" s="29" t="s">
        <v>555</v>
      </c>
      <c r="K19" s="163">
        <f t="shared" si="1"/>
        <v>1.5238279330868791</v>
      </c>
    </row>
    <row r="20" spans="1:11" x14ac:dyDescent="0.25">
      <c r="A20" s="202" t="s">
        <v>556</v>
      </c>
      <c r="B20" s="212">
        <v>2079</v>
      </c>
      <c r="C20" s="160">
        <v>1119</v>
      </c>
      <c r="E20" s="29" t="s">
        <v>556</v>
      </c>
      <c r="F20" s="163">
        <f t="shared" si="0"/>
        <v>1.6744388334501172</v>
      </c>
      <c r="G20" s="163">
        <f t="shared" si="0"/>
        <v>0.90124918452654212</v>
      </c>
      <c r="J20" s="29" t="s">
        <v>556</v>
      </c>
      <c r="K20" s="163">
        <f t="shared" si="1"/>
        <v>0.90124918452654212</v>
      </c>
    </row>
    <row r="21" spans="1:11" x14ac:dyDescent="0.25">
      <c r="A21" s="203" t="s">
        <v>557</v>
      </c>
      <c r="B21" s="72">
        <v>1462</v>
      </c>
      <c r="C21" s="111">
        <v>585</v>
      </c>
      <c r="E21" s="31" t="s">
        <v>557</v>
      </c>
      <c r="F21" s="163">
        <f t="shared" si="0"/>
        <v>1.1775034028398612</v>
      </c>
      <c r="G21" s="163">
        <f t="shared" si="0"/>
        <v>0.47116244231280352</v>
      </c>
      <c r="J21" s="31" t="s">
        <v>557</v>
      </c>
      <c r="K21" s="210">
        <f t="shared" si="1"/>
        <v>0.47116244231280352</v>
      </c>
    </row>
    <row r="22" spans="1:11" x14ac:dyDescent="0.25">
      <c r="A22" s="309" t="s">
        <v>16</v>
      </c>
      <c r="B22" s="121">
        <f>SUM(B4:B21)</f>
        <v>64473</v>
      </c>
      <c r="C22" s="124">
        <f>SUM(C4:C21)</f>
        <v>59688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10558</v>
      </c>
      <c r="C3" s="110">
        <v>3468</v>
      </c>
      <c r="E3" s="297" t="s">
        <v>709</v>
      </c>
      <c r="F3" s="71">
        <v>55.86</v>
      </c>
      <c r="G3" s="71">
        <v>56.7</v>
      </c>
      <c r="K3" s="122" t="s">
        <v>16</v>
      </c>
      <c r="L3" s="71">
        <v>2.6</v>
      </c>
      <c r="M3" s="71">
        <v>2.33</v>
      </c>
    </row>
    <row r="4" spans="1:16" x14ac:dyDescent="0.25">
      <c r="A4" s="202" t="s">
        <v>704</v>
      </c>
      <c r="B4" s="212">
        <v>11344</v>
      </c>
      <c r="C4" s="160">
        <v>3790</v>
      </c>
      <c r="E4" s="298" t="s">
        <v>710</v>
      </c>
      <c r="F4" s="214">
        <v>36.61</v>
      </c>
      <c r="G4" s="214">
        <v>33.799999999999997</v>
      </c>
      <c r="K4" s="215" t="s">
        <v>212</v>
      </c>
      <c r="L4" s="214">
        <v>2.59</v>
      </c>
      <c r="M4" s="214">
        <v>2.31</v>
      </c>
      <c r="N4" s="211"/>
    </row>
    <row r="5" spans="1:16" x14ac:dyDescent="0.25">
      <c r="A5" s="202" t="s">
        <v>705</v>
      </c>
      <c r="B5" s="212">
        <v>8328</v>
      </c>
      <c r="C5" s="160">
        <v>2624</v>
      </c>
      <c r="E5" s="298" t="s">
        <v>711</v>
      </c>
      <c r="F5" s="214">
        <v>5.86</v>
      </c>
      <c r="G5" s="214">
        <v>7.19</v>
      </c>
      <c r="K5" s="123" t="s">
        <v>213</v>
      </c>
      <c r="L5" s="73">
        <v>2.64</v>
      </c>
      <c r="M5" s="73">
        <v>2.41</v>
      </c>
      <c r="N5" s="211"/>
    </row>
    <row r="6" spans="1:16" x14ac:dyDescent="0.25">
      <c r="A6" s="202" t="s">
        <v>706</v>
      </c>
      <c r="B6" s="212">
        <v>6949</v>
      </c>
      <c r="C6" s="160">
        <v>2337</v>
      </c>
      <c r="E6" s="298" t="s">
        <v>712</v>
      </c>
      <c r="F6" s="214">
        <v>1.04</v>
      </c>
      <c r="G6" s="214">
        <v>1.5</v>
      </c>
      <c r="K6" s="226"/>
      <c r="L6" s="164"/>
      <c r="M6" s="211"/>
    </row>
    <row r="7" spans="1:16" x14ac:dyDescent="0.25">
      <c r="A7" s="202" t="s">
        <v>707</v>
      </c>
      <c r="B7" s="212">
        <v>2155</v>
      </c>
      <c r="C7" s="160">
        <v>884</v>
      </c>
      <c r="E7" s="299" t="s">
        <v>713</v>
      </c>
      <c r="F7" s="73">
        <v>0.64</v>
      </c>
      <c r="G7" s="73">
        <v>0.82</v>
      </c>
      <c r="K7" s="227"/>
      <c r="L7" s="211"/>
      <c r="M7" s="211"/>
    </row>
    <row r="8" spans="1:16" x14ac:dyDescent="0.25">
      <c r="A8" s="203" t="s">
        <v>708</v>
      </c>
      <c r="B8" s="72">
        <v>1146</v>
      </c>
      <c r="C8" s="111">
        <v>487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25.518763796909493</v>
      </c>
      <c r="C13" s="301">
        <f>B3/SUM(B3:B8)*100</f>
        <v>26.082015810276683</v>
      </c>
      <c r="E13" s="217" t="s">
        <v>836</v>
      </c>
      <c r="F13" s="289">
        <f>IF(ISBLANK(F3),"",F3)</f>
        <v>55.86</v>
      </c>
      <c r="G13" s="289">
        <f>IF(ISBLANK(G3),"",G3)</f>
        <v>56.7</v>
      </c>
    </row>
    <row r="14" spans="1:16" x14ac:dyDescent="0.25">
      <c r="A14" s="220" t="s">
        <v>825</v>
      </c>
      <c r="B14" s="305">
        <f>C4/SUM(C3:C8)*100</f>
        <v>27.888153053715968</v>
      </c>
      <c r="C14" s="302">
        <f>B4/SUM(B3:B8)*100</f>
        <v>28.023715415019762</v>
      </c>
      <c r="E14" s="286" t="s">
        <v>837</v>
      </c>
      <c r="F14" s="290">
        <f t="shared" ref="F14:G17" si="0">IF(ISBLANK(F4),"",F4)</f>
        <v>36.61</v>
      </c>
      <c r="G14" s="290">
        <f t="shared" si="0"/>
        <v>33.799999999999997</v>
      </c>
    </row>
    <row r="15" spans="1:16" x14ac:dyDescent="0.25">
      <c r="A15" s="220" t="s">
        <v>826</v>
      </c>
      <c r="B15" s="305">
        <f>C5/SUM(C3:C8)*100</f>
        <v>19.308314937454011</v>
      </c>
      <c r="C15" s="302">
        <f>B5/SUM(B3:B8)*100</f>
        <v>20.573122529644269</v>
      </c>
      <c r="E15" s="286" t="s">
        <v>838</v>
      </c>
      <c r="F15" s="290">
        <f t="shared" si="0"/>
        <v>5.86</v>
      </c>
      <c r="G15" s="290">
        <f t="shared" si="0"/>
        <v>7.19</v>
      </c>
    </row>
    <row r="16" spans="1:16" x14ac:dyDescent="0.25">
      <c r="A16" s="220" t="s">
        <v>827</v>
      </c>
      <c r="B16" s="305">
        <f>C6/SUM(C3:C8)*100</f>
        <v>17.196467991169978</v>
      </c>
      <c r="C16" s="302">
        <f>B6/SUM(B3:B8)*100</f>
        <v>17.166501976284586</v>
      </c>
      <c r="E16" s="286" t="s">
        <v>839</v>
      </c>
      <c r="F16" s="290">
        <f t="shared" si="0"/>
        <v>1.04</v>
      </c>
      <c r="G16" s="290">
        <f t="shared" si="0"/>
        <v>1.5</v>
      </c>
    </row>
    <row r="17" spans="1:18" x14ac:dyDescent="0.25">
      <c r="A17" s="220" t="s">
        <v>828</v>
      </c>
      <c r="B17" s="305">
        <f>C7/SUM(C3:C8)*100</f>
        <v>6.504782928623988</v>
      </c>
      <c r="C17" s="302">
        <f>B7/SUM(B3:B8)*100</f>
        <v>5.3236166007905137</v>
      </c>
      <c r="E17" s="219" t="s">
        <v>840</v>
      </c>
      <c r="F17" s="291">
        <f t="shared" si="0"/>
        <v>0.64</v>
      </c>
      <c r="G17" s="291">
        <f t="shared" si="0"/>
        <v>0.82</v>
      </c>
    </row>
    <row r="18" spans="1:18" x14ac:dyDescent="0.25">
      <c r="A18" s="221" t="s">
        <v>829</v>
      </c>
      <c r="B18" s="306">
        <f>C8/SUM(C3:C8)*100</f>
        <v>3.5835172921265639</v>
      </c>
      <c r="C18" s="303">
        <f>B8/SUM(B3:B8)*100</f>
        <v>2.8310276679841895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25.518763796909493</v>
      </c>
      <c r="C22" s="301">
        <f>C13</f>
        <v>26.082015810276683</v>
      </c>
    </row>
    <row r="23" spans="1:18" x14ac:dyDescent="0.25">
      <c r="A23" s="220" t="s">
        <v>831</v>
      </c>
      <c r="B23" s="305">
        <f t="shared" ref="B23:C27" si="1">B14</f>
        <v>27.888153053715968</v>
      </c>
      <c r="C23" s="302">
        <f t="shared" si="1"/>
        <v>28.023715415019762</v>
      </c>
    </row>
    <row r="24" spans="1:18" x14ac:dyDescent="0.25">
      <c r="A24" s="307" t="s">
        <v>832</v>
      </c>
      <c r="B24" s="305">
        <f t="shared" si="1"/>
        <v>19.308314937454011</v>
      </c>
      <c r="C24" s="302">
        <f t="shared" si="1"/>
        <v>20.573122529644269</v>
      </c>
    </row>
    <row r="25" spans="1:18" x14ac:dyDescent="0.25">
      <c r="A25" s="220" t="s">
        <v>833</v>
      </c>
      <c r="B25" s="305">
        <f t="shared" si="1"/>
        <v>17.196467991169978</v>
      </c>
      <c r="C25" s="302">
        <f t="shared" si="1"/>
        <v>17.166501976284586</v>
      </c>
    </row>
    <row r="26" spans="1:18" x14ac:dyDescent="0.25">
      <c r="A26" s="220" t="s">
        <v>834</v>
      </c>
      <c r="B26" s="305">
        <f t="shared" si="1"/>
        <v>6.504782928623988</v>
      </c>
      <c r="C26" s="302">
        <f t="shared" si="1"/>
        <v>5.3236166007905137</v>
      </c>
    </row>
    <row r="27" spans="1:18" x14ac:dyDescent="0.25">
      <c r="A27" s="308" t="s">
        <v>835</v>
      </c>
      <c r="B27" s="306">
        <f t="shared" si="1"/>
        <v>3.5835172921265639</v>
      </c>
      <c r="C27" s="303">
        <f t="shared" si="1"/>
        <v>2.8310276679841895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13848</v>
      </c>
      <c r="C34" s="110">
        <v>3854</v>
      </c>
      <c r="E34" s="297" t="s">
        <v>709</v>
      </c>
      <c r="F34" s="71">
        <v>56.7</v>
      </c>
      <c r="G34" s="211"/>
      <c r="K34" s="122" t="s">
        <v>16</v>
      </c>
      <c r="L34" s="71">
        <v>2.33</v>
      </c>
      <c r="M34" s="211"/>
    </row>
    <row r="35" spans="1:16" x14ac:dyDescent="0.25">
      <c r="A35" s="202" t="s">
        <v>704</v>
      </c>
      <c r="B35" s="212">
        <v>11753</v>
      </c>
      <c r="C35" s="160">
        <v>3687</v>
      </c>
      <c r="E35" s="298" t="s">
        <v>710</v>
      </c>
      <c r="F35" s="214">
        <v>33.799999999999997</v>
      </c>
      <c r="G35" s="211"/>
      <c r="K35" s="215" t="s">
        <v>212</v>
      </c>
      <c r="L35" s="214">
        <v>2.31</v>
      </c>
      <c r="M35" s="211"/>
      <c r="N35" s="29" t="s">
        <v>876</v>
      </c>
    </row>
    <row r="36" spans="1:16" x14ac:dyDescent="0.25">
      <c r="A36" s="202" t="s">
        <v>705</v>
      </c>
      <c r="B36" s="212">
        <v>6975</v>
      </c>
      <c r="C36" s="160">
        <v>2135</v>
      </c>
      <c r="E36" s="298" t="s">
        <v>711</v>
      </c>
      <c r="F36" s="214">
        <v>7.19</v>
      </c>
      <c r="G36" s="211"/>
      <c r="K36" s="123" t="s">
        <v>213</v>
      </c>
      <c r="L36" s="73">
        <v>2.41</v>
      </c>
      <c r="M36" s="211"/>
      <c r="N36" s="288">
        <v>2022</v>
      </c>
    </row>
    <row r="37" spans="1:16" x14ac:dyDescent="0.25">
      <c r="A37" s="202" t="s">
        <v>706</v>
      </c>
      <c r="B37" s="212">
        <v>5204</v>
      </c>
      <c r="C37" s="160">
        <v>1613</v>
      </c>
      <c r="E37" s="298" t="s">
        <v>712</v>
      </c>
      <c r="F37" s="214">
        <v>1.5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1624</v>
      </c>
      <c r="C38" s="160">
        <v>633</v>
      </c>
      <c r="E38" s="299" t="s">
        <v>713</v>
      </c>
      <c r="F38" s="73">
        <v>0.82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809</v>
      </c>
      <c r="C39" s="111">
        <v>356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31.389477113536408</v>
      </c>
      <c r="C44" s="301">
        <f>B34/SUM(B34:B39)*100</f>
        <v>34.436624972023971</v>
      </c>
      <c r="E44" s="217" t="s">
        <v>836</v>
      </c>
      <c r="F44" s="289">
        <f>IF(ISBLANK(F34),"",F34)</f>
        <v>56.7</v>
      </c>
    </row>
    <row r="45" spans="1:16" x14ac:dyDescent="0.25">
      <c r="A45" s="220" t="s">
        <v>825</v>
      </c>
      <c r="B45" s="305">
        <f>C35/SUM(C34:C39)*100</f>
        <v>30.029320736276265</v>
      </c>
      <c r="C45" s="302">
        <f>B35/SUM(B34:B39)*100</f>
        <v>29.226866933578695</v>
      </c>
      <c r="E45" s="286" t="s">
        <v>837</v>
      </c>
      <c r="F45" s="290">
        <f t="shared" ref="F45:F48" si="2">IF(ISBLANK(F35),"",F35)</f>
        <v>33.799999999999997</v>
      </c>
    </row>
    <row r="46" spans="1:16" x14ac:dyDescent="0.25">
      <c r="A46" s="220" t="s">
        <v>826</v>
      </c>
      <c r="B46" s="305">
        <f>C36/SUM(C34:C39)*100</f>
        <v>17.388825541619156</v>
      </c>
      <c r="C46" s="302">
        <f>B36/SUM(B34:B39)*100</f>
        <v>17.345137144704449</v>
      </c>
      <c r="E46" s="286" t="s">
        <v>838</v>
      </c>
      <c r="F46" s="290">
        <f t="shared" si="2"/>
        <v>7.19</v>
      </c>
    </row>
    <row r="47" spans="1:16" x14ac:dyDescent="0.25">
      <c r="A47" s="220" t="s">
        <v>827</v>
      </c>
      <c r="B47" s="305">
        <f>C37/SUM(C34:C39)*100</f>
        <v>13.137318781560515</v>
      </c>
      <c r="C47" s="302">
        <f>B37/SUM(B34:B39)*100</f>
        <v>12.941088702658343</v>
      </c>
      <c r="E47" s="286" t="s">
        <v>839</v>
      </c>
      <c r="F47" s="290">
        <f t="shared" si="2"/>
        <v>1.5</v>
      </c>
    </row>
    <row r="48" spans="1:16" x14ac:dyDescent="0.25">
      <c r="A48" s="220" t="s">
        <v>828</v>
      </c>
      <c r="B48" s="305">
        <f>C38/SUM(C34:C39)*100</f>
        <v>5.155562795243525</v>
      </c>
      <c r="C48" s="302">
        <f>B38/SUM(B34:B39)*100</f>
        <v>4.0384950140501825</v>
      </c>
      <c r="E48" s="219" t="s">
        <v>840</v>
      </c>
      <c r="F48" s="291">
        <f t="shared" si="2"/>
        <v>0.82</v>
      </c>
    </row>
    <row r="49" spans="1:3" x14ac:dyDescent="0.25">
      <c r="A49" s="221" t="s">
        <v>829</v>
      </c>
      <c r="B49" s="306">
        <f>C39/SUM(C34:C39)*100</f>
        <v>2.8994950317641313</v>
      </c>
      <c r="C49" s="303">
        <f>B39/SUM(B34:B39)*100</f>
        <v>2.011787232984358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31.389477113536408</v>
      </c>
      <c r="C53" s="301">
        <f>C44</f>
        <v>34.436624972023971</v>
      </c>
    </row>
    <row r="54" spans="1:3" x14ac:dyDescent="0.25">
      <c r="A54" s="220" t="s">
        <v>831</v>
      </c>
      <c r="B54" s="305">
        <f t="shared" ref="B54:C54" si="3">B45</f>
        <v>30.029320736276265</v>
      </c>
      <c r="C54" s="302">
        <f t="shared" si="3"/>
        <v>29.226866933578695</v>
      </c>
    </row>
    <row r="55" spans="1:3" x14ac:dyDescent="0.25">
      <c r="A55" s="307" t="s">
        <v>832</v>
      </c>
      <c r="B55" s="305">
        <f t="shared" ref="B55:C55" si="4">B46</f>
        <v>17.388825541619156</v>
      </c>
      <c r="C55" s="302">
        <f t="shared" si="4"/>
        <v>17.345137144704449</v>
      </c>
    </row>
    <row r="56" spans="1:3" x14ac:dyDescent="0.25">
      <c r="A56" s="220" t="s">
        <v>833</v>
      </c>
      <c r="B56" s="305">
        <f t="shared" ref="B56:C56" si="5">B47</f>
        <v>13.137318781560515</v>
      </c>
      <c r="C56" s="302">
        <f t="shared" si="5"/>
        <v>12.941088702658343</v>
      </c>
    </row>
    <row r="57" spans="1:3" x14ac:dyDescent="0.25">
      <c r="A57" s="220" t="s">
        <v>834</v>
      </c>
      <c r="B57" s="305">
        <f t="shared" ref="B57:C57" si="6">B48</f>
        <v>5.155562795243525</v>
      </c>
      <c r="C57" s="302">
        <f t="shared" si="6"/>
        <v>4.0384950140501825</v>
      </c>
    </row>
    <row r="58" spans="1:3" x14ac:dyDescent="0.25">
      <c r="A58" s="308" t="s">
        <v>835</v>
      </c>
      <c r="B58" s="306">
        <f t="shared" ref="B58:C58" si="7">B49</f>
        <v>2.8994950317641313</v>
      </c>
      <c r="C58" s="303">
        <f t="shared" si="7"/>
        <v>2.011787232984358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2024-04-26T07:41:36Z</dcterms:modified>
</cp:coreProperties>
</file>