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<sst xmlns="http://schemas.openxmlformats.org/spreadsheetml/2006/main" count="6316" uniqueCount="2914">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</sst>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4139</c:v>
                </c:pt>
                <c:pt idx="1">
                  <c:v>5095</c:v>
                </c:pt>
                <c:pt idx="2">
                  <c:v>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4139</c:v>
                </c:pt>
                <c:pt idx="1">
                  <c:v>4820</c:v>
                </c:pt>
                <c:pt idx="2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8664</c:v>
                </c:pt>
                <c:pt idx="1">
                  <c:v>7505</c:v>
                </c:pt>
                <c:pt idx="2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347</c:v>
                </c:pt>
                <c:pt idx="1">
                  <c:v>393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527</c:v>
                </c:pt>
                <c:pt idx="1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92552</c:v>
                </c:pt>
                <c:pt idx="1">
                  <c:v>87553</c:v>
                </c:pt>
                <c:pt idx="2">
                  <c:v>84934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17.243986545690944</c:v>
                </c:pt>
                <c:pt idx="1">
                  <c:v>60.677944543373187</c:v>
                </c:pt>
                <c:pt idx="2">
                  <c:v>22.078068910935865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237</c:v>
                </c:pt>
                <c:pt idx="1">
                  <c:v>235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17</c:v>
                </c:pt>
                <c:pt idx="1">
                  <c:v>22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418796672"/>
        <c:axId val="430770048"/>
      </c:barChart>
      <c:catAx>
        <c:axId val="4187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770048"/>
        <c:crosses val="autoZero"/>
        <c:auto val="1"/>
        <c:lblAlgn val="ctr"/>
        <c:lblOffset val="100"/>
        <c:noMultiLvlLbl val="0"/>
      </c:catAx>
      <c:valAx>
        <c:axId val="43077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41879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107.1</c:v>
                </c:pt>
                <c:pt idx="1">
                  <c:v>108.5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108.7</c:v>
                </c:pt>
                <c:pt idx="1">
                  <c:v>109.6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5037696"/>
        <c:axId val="435040640"/>
      </c:barChart>
      <c:catAx>
        <c:axId val="43503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040640"/>
        <c:crosses val="autoZero"/>
        <c:auto val="1"/>
        <c:lblAlgn val="ctr"/>
        <c:lblOffset val="100"/>
        <c:noMultiLvlLbl val="0"/>
      </c:catAx>
      <c:valAx>
        <c:axId val="4350406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03769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5501</c:v>
                </c:pt>
                <c:pt idx="1">
                  <c:v>4600</c:v>
                </c:pt>
                <c:pt idx="2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6482432"/>
        <c:axId val="437031680"/>
      </c:barChart>
      <c:catAx>
        <c:axId val="4364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031680"/>
        <c:crosses val="autoZero"/>
        <c:auto val="1"/>
        <c:lblAlgn val="ctr"/>
        <c:lblOffset val="100"/>
        <c:noMultiLvlLbl val="0"/>
      </c:catAx>
      <c:valAx>
        <c:axId val="4370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48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277</c:v>
                </c:pt>
                <c:pt idx="1">
                  <c:v>279</c:v>
                </c:pt>
                <c:pt idx="2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7428992"/>
        <c:axId val="437436800"/>
      </c:barChart>
      <c:catAx>
        <c:axId val="4374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36800"/>
        <c:crosses val="autoZero"/>
        <c:auto val="1"/>
        <c:lblAlgn val="ctr"/>
        <c:lblOffset val="100"/>
        <c:noMultiLvlLbl val="0"/>
      </c:catAx>
      <c:valAx>
        <c:axId val="43743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428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986</c:v>
                </c:pt>
                <c:pt idx="1">
                  <c:v>1411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309</c:v>
                </c:pt>
                <c:pt idx="1">
                  <c:v>450</c:v>
                </c:pt>
                <c:pt idx="2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803</c:v>
                </c:pt>
                <c:pt idx="1">
                  <c:v>925</c:v>
                </c:pt>
                <c:pt idx="2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1319</c:v>
                </c:pt>
                <c:pt idx="1">
                  <c:v>1567</c:v>
                </c:pt>
                <c:pt idx="2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0166272"/>
        <c:axId val="440170368"/>
      </c:barChart>
      <c:catAx>
        <c:axId val="44016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70368"/>
        <c:crosses val="autoZero"/>
        <c:auto val="1"/>
        <c:lblAlgn val="ctr"/>
        <c:lblOffset val="100"/>
        <c:noMultiLvlLbl val="0"/>
      </c:catAx>
      <c:valAx>
        <c:axId val="44017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16627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2.2241301336951298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2.3622770570112213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2.3018598603691456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2.3725232482546144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2.3216456089770765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2.5187964611775344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2.7749512422623588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3.1381610559936686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3.2897340230079992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3.3837163288956722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3.408448514655587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3.8027502190565028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4.1228553661776761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4.3238927047118345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3.5734475253681564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2.0054269481896041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1.5976992000904491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1.0892761242545013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1936896"/>
        <c:axId val="442924032"/>
      </c:barChart>
      <c:catAx>
        <c:axId val="441936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42924032"/>
        <c:crosses val="autoZero"/>
        <c:auto val="1"/>
        <c:lblAlgn val="ctr"/>
        <c:lblOffset val="100"/>
        <c:noMultiLvlLbl val="0"/>
      </c:catAx>
      <c:valAx>
        <c:axId val="4429240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41936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2.423754204471579</c:v>
                </c:pt>
                <c:pt idx="1">
                  <c:v>2.5060770513581505</c:v>
                </c:pt>
                <c:pt idx="2">
                  <c:v>2.5018372480850219</c:v>
                </c:pt>
                <c:pt idx="3">
                  <c:v>2.4972441278724666</c:v>
                </c:pt>
                <c:pt idx="4">
                  <c:v>2.4721586251731256</c:v>
                </c:pt>
                <c:pt idx="5">
                  <c:v>2.8261821984793238</c:v>
                </c:pt>
                <c:pt idx="6">
                  <c:v>3.1236750614771474</c:v>
                </c:pt>
                <c:pt idx="7">
                  <c:v>3.5147969134232167</c:v>
                </c:pt>
                <c:pt idx="8">
                  <c:v>3.7274937109584778</c:v>
                </c:pt>
                <c:pt idx="9">
                  <c:v>3.5971197603097882</c:v>
                </c:pt>
                <c:pt idx="10">
                  <c:v>3.3699369682580063</c:v>
                </c:pt>
                <c:pt idx="11">
                  <c:v>3.5610814324881992</c:v>
                </c:pt>
                <c:pt idx="12">
                  <c:v>3.7787246671754433</c:v>
                </c:pt>
                <c:pt idx="13">
                  <c:v>3.71795415359394</c:v>
                </c:pt>
                <c:pt idx="14">
                  <c:v>2.8703468159077419</c:v>
                </c:pt>
                <c:pt idx="15">
                  <c:v>1.3860623533734702</c:v>
                </c:pt>
                <c:pt idx="16">
                  <c:v>0.95960880748466615</c:v>
                </c:pt>
                <c:pt idx="17">
                  <c:v>0.55435427796150261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3259520"/>
        <c:axId val="444475648"/>
      </c:barChart>
      <c:catAx>
        <c:axId val="4432595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44475648"/>
        <c:crosses val="autoZero"/>
        <c:auto val="1"/>
        <c:lblAlgn val="ctr"/>
        <c:lblOffset val="100"/>
        <c:noMultiLvlLbl val="0"/>
      </c:catAx>
      <c:valAx>
        <c:axId val="4444756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3259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0.20328989462942115</c:v>
                </c:pt>
                <c:pt idx="1">
                  <c:v>0.19316906932998168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1.7364682632887607</c:v>
                </c:pt>
                <c:pt idx="1">
                  <c:v>0.58372487325915867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7.0625015185998103</c:v>
                </c:pt>
                <c:pt idx="1">
                  <c:v>3.3766628145323878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20.911321870267031</c:v>
                </c:pt>
                <c:pt idx="1">
                  <c:v>17.143965786299336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52.777620293352989</c:v>
                </c:pt>
                <c:pt idx="1">
                  <c:v>64.923365022058391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5.8055058354728715</c:v>
                </c:pt>
                <c:pt idx="1">
                  <c:v>4.5432690279968622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11.503292324389118</c:v>
                </c:pt>
                <c:pt idx="1">
                  <c:v>9.2358434065238839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6595840"/>
        <c:axId val="446601088"/>
      </c:barChart>
      <c:catAx>
        <c:axId val="44659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601088"/>
        <c:crosses val="autoZero"/>
        <c:auto val="1"/>
        <c:lblAlgn val="ctr"/>
        <c:lblOffset val="100"/>
        <c:noMultiLvlLbl val="0"/>
      </c:catAx>
      <c:valAx>
        <c:axId val="446601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659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28.033757461387072</c:v>
                </c:pt>
                <c:pt idx="1">
                  <c:v>24.333398004200795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31.445140075646517</c:v>
                </c:pt>
                <c:pt idx="1">
                  <c:v>38.208673206859615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40.281366172885505</c:v>
                </c:pt>
                <c:pt idx="1">
                  <c:v>37.166909885363857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0.23973629008091102</c:v>
                </c:pt>
                <c:pt idx="1">
                  <c:v>0.29101890357573662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9433984"/>
        <c:axId val="449971328"/>
      </c:barChart>
      <c:catAx>
        <c:axId val="44943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971328"/>
        <c:crosses val="autoZero"/>
        <c:auto val="1"/>
        <c:lblAlgn val="ctr"/>
        <c:lblOffset val="100"/>
        <c:noMultiLvlLbl val="0"/>
      </c:catAx>
      <c:valAx>
        <c:axId val="449971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9433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5</c:v>
                </c:pt>
                <c:pt idx="2">
                  <c:v>77</c:v>
                </c:pt>
                <c:pt idx="3">
                  <c:v>95</c:v>
                </c:pt>
                <c:pt idx="4">
                  <c:v>133</c:v>
                </c:pt>
                <c:pt idx="5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71</c:v>
                </c:pt>
                <c:pt idx="3">
                  <c:v>108</c:v>
                </c:pt>
                <c:pt idx="4">
                  <c:v>106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50125184"/>
        <c:axId val="450135168"/>
      </c:barChart>
      <c:catAx>
        <c:axId val="45012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35168"/>
        <c:crosses val="autoZero"/>
        <c:auto val="1"/>
        <c:lblAlgn val="ctr"/>
        <c:lblOffset val="100"/>
        <c:noMultiLvlLbl val="0"/>
      </c:catAx>
      <c:valAx>
        <c:axId val="450135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012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0.88</c:v>
                </c:pt>
                <c:pt idx="1">
                  <c:v>0.32</c:v>
                </c:pt>
                <c:pt idx="3">
                  <c:v>0.38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50680704"/>
        <c:axId val="450712320"/>
      </c:barChart>
      <c:catAx>
        <c:axId val="450680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712320"/>
        <c:crosses val="autoZero"/>
        <c:auto val="1"/>
        <c:lblAlgn val="ctr"/>
        <c:lblOffset val="100"/>
        <c:noMultiLvlLbl val="0"/>
      </c:catAx>
      <c:valAx>
        <c:axId val="450712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6807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23.611111111111111</c:v>
                </c:pt>
                <c:pt idx="1">
                  <c:v>63.708667546620632</c:v>
                </c:pt>
                <c:pt idx="2">
                  <c:v>16.038698328935798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76.388888888888886</c:v>
                </c:pt>
                <c:pt idx="1">
                  <c:v>36.291332453379361</c:v>
                </c:pt>
                <c:pt idx="2">
                  <c:v>83.961301671064206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50982656"/>
        <c:axId val="450984960"/>
      </c:barChart>
      <c:catAx>
        <c:axId val="450982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984960"/>
        <c:crosses val="autoZero"/>
        <c:auto val="1"/>
        <c:lblAlgn val="ctr"/>
        <c:lblOffset val="100"/>
        <c:noMultiLvlLbl val="0"/>
      </c:catAx>
      <c:valAx>
        <c:axId val="450984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0982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8.6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1006464"/>
        <c:axId val="451008384"/>
      </c:barChart>
      <c:catAx>
        <c:axId val="4510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1008384"/>
        <c:crosses val="autoZero"/>
        <c:auto val="1"/>
        <c:lblAlgn val="ctr"/>
        <c:lblOffset val="100"/>
        <c:noMultiLvlLbl val="0"/>
      </c:catAx>
      <c:valAx>
        <c:axId val="4510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006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1194</c:v>
                </c:pt>
                <c:pt idx="1">
                  <c:v>1246</c:v>
                </c:pt>
                <c:pt idx="2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1326</c:v>
                </c:pt>
                <c:pt idx="1">
                  <c:v>1320</c:v>
                </c:pt>
                <c:pt idx="2">
                  <c:v>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275392"/>
        <c:axId val="451279104"/>
      </c:barChart>
      <c:catAx>
        <c:axId val="4512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279104"/>
        <c:crosses val="autoZero"/>
        <c:auto val="1"/>
        <c:lblAlgn val="ctr"/>
        <c:lblOffset val="100"/>
        <c:noMultiLvlLbl val="0"/>
      </c:catAx>
      <c:valAx>
        <c:axId val="451279104"/>
        <c:scaling>
          <c:orientation val="minMax"/>
          <c:max val="3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127539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6122</c:v>
                </c:pt>
                <c:pt idx="1">
                  <c:v>5273</c:v>
                </c:pt>
                <c:pt idx="2">
                  <c:v>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5185</c:v>
                </c:pt>
                <c:pt idx="1">
                  <c:v>4526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2313</c:v>
                </c:pt>
                <c:pt idx="1">
                  <c:v>2736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2537</c:v>
                </c:pt>
                <c:pt idx="1">
                  <c:v>2881</c:v>
                </c:pt>
                <c:pt idx="2">
                  <c:v>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1490944"/>
        <c:axId val="451492480"/>
      </c:barChart>
      <c:catAx>
        <c:axId val="4514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492480"/>
        <c:crosses val="autoZero"/>
        <c:auto val="1"/>
        <c:lblAlgn val="ctr"/>
        <c:lblOffset val="100"/>
        <c:noMultiLvlLbl val="0"/>
      </c:catAx>
      <c:valAx>
        <c:axId val="45149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149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25.565260266253432</c:v>
                </c:pt>
                <c:pt idx="1">
                  <c:v>27.705496108949418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27.988307388884976</c:v>
                </c:pt>
                <c:pt idx="1">
                  <c:v>28.68231193255512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17.72029301965204</c:v>
                </c:pt>
                <c:pt idx="1">
                  <c:v>19.544422827496756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14.878143269704866</c:v>
                </c:pt>
                <c:pt idx="1">
                  <c:v>15.213602464332036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7.8255969571036132</c:v>
                </c:pt>
                <c:pt idx="1">
                  <c:v>5.844682230869001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6.0223990984010705</c:v>
                </c:pt>
                <c:pt idx="1">
                  <c:v>3.0094844357976656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51911680"/>
        <c:axId val="451913984"/>
      </c:barChart>
      <c:catAx>
        <c:axId val="451911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51913984"/>
        <c:crosses val="autoZero"/>
        <c:auto val="1"/>
        <c:lblAlgn val="ctr"/>
        <c:lblOffset val="100"/>
        <c:noMultiLvlLbl val="0"/>
      </c:catAx>
      <c:valAx>
        <c:axId val="4519139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911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52.36</c:v>
                </c:pt>
                <c:pt idx="1">
                  <c:v>40.21</c:v>
                </c:pt>
                <c:pt idx="2">
                  <c:v>6.18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54.63</c:v>
                </c:pt>
                <c:pt idx="1">
                  <c:v>35.770000000000003</c:v>
                </c:pt>
                <c:pt idx="2">
                  <c:v>7.97</c:v>
                </c:pt>
                <c:pt idx="3">
                  <c:v>1.24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51931520"/>
        <c:axId val="452199936"/>
      </c:barChart>
      <c:catAx>
        <c:axId val="45193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199936"/>
        <c:crosses val="autoZero"/>
        <c:auto val="1"/>
        <c:lblAlgn val="ctr"/>
        <c:lblOffset val="100"/>
        <c:noMultiLvlLbl val="0"/>
      </c:catAx>
      <c:valAx>
        <c:axId val="452199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1931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58809</c:v>
                </c:pt>
                <c:pt idx="1">
                  <c:v>66901</c:v>
                </c:pt>
                <c:pt idx="2">
                  <c:v>76892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2211840"/>
        <c:axId val="452214784"/>
      </c:barChart>
      <c:catAx>
        <c:axId val="4522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14784"/>
        <c:crosses val="autoZero"/>
        <c:auto val="1"/>
        <c:lblAlgn val="ctr"/>
        <c:lblOffset val="100"/>
        <c:noMultiLvlLbl val="0"/>
      </c:catAx>
      <c:valAx>
        <c:axId val="45221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1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42879</c:v>
                </c:pt>
                <c:pt idx="1">
                  <c:v>44228</c:v>
                </c:pt>
                <c:pt idx="2">
                  <c:v>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52477</c:v>
                </c:pt>
                <c:pt idx="1">
                  <c:v>53375</c:v>
                </c:pt>
                <c:pt idx="2">
                  <c:v>53670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2235264"/>
        <c:axId val="452236800"/>
      </c:barChart>
      <c:catAx>
        <c:axId val="45223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36800"/>
        <c:crosses val="autoZero"/>
        <c:auto val="1"/>
        <c:lblAlgn val="ctr"/>
        <c:lblOffset val="100"/>
        <c:noMultiLvlLbl val="0"/>
      </c:catAx>
      <c:valAx>
        <c:axId val="45223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2235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21.9</c:v>
                </c:pt>
                <c:pt idx="1">
                  <c:v>22</c:v>
                </c:pt>
                <c:pt idx="2">
                  <c:v>1.7</c:v>
                </c:pt>
                <c:pt idx="3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82.736804049168484</c:v>
                </c:pt>
                <c:pt idx="1">
                  <c:v>90.679539546973629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17.263195950831527</c:v>
                </c:pt>
                <c:pt idx="1">
                  <c:v>9.3204604530263655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53153536"/>
        <c:axId val="453350528"/>
      </c:barChart>
      <c:catAx>
        <c:axId val="453153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350528"/>
        <c:crosses val="autoZero"/>
        <c:auto val="1"/>
        <c:lblAlgn val="ctr"/>
        <c:lblOffset val="100"/>
        <c:noMultiLvlLbl val="0"/>
      </c:catAx>
      <c:valAx>
        <c:axId val="4533505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1535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247</c:v>
                </c:pt>
                <c:pt idx="1">
                  <c:v>161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788992"/>
        <c:axId val="454840704"/>
      </c:barChart>
      <c:catAx>
        <c:axId val="45478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840704"/>
        <c:crosses val="autoZero"/>
        <c:auto val="1"/>
        <c:lblAlgn val="ctr"/>
        <c:lblOffset val="100"/>
        <c:noMultiLvlLbl val="0"/>
      </c:catAx>
      <c:valAx>
        <c:axId val="45484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788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7.2</c:v>
                </c:pt>
                <c:pt idx="1">
                  <c:v>4.7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985216"/>
        <c:axId val="454987136"/>
      </c:barChart>
      <c:catAx>
        <c:axId val="4549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987136"/>
        <c:crosses val="autoZero"/>
        <c:auto val="1"/>
        <c:lblAlgn val="ctr"/>
        <c:lblOffset val="100"/>
        <c:noMultiLvlLbl val="0"/>
      </c:catAx>
      <c:valAx>
        <c:axId val="45498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9852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15.4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066752"/>
        <c:axId val="455068672"/>
      </c:barChart>
      <c:catAx>
        <c:axId val="4550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068672"/>
        <c:crosses val="autoZero"/>
        <c:auto val="1"/>
        <c:lblAlgn val="ctr"/>
        <c:lblOffset val="100"/>
        <c:noMultiLvlLbl val="0"/>
      </c:catAx>
      <c:valAx>
        <c:axId val="45506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06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16.5</c:v>
                </c:pt>
                <c:pt idx="1">
                  <c:v>49.3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1.68</c:v>
                </c:pt>
                <c:pt idx="1">
                  <c:v>0.8</c:v>
                </c:pt>
                <c:pt idx="2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5.28</c:v>
                </c:pt>
                <c:pt idx="1">
                  <c:v>3.03</c:v>
                </c:pt>
                <c:pt idx="2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55647232"/>
        <c:axId val="455659904"/>
      </c:barChart>
      <c:catAx>
        <c:axId val="4556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5659904"/>
        <c:crosses val="autoZero"/>
        <c:auto val="1"/>
        <c:lblAlgn val="ctr"/>
        <c:lblOffset val="100"/>
        <c:noMultiLvlLbl val="0"/>
      </c:catAx>
      <c:valAx>
        <c:axId val="45565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5564723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2.4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6632192"/>
        <c:axId val="456633728"/>
      </c:barChart>
      <c:catAx>
        <c:axId val="4566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633728"/>
        <c:crosses val="autoZero"/>
        <c:auto val="1"/>
        <c:lblAlgn val="ctr"/>
        <c:lblOffset val="100"/>
        <c:noMultiLvlLbl val="0"/>
      </c:catAx>
      <c:valAx>
        <c:axId val="456633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632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31.9</c:v>
                </c:pt>
                <c:pt idx="1">
                  <c:v>32.299999999999997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1.3</c:v>
                </c:pt>
                <c:pt idx="1">
                  <c:v>13.9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66.8</c:v>
                </c:pt>
                <c:pt idx="1">
                  <c:v>53.9</c:v>
                </c:pt>
                <c:pt idx="2">
                  <c:v>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57566080"/>
        <c:axId val="457567616"/>
      </c:barChart>
      <c:catAx>
        <c:axId val="4575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7567616"/>
        <c:crosses val="autoZero"/>
        <c:auto val="1"/>
        <c:lblAlgn val="ctr"/>
        <c:lblOffset val="100"/>
        <c:noMultiLvlLbl val="0"/>
      </c:catAx>
      <c:valAx>
        <c:axId val="45756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575660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49811</c:v>
                </c:pt>
                <c:pt idx="1">
                  <c:v>85668</c:v>
                </c:pt>
                <c:pt idx="2">
                  <c:v>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12102</c:v>
                </c:pt>
                <c:pt idx="1">
                  <c:v>23455</c:v>
                </c:pt>
                <c:pt idx="2">
                  <c:v>36151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7815168"/>
        <c:axId val="458051968"/>
      </c:barChart>
      <c:catAx>
        <c:axId val="45781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051968"/>
        <c:crosses val="autoZero"/>
        <c:auto val="1"/>
        <c:lblAlgn val="ctr"/>
        <c:lblOffset val="100"/>
        <c:noMultiLvlLbl val="0"/>
      </c:catAx>
      <c:valAx>
        <c:axId val="458051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7815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139739</c:v>
                </c:pt>
                <c:pt idx="1">
                  <c:v>204312</c:v>
                </c:pt>
                <c:pt idx="2">
                  <c:v>264080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24769</c:v>
                </c:pt>
                <c:pt idx="1">
                  <c:v>53299</c:v>
                </c:pt>
                <c:pt idx="2">
                  <c:v>109039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268032"/>
        <c:axId val="432686208"/>
      </c:barChart>
      <c:catAx>
        <c:axId val="45826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2686208"/>
        <c:crosses val="autoZero"/>
        <c:auto val="1"/>
        <c:lblAlgn val="ctr"/>
        <c:lblOffset val="100"/>
        <c:noMultiLvlLbl val="0"/>
      </c:catAx>
      <c:valAx>
        <c:axId val="432686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826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2942080"/>
        <c:axId val="433230592"/>
      </c:barChart>
      <c:catAx>
        <c:axId val="4329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30592"/>
        <c:crosses val="autoZero"/>
        <c:auto val="1"/>
        <c:lblAlgn val="ctr"/>
        <c:lblOffset val="100"/>
        <c:noMultiLvlLbl val="0"/>
      </c:catAx>
      <c:valAx>
        <c:axId val="433230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294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29.8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</c:v>
                </c:pt>
                <c:pt idx="1">
                  <c:v>37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3539712"/>
        <c:axId val="434733440"/>
      </c:barChart>
      <c:catAx>
        <c:axId val="4335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733440"/>
        <c:crosses val="autoZero"/>
        <c:auto val="1"/>
        <c:lblAlgn val="ctr"/>
        <c:lblOffset val="100"/>
        <c:noMultiLvlLbl val="0"/>
      </c:catAx>
      <c:valAx>
        <c:axId val="4347334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5397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1190.9760000000001</c:v>
                </c:pt>
                <c:pt idx="1">
                  <c:v>1311.7760000000001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796800"/>
        <c:axId val="434810880"/>
      </c:barChart>
      <c:catAx>
        <c:axId val="434796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810880"/>
        <c:crosses val="autoZero"/>
        <c:auto val="1"/>
        <c:lblAlgn val="ctr"/>
        <c:lblOffset val="100"/>
        <c:noMultiLvlLbl val="0"/>
      </c:catAx>
      <c:valAx>
        <c:axId val="434810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79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47722.65</c:v>
                </c:pt>
                <c:pt idx="1">
                  <c:v>6929.35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906624"/>
        <c:axId val="434908160"/>
      </c:barChart>
      <c:catAx>
        <c:axId val="4349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908160"/>
        <c:crosses val="autoZero"/>
        <c:auto val="1"/>
        <c:lblAlgn val="ctr"/>
        <c:lblOffset val="100"/>
        <c:noMultiLvlLbl val="0"/>
      </c:catAx>
      <c:valAx>
        <c:axId val="43490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9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942720"/>
        <c:axId val="434944256"/>
      </c:barChart>
      <c:catAx>
        <c:axId val="4349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944256"/>
        <c:crosses val="autoZero"/>
        <c:auto val="1"/>
        <c:lblAlgn val="ctr"/>
        <c:lblOffset val="100"/>
        <c:noMultiLvlLbl val="0"/>
      </c:catAx>
      <c:valAx>
        <c:axId val="43494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494272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17.7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28.8</c:v>
                </c:pt>
                <c:pt idx="1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4139</c:v>
                </c:pt>
                <c:pt idx="1">
                  <c:v>5095</c:v>
                </c:pt>
                <c:pt idx="2">
                  <c:v>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4139</c:v>
                </c:pt>
                <c:pt idx="1">
                  <c:v>4820</c:v>
                </c:pt>
                <c:pt idx="2">
                  <c:v>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232"/>
        <c:axId val="58862976"/>
      </c:barChart>
      <c:catAx>
        <c:axId val="58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62976"/>
        <c:crosses val="autoZero"/>
        <c:auto val="1"/>
        <c:lblAlgn val="ctr"/>
        <c:lblOffset val="100"/>
        <c:noMultiLvlLbl val="0"/>
      </c:catAx>
      <c:valAx>
        <c:axId val="58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986</c:v>
                </c:pt>
                <c:pt idx="1">
                  <c:v>1411</c:v>
                </c:pt>
                <c:pt idx="2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309</c:v>
                </c:pt>
                <c:pt idx="1">
                  <c:v>450</c:v>
                </c:pt>
                <c:pt idx="2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952"/>
        <c:axId val="59615488"/>
      </c:barChart>
      <c:catAx>
        <c:axId val="5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auto val="1"/>
        <c:lblAlgn val="ctr"/>
        <c:lblOffset val="100"/>
        <c:noMultiLvlLbl val="0"/>
      </c:catAx>
      <c:valAx>
        <c:axId val="596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6122</c:v>
                </c:pt>
                <c:pt idx="1">
                  <c:v>5273</c:v>
                </c:pt>
                <c:pt idx="2">
                  <c:v>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5185</c:v>
                </c:pt>
                <c:pt idx="1">
                  <c:v>4526</c:v>
                </c:pt>
                <c:pt idx="2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4208"/>
        <c:axId val="146377344"/>
      </c:barChart>
      <c:catAx>
        <c:axId val="134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16.5</c:v>
                </c:pt>
                <c:pt idx="1">
                  <c:v>49.3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17.7</c:v>
                </c:pt>
                <c:pt idx="1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28.8</c:v>
                </c:pt>
                <c:pt idx="1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0640"/>
        <c:axId val="147282176"/>
      </c:barChart>
      <c:catAx>
        <c:axId val="1472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176"/>
        <c:crosses val="autoZero"/>
        <c:auto val="1"/>
        <c:lblAlgn val="ctr"/>
        <c:lblOffset val="100"/>
        <c:noMultiLvlLbl val="0"/>
      </c:catAx>
      <c:valAx>
        <c:axId val="1472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31.9</c:v>
                </c:pt>
                <c:pt idx="1">
                  <c:v>32.299999999999997</c:v>
                </c:pt>
                <c:pt idx="2">
                  <c:v>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1.3</c:v>
                </c:pt>
                <c:pt idx="1">
                  <c:v>13.9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66.8</c:v>
                </c:pt>
                <c:pt idx="1">
                  <c:v>53.9</c:v>
                </c:pt>
                <c:pt idx="2">
                  <c:v>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19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1358</c:v>
                </c:pt>
                <c:pt idx="1">
                  <c:v>2299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774</c:v>
                </c:pt>
                <c:pt idx="1">
                  <c:v>2116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816"/>
        <c:axId val="150321408"/>
      </c:barChart>
      <c:catAx>
        <c:axId val="15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408"/>
        <c:crosses val="autoZero"/>
        <c:auto val="1"/>
        <c:lblAlgn val="ctr"/>
        <c:lblOffset val="100"/>
        <c:noMultiLvlLbl val="0"/>
      </c:catAx>
      <c:valAx>
        <c:axId val="150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325</c:v>
                </c:pt>
                <c:pt idx="1">
                  <c:v>601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208</c:v>
                </c:pt>
                <c:pt idx="1">
                  <c:v>659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6288"/>
        <c:axId val="150402176"/>
      </c:barChart>
      <c:catAx>
        <c:axId val="1503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176"/>
        <c:crosses val="autoZero"/>
        <c:auto val="1"/>
        <c:lblAlgn val="ctr"/>
        <c:lblOffset val="100"/>
        <c:noMultiLvlLbl val="0"/>
      </c:catAx>
      <c:valAx>
        <c:axId val="1504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15984</c:v>
                </c:pt>
                <c:pt idx="1">
                  <c:v>14227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016"/>
        <c:axId val="151127552"/>
      </c:barChart>
      <c:catAx>
        <c:axId val="1511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552"/>
        <c:crosses val="autoZero"/>
        <c:auto val="1"/>
        <c:lblAlgn val="ctr"/>
        <c:lblOffset val="100"/>
        <c:noMultiLvlLbl val="0"/>
      </c:catAx>
      <c:valAx>
        <c:axId val="151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19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8664</c:v>
                </c:pt>
                <c:pt idx="1">
                  <c:v>7505</c:v>
                </c:pt>
                <c:pt idx="2">
                  <c:v>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347</c:v>
                </c:pt>
                <c:pt idx="1">
                  <c:v>393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247</c:v>
                </c:pt>
                <c:pt idx="1">
                  <c:v>161</c:v>
                </c:pt>
                <c:pt idx="2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527</c:v>
                </c:pt>
                <c:pt idx="1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1190.9760000000001</c:v>
                </c:pt>
                <c:pt idx="1">
                  <c:v>1311.7760000000001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92552</c:v>
                </c:pt>
                <c:pt idx="1">
                  <c:v>87553</c:v>
                </c:pt>
                <c:pt idx="2">
                  <c:v>84934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2.4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856"/>
        <c:axId val="153759744"/>
      </c:barChart>
      <c:catAx>
        <c:axId val="15375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9744"/>
        <c:crosses val="autoZero"/>
        <c:auto val="1"/>
        <c:lblAlgn val="ctr"/>
        <c:lblOffset val="100"/>
        <c:noMultiLvlLbl val="0"/>
      </c:catAx>
      <c:valAx>
        <c:axId val="1537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7.8</c:v>
                </c:pt>
                <c:pt idx="1">
                  <c:v>8.6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17.243986545690944</c:v>
                </c:pt>
                <c:pt idx="1">
                  <c:v>60.677944543373187</c:v>
                </c:pt>
                <c:pt idx="2">
                  <c:v>22.078068910935865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237</c:v>
                </c:pt>
                <c:pt idx="1">
                  <c:v>235</c:v>
                </c:pt>
                <c:pt idx="2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20</c:v>
                </c:pt>
                <c:pt idx="1">
                  <c:v>21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480"/>
        <c:axId val="154112768"/>
      </c:barChart>
      <c:catAx>
        <c:axId val="15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1358</c:v>
                </c:pt>
                <c:pt idx="1">
                  <c:v>2299</c:v>
                </c:pt>
                <c:pt idx="2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774</c:v>
                </c:pt>
                <c:pt idx="1">
                  <c:v>2116</c:v>
                </c:pt>
                <c:pt idx="2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17</c:v>
                </c:pt>
                <c:pt idx="1">
                  <c:v>22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11</c:v>
                </c:pt>
                <c:pt idx="1">
                  <c:v>10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107.1</c:v>
                </c:pt>
                <c:pt idx="1">
                  <c:v>108.5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108.7</c:v>
                </c:pt>
                <c:pt idx="1">
                  <c:v>109.6</c:v>
                </c:pt>
                <c:pt idx="2">
                  <c:v>104.7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5501</c:v>
                </c:pt>
                <c:pt idx="1">
                  <c:v>4600</c:v>
                </c:pt>
                <c:pt idx="2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171</c:v>
                </c:pt>
                <c:pt idx="1">
                  <c:v>205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277</c:v>
                </c:pt>
                <c:pt idx="1">
                  <c:v>279</c:v>
                </c:pt>
                <c:pt idx="2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803</c:v>
                </c:pt>
                <c:pt idx="1">
                  <c:v>925</c:v>
                </c:pt>
                <c:pt idx="2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1319</c:v>
                </c:pt>
                <c:pt idx="1">
                  <c:v>1567</c:v>
                </c:pt>
                <c:pt idx="2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2.2241301336951298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2.3622770570112213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2.3018598603691456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2.3725232482546144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2.3216456089770765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2.5187964611775344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2.7749512422623588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3.1381610559936686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3.2897340230079992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3.3837163288956722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3.408448514655587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3.8027502190565028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4.1228553661776761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4.3238927047118345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3.5734475253681564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2.0054269481896041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1.5976992000904491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1.0892761242545013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896"/>
        <c:axId val="157483008"/>
      </c:barChart>
      <c:catAx>
        <c:axId val="157328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2.423754204471579</c:v>
                </c:pt>
                <c:pt idx="1">
                  <c:v>2.5060770513581505</c:v>
                </c:pt>
                <c:pt idx="2">
                  <c:v>2.5018372480850219</c:v>
                </c:pt>
                <c:pt idx="3">
                  <c:v>2.4972441278724666</c:v>
                </c:pt>
                <c:pt idx="4">
                  <c:v>2.4721586251731256</c:v>
                </c:pt>
                <c:pt idx="5">
                  <c:v>2.8261821984793238</c:v>
                </c:pt>
                <c:pt idx="6">
                  <c:v>3.1236750614771474</c:v>
                </c:pt>
                <c:pt idx="7">
                  <c:v>3.5147969134232167</c:v>
                </c:pt>
                <c:pt idx="8">
                  <c:v>3.7274937109584778</c:v>
                </c:pt>
                <c:pt idx="9">
                  <c:v>3.5971197603097882</c:v>
                </c:pt>
                <c:pt idx="10">
                  <c:v>3.3699369682580063</c:v>
                </c:pt>
                <c:pt idx="11">
                  <c:v>3.5610814324881992</c:v>
                </c:pt>
                <c:pt idx="12">
                  <c:v>3.7787246671754433</c:v>
                </c:pt>
                <c:pt idx="13">
                  <c:v>3.71795415359394</c:v>
                </c:pt>
                <c:pt idx="14">
                  <c:v>2.8703468159077419</c:v>
                </c:pt>
                <c:pt idx="15">
                  <c:v>1.3860623533734702</c:v>
                </c:pt>
                <c:pt idx="16">
                  <c:v>0.95960880748466615</c:v>
                </c:pt>
                <c:pt idx="17">
                  <c:v>0.55435427796150261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0.20328989462942115</c:v>
                </c:pt>
                <c:pt idx="1">
                  <c:v>0.19316906932998168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1.7364682632887607</c:v>
                </c:pt>
                <c:pt idx="1">
                  <c:v>0.58372487325915867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7.0625015185998103</c:v>
                </c:pt>
                <c:pt idx="1">
                  <c:v>3.3766628145323878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20.911321870267031</c:v>
                </c:pt>
                <c:pt idx="1">
                  <c:v>17.143965786299336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52.777620293352989</c:v>
                </c:pt>
                <c:pt idx="1">
                  <c:v>64.923365022058391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5.8055058354728715</c:v>
                </c:pt>
                <c:pt idx="1">
                  <c:v>4.5432690279968622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11.503292324389118</c:v>
                </c:pt>
                <c:pt idx="1">
                  <c:v>9.2358434065238839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28.033757461387072</c:v>
                </c:pt>
                <c:pt idx="1">
                  <c:v>24.333398004200795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31.445140075646517</c:v>
                </c:pt>
                <c:pt idx="1">
                  <c:v>38.208673206859615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40.281366172885505</c:v>
                </c:pt>
                <c:pt idx="1">
                  <c:v>37.166909885363857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0.23973629008091102</c:v>
                </c:pt>
                <c:pt idx="1">
                  <c:v>0.29101890357573662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5</c:v>
                </c:pt>
                <c:pt idx="2">
                  <c:v>77</c:v>
                </c:pt>
                <c:pt idx="3">
                  <c:v>95</c:v>
                </c:pt>
                <c:pt idx="4">
                  <c:v>133</c:v>
                </c:pt>
                <c:pt idx="5">
                  <c:v>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11</c:v>
                </c:pt>
                <c:pt idx="2">
                  <c:v>71</c:v>
                </c:pt>
                <c:pt idx="3">
                  <c:v>108</c:v>
                </c:pt>
                <c:pt idx="4">
                  <c:v>106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325</c:v>
                </c:pt>
                <c:pt idx="1">
                  <c:v>601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208</c:v>
                </c:pt>
                <c:pt idx="1">
                  <c:v>659</c:v>
                </c:pt>
                <c:pt idx="2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0.88</c:v>
                </c:pt>
                <c:pt idx="1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23.611111111111111</c:v>
                </c:pt>
                <c:pt idx="1">
                  <c:v>63.708667546620632</c:v>
                </c:pt>
                <c:pt idx="2">
                  <c:v>16.038698328935798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76.388888888888886</c:v>
                </c:pt>
                <c:pt idx="1">
                  <c:v>36.291332453379361</c:v>
                </c:pt>
                <c:pt idx="2">
                  <c:v>83.961301671064206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328"/>
        <c:axId val="160614272"/>
      </c:barChart>
      <c:catAx>
        <c:axId val="160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1194</c:v>
                </c:pt>
                <c:pt idx="1">
                  <c:v>1246</c:v>
                </c:pt>
                <c:pt idx="2">
                  <c:v>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1326</c:v>
                </c:pt>
                <c:pt idx="1">
                  <c:v>1320</c:v>
                </c:pt>
                <c:pt idx="2">
                  <c:v>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992"/>
        <c:axId val="160932224"/>
      </c:barChart>
      <c:catAx>
        <c:axId val="1608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2313</c:v>
                </c:pt>
                <c:pt idx="1">
                  <c:v>2736</c:v>
                </c:pt>
                <c:pt idx="2">
                  <c:v>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2537</c:v>
                </c:pt>
                <c:pt idx="1">
                  <c:v>2881</c:v>
                </c:pt>
                <c:pt idx="2">
                  <c:v>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1984"/>
        <c:axId val="161418240"/>
      </c:barChart>
      <c:catAx>
        <c:axId val="161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25.565260266253432</c:v>
                </c:pt>
                <c:pt idx="1">
                  <c:v>27.705496108949418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27.988307388884976</c:v>
                </c:pt>
                <c:pt idx="1">
                  <c:v>28.68231193255512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17.72029301965204</c:v>
                </c:pt>
                <c:pt idx="1">
                  <c:v>19.544422827496756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14.878143269704866</c:v>
                </c:pt>
                <c:pt idx="1">
                  <c:v>15.213602464332036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7.8255969571036132</c:v>
                </c:pt>
                <c:pt idx="1">
                  <c:v>5.844682230869001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6.0223990984010705</c:v>
                </c:pt>
                <c:pt idx="1">
                  <c:v>3.0094844357976656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552"/>
        <c:axId val="161881088"/>
      </c:barChart>
      <c:catAx>
        <c:axId val="16187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088"/>
        <c:crosses val="autoZero"/>
        <c:auto val="1"/>
        <c:lblAlgn val="ctr"/>
        <c:lblOffset val="100"/>
        <c:noMultiLvlLbl val="0"/>
      </c:catAx>
      <c:valAx>
        <c:axId val="16188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52.36</c:v>
                </c:pt>
                <c:pt idx="1">
                  <c:v>40.21</c:v>
                </c:pt>
                <c:pt idx="2">
                  <c:v>6.18</c:v>
                </c:pt>
                <c:pt idx="3">
                  <c:v>0.91</c:v>
                </c:pt>
                <c:pt idx="4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54.63</c:v>
                </c:pt>
                <c:pt idx="1">
                  <c:v>35.770000000000003</c:v>
                </c:pt>
                <c:pt idx="2">
                  <c:v>7.97</c:v>
                </c:pt>
                <c:pt idx="3">
                  <c:v>1.24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520"/>
        <c:axId val="162215040"/>
      </c:barChart>
      <c:catAx>
        <c:axId val="1621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auto val="1"/>
        <c:lblAlgn val="ctr"/>
        <c:lblOffset val="100"/>
        <c:noMultiLvlLbl val="0"/>
      </c:catAx>
      <c:valAx>
        <c:axId val="162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58809</c:v>
                </c:pt>
                <c:pt idx="1">
                  <c:v>66901</c:v>
                </c:pt>
                <c:pt idx="2">
                  <c:v>76892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42879</c:v>
                </c:pt>
                <c:pt idx="1">
                  <c:v>44228</c:v>
                </c:pt>
                <c:pt idx="2">
                  <c:v>45386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52477</c:v>
                </c:pt>
                <c:pt idx="1">
                  <c:v>53375</c:v>
                </c:pt>
                <c:pt idx="2">
                  <c:v>53670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7872"/>
        <c:axId val="162743040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3040"/>
        <c:crosses val="autoZero"/>
        <c:auto val="1"/>
        <c:lblAlgn val="ctr"/>
        <c:lblOffset val="100"/>
        <c:noMultiLvlLbl val="0"/>
      </c:catAx>
      <c:valAx>
        <c:axId val="16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21.9</c:v>
                </c:pt>
                <c:pt idx="1">
                  <c:v>22</c:v>
                </c:pt>
                <c:pt idx="2">
                  <c:v>1.7</c:v>
                </c:pt>
                <c:pt idx="3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82.736804049168484</c:v>
                </c:pt>
                <c:pt idx="1">
                  <c:v>90.679539546973629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17.263195950831527</c:v>
                </c:pt>
                <c:pt idx="1">
                  <c:v>9.3204604530263655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10240"/>
        <c:axId val="166111488"/>
      </c:barChart>
      <c:catAx>
        <c:axId val="1660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488"/>
        <c:crosses val="autoZero"/>
        <c:auto val="1"/>
        <c:lblAlgn val="ctr"/>
        <c:lblOffset val="100"/>
        <c:noMultiLvlLbl val="0"/>
      </c:catAx>
      <c:valAx>
        <c:axId val="166111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15984</c:v>
                </c:pt>
                <c:pt idx="1">
                  <c:v>14227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7.2</c:v>
                </c:pt>
                <c:pt idx="1">
                  <c:v>4.7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128"/>
        <c:axId val="167585664"/>
      </c:barChart>
      <c:catAx>
        <c:axId val="167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15.4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1.68</c:v>
                </c:pt>
                <c:pt idx="1">
                  <c:v>0.8</c:v>
                </c:pt>
                <c:pt idx="2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5.28</c:v>
                </c:pt>
                <c:pt idx="1">
                  <c:v>3.03</c:v>
                </c:pt>
                <c:pt idx="2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49811</c:v>
                </c:pt>
                <c:pt idx="1">
                  <c:v>85668</c:v>
                </c:pt>
                <c:pt idx="2">
                  <c:v>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12102</c:v>
                </c:pt>
                <c:pt idx="1">
                  <c:v>23455</c:v>
                </c:pt>
                <c:pt idx="2">
                  <c:v>36151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139739</c:v>
                </c:pt>
                <c:pt idx="1">
                  <c:v>204312</c:v>
                </c:pt>
                <c:pt idx="2">
                  <c:v>264080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24769</c:v>
                </c:pt>
                <c:pt idx="1">
                  <c:v>53299</c:v>
                </c:pt>
                <c:pt idx="2">
                  <c:v>109039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2.8</c:v>
                </c:pt>
                <c:pt idx="1">
                  <c:v>2.4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</c:v>
                </c:pt>
                <c:pt idx="1">
                  <c:v>2.2999999999999998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29.8</c:v>
                </c:pt>
                <c:pt idx="2">
                  <c:v>31.7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</c:v>
                </c:pt>
                <c:pt idx="1">
                  <c:v>37</c:v>
                </c:pt>
                <c:pt idx="2">
                  <c:v>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47722.65</c:v>
                </c:pt>
                <c:pt idx="1">
                  <c:v>6929.35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36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143247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139785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259775</v>
      </c>
      <c r="C4" s="35">
        <v>127968</v>
      </c>
      <c r="D4" s="63">
        <v>131807</v>
      </c>
      <c r="E4" s="211"/>
    </row>
    <row r="5" spans="1:5" ht="30" x14ac:dyDescent="0.25">
      <c r="A5" s="201" t="s">
        <v>716</v>
      </c>
      <c r="B5" s="72">
        <v>260735</v>
      </c>
      <c r="C5" s="61">
        <v>127616</v>
      </c>
      <c r="D5" s="111">
        <v>133119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38982</v>
      </c>
      <c r="C4" s="71">
        <v>59403</v>
      </c>
    </row>
    <row r="5" spans="1:6" x14ac:dyDescent="0.25">
      <c r="A5" s="286" t="s">
        <v>719</v>
      </c>
      <c r="B5" s="214">
        <v>11796</v>
      </c>
      <c r="C5" s="214">
        <v>16025</v>
      </c>
    </row>
    <row r="6" spans="1:6" x14ac:dyDescent="0.25">
      <c r="A6" s="286" t="s">
        <v>720</v>
      </c>
      <c r="B6" s="214">
        <v>21207</v>
      </c>
      <c r="C6" s="214">
        <v>22375</v>
      </c>
    </row>
    <row r="7" spans="1:6" x14ac:dyDescent="0.25">
      <c r="A7" s="286" t="s">
        <v>721</v>
      </c>
      <c r="B7" s="214">
        <v>35449</v>
      </c>
      <c r="C7" s="214">
        <v>28038</v>
      </c>
    </row>
    <row r="8" spans="1:6" x14ac:dyDescent="0.25">
      <c r="A8" s="286" t="s">
        <v>722</v>
      </c>
      <c r="B8" s="214">
        <v>461</v>
      </c>
      <c r="C8" s="214">
        <v>1341</v>
      </c>
    </row>
    <row r="9" spans="1:6" x14ac:dyDescent="0.25">
      <c r="A9" s="286" t="s">
        <v>723</v>
      </c>
      <c r="B9" s="214">
        <v>11967</v>
      </c>
      <c r="C9" s="214">
        <v>10609</v>
      </c>
    </row>
    <row r="10" spans="1:6" ht="30" x14ac:dyDescent="0.25">
      <c r="A10" s="293" t="s">
        <v>724</v>
      </c>
      <c r="B10" s="214">
        <v>31585</v>
      </c>
      <c r="C10" s="214">
        <v>4196</v>
      </c>
    </row>
    <row r="11" spans="1:6" x14ac:dyDescent="0.25">
      <c r="A11" s="286" t="s">
        <v>887</v>
      </c>
      <c r="B11" s="214">
        <v>7339</v>
      </c>
      <c r="C11" s="214">
        <v>11505</v>
      </c>
    </row>
    <row r="12" spans="1:6" x14ac:dyDescent="0.25">
      <c r="A12" s="294" t="s">
        <v>16</v>
      </c>
      <c r="B12" s="1">
        <f>SUM(B4:B11)</f>
        <v>158786</v>
      </c>
      <c r="C12" s="1">
        <f>SUM(C4:C11)</f>
        <v>153492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48041</v>
      </c>
      <c r="C19" s="71">
        <v>58733</v>
      </c>
    </row>
    <row r="20" spans="1:3" x14ac:dyDescent="0.25">
      <c r="A20" s="286" t="s">
        <v>719</v>
      </c>
      <c r="B20" s="214">
        <v>5174</v>
      </c>
      <c r="C20" s="214">
        <v>7231</v>
      </c>
    </row>
    <row r="21" spans="1:3" x14ac:dyDescent="0.25">
      <c r="A21" s="286" t="s">
        <v>720</v>
      </c>
      <c r="B21" s="214">
        <v>19533</v>
      </c>
      <c r="C21" s="214">
        <v>20996</v>
      </c>
    </row>
    <row r="22" spans="1:3" x14ac:dyDescent="0.25">
      <c r="A22" s="286" t="s">
        <v>721</v>
      </c>
      <c r="B22" s="214">
        <v>36347</v>
      </c>
      <c r="C22" s="214">
        <v>29146</v>
      </c>
    </row>
    <row r="23" spans="1:3" x14ac:dyDescent="0.25">
      <c r="A23" s="286" t="s">
        <v>722</v>
      </c>
      <c r="B23" s="214">
        <v>189</v>
      </c>
      <c r="C23" s="214">
        <v>474</v>
      </c>
    </row>
    <row r="24" spans="1:3" x14ac:dyDescent="0.25">
      <c r="A24" s="286" t="s">
        <v>723</v>
      </c>
      <c r="B24" s="214">
        <v>8616</v>
      </c>
      <c r="C24" s="214">
        <v>7341</v>
      </c>
    </row>
    <row r="25" spans="1:3" ht="30" x14ac:dyDescent="0.25">
      <c r="A25" s="293" t="s">
        <v>724</v>
      </c>
      <c r="B25" s="214">
        <v>20366</v>
      </c>
      <c r="C25" s="214">
        <v>3264</v>
      </c>
    </row>
    <row r="26" spans="1:3" x14ac:dyDescent="0.25">
      <c r="A26" s="286" t="s">
        <v>887</v>
      </c>
      <c r="B26" s="214">
        <v>4736</v>
      </c>
      <c r="C26" s="214">
        <v>12360</v>
      </c>
    </row>
    <row r="27" spans="1:3" x14ac:dyDescent="0.25">
      <c r="A27" s="294" t="s">
        <v>16</v>
      </c>
      <c r="B27" s="1">
        <f>SUM(B19:B26)</f>
        <v>143002</v>
      </c>
      <c r="C27" s="1">
        <f>SUM(C19:C26)</f>
        <v>139545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74.150000000000006</v>
      </c>
      <c r="C4" s="1018">
        <v>71.099999999999994</v>
      </c>
      <c r="D4" s="1018">
        <v>77.45</v>
      </c>
      <c r="E4" s="1019">
        <v>85</v>
      </c>
      <c r="F4" s="1019">
        <v>148.19999999999999</v>
      </c>
      <c r="G4" s="1020">
        <v>43.6</v>
      </c>
      <c r="H4" s="1021">
        <v>42.1</v>
      </c>
      <c r="I4" s="1022">
        <v>45.1</v>
      </c>
      <c r="J4" s="1019">
        <v>16.899999999999999</v>
      </c>
    </row>
    <row r="5" spans="1:12" x14ac:dyDescent="0.25">
      <c r="A5" s="498">
        <v>2021</v>
      </c>
      <c r="B5" s="757">
        <v>72.87</v>
      </c>
      <c r="C5" s="758">
        <v>69.89</v>
      </c>
      <c r="D5" s="758">
        <v>76.13</v>
      </c>
      <c r="E5" s="1023">
        <v>84</v>
      </c>
      <c r="F5" s="1023">
        <v>149</v>
      </c>
      <c r="G5" s="1024">
        <v>43.7</v>
      </c>
      <c r="H5" s="1025">
        <v>42.2</v>
      </c>
      <c r="I5" s="1026">
        <v>45.2</v>
      </c>
      <c r="J5" s="1023">
        <v>15.4</v>
      </c>
    </row>
    <row r="6" spans="1:12" x14ac:dyDescent="0.25">
      <c r="A6" s="499">
        <v>2022</v>
      </c>
      <c r="B6" s="1011">
        <v>74.92</v>
      </c>
      <c r="C6" s="1012">
        <v>72.37</v>
      </c>
      <c r="D6" s="1012">
        <v>77.569999999999993</v>
      </c>
      <c r="E6" s="1013">
        <v>81</v>
      </c>
      <c r="F6" s="1013">
        <v>156.19999999999999</v>
      </c>
      <c r="G6" s="1014">
        <v>44.2</v>
      </c>
      <c r="H6" s="1015">
        <v>42.7</v>
      </c>
      <c r="I6" s="1016">
        <v>45.7</v>
      </c>
      <c r="J6" s="1013">
        <v>17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15.4</v>
      </c>
    </row>
    <row r="13" spans="1:12" x14ac:dyDescent="0.25">
      <c r="A13" s="633">
        <f t="shared" si="0"/>
        <v>2022</v>
      </c>
      <c r="B13" s="627">
        <f t="shared" si="1"/>
        <v>17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96871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99056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76892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9091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92824</v>
      </c>
      <c r="C5" s="70">
        <v>95355</v>
      </c>
      <c r="D5" s="55">
        <v>52477</v>
      </c>
      <c r="E5" s="110">
        <v>42879</v>
      </c>
      <c r="F5" s="55">
        <v>32.299999999999997</v>
      </c>
      <c r="G5" s="55">
        <v>36</v>
      </c>
      <c r="H5" s="110">
        <v>28.7</v>
      </c>
      <c r="I5" s="55"/>
      <c r="J5" s="70"/>
      <c r="K5" s="55"/>
      <c r="L5" s="55"/>
      <c r="M5" s="71">
        <v>42</v>
      </c>
      <c r="N5" s="71">
        <v>39</v>
      </c>
      <c r="O5" s="71">
        <v>45</v>
      </c>
    </row>
    <row r="6" spans="1:16" x14ac:dyDescent="0.25">
      <c r="A6" s="215">
        <v>2021</v>
      </c>
      <c r="B6" s="212">
        <v>95243</v>
      </c>
      <c r="C6" s="212">
        <v>97603</v>
      </c>
      <c r="D6" s="58">
        <v>53375</v>
      </c>
      <c r="E6" s="160">
        <v>44228</v>
      </c>
      <c r="F6" s="58">
        <v>33.4</v>
      </c>
      <c r="G6" s="58">
        <v>37</v>
      </c>
      <c r="H6" s="160">
        <v>29.8</v>
      </c>
      <c r="I6" s="58">
        <v>58809</v>
      </c>
      <c r="J6" s="212">
        <v>11307</v>
      </c>
      <c r="K6" s="58">
        <v>5185</v>
      </c>
      <c r="L6" s="58">
        <v>6122</v>
      </c>
      <c r="M6" s="214">
        <v>39</v>
      </c>
      <c r="N6" s="214">
        <v>36</v>
      </c>
      <c r="O6" s="214">
        <v>42</v>
      </c>
    </row>
    <row r="7" spans="1:16" x14ac:dyDescent="0.25">
      <c r="A7" s="229">
        <v>2022</v>
      </c>
      <c r="B7" s="167">
        <v>96871</v>
      </c>
      <c r="C7" s="167">
        <v>99056</v>
      </c>
      <c r="D7" s="94">
        <v>53670</v>
      </c>
      <c r="E7" s="169">
        <v>45386</v>
      </c>
      <c r="F7" s="94">
        <v>35</v>
      </c>
      <c r="G7" s="58">
        <v>38.4</v>
      </c>
      <c r="H7" s="160">
        <v>31.7</v>
      </c>
      <c r="I7" s="94">
        <v>66901</v>
      </c>
      <c r="J7" s="167">
        <v>9799</v>
      </c>
      <c r="K7" s="94">
        <v>4526</v>
      </c>
      <c r="L7" s="94">
        <v>5273</v>
      </c>
      <c r="M7" s="214">
        <v>35</v>
      </c>
      <c r="N7" s="214">
        <v>32</v>
      </c>
      <c r="O7" s="214">
        <v>37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76892</v>
      </c>
      <c r="J8" s="1072">
        <v>9091</v>
      </c>
      <c r="K8" s="1073">
        <v>4232</v>
      </c>
      <c r="L8" s="1073">
        <v>4859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58809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66901</v>
      </c>
      <c r="F14" s="514">
        <f>A5</f>
        <v>2020</v>
      </c>
      <c r="G14" s="310">
        <f>IF(ISBLANK(E5),"",E5)</f>
        <v>42879</v>
      </c>
      <c r="H14" s="310">
        <f>IF(ISBLANK(D5),"",D5)</f>
        <v>52477</v>
      </c>
      <c r="K14" s="514">
        <f>A6</f>
        <v>2021</v>
      </c>
      <c r="L14" s="310">
        <f>IF(ISBLANK(L6),"",L6)</f>
        <v>6122</v>
      </c>
      <c r="M14" s="310">
        <f>IF(ISBLANK(K6),"",K6)</f>
        <v>5185</v>
      </c>
    </row>
    <row r="15" spans="1:16" x14ac:dyDescent="0.25">
      <c r="A15" s="481">
        <f>A8</f>
        <v>2023</v>
      </c>
      <c r="B15" s="311">
        <f t="shared" si="0"/>
        <v>76892</v>
      </c>
      <c r="F15" s="486">
        <f t="shared" ref="F15:F16" si="1">A6</f>
        <v>2021</v>
      </c>
      <c r="G15" s="479">
        <f t="shared" ref="G15:G16" si="2">IF(ISBLANK(E6),"",E6)</f>
        <v>44228</v>
      </c>
      <c r="H15" s="479">
        <f t="shared" ref="H15:H16" si="3">IF(ISBLANK(D6),"",D6)</f>
        <v>53375</v>
      </c>
      <c r="K15" s="486">
        <f>A7</f>
        <v>2022</v>
      </c>
      <c r="L15" s="479">
        <f t="shared" ref="L15:L16" si="4">IF(ISBLANK(L7),"",L7)</f>
        <v>5273</v>
      </c>
      <c r="M15" s="479">
        <f t="shared" ref="M15:M16" si="5">IF(ISBLANK(K7),"",K7)</f>
        <v>4526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45386</v>
      </c>
      <c r="H16" s="311">
        <f t="shared" si="3"/>
        <v>53670</v>
      </c>
      <c r="K16" s="481">
        <f>A8</f>
        <v>2023</v>
      </c>
      <c r="L16" s="311">
        <f t="shared" si="4"/>
        <v>4859</v>
      </c>
      <c r="M16" s="311">
        <f t="shared" si="5"/>
        <v>4232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92824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95243</v>
      </c>
      <c r="C21" s="373"/>
      <c r="D21" s="197"/>
      <c r="F21" s="514">
        <f>A5</f>
        <v>2020</v>
      </c>
      <c r="G21" s="310">
        <f>IF(ISBLANK(E5),"",E5)</f>
        <v>42879</v>
      </c>
      <c r="H21" s="310">
        <f>IF(ISBLANK(D5),"",D5)</f>
        <v>52477</v>
      </c>
      <c r="K21" s="514">
        <f>A6</f>
        <v>2021</v>
      </c>
      <c r="L21" s="310">
        <f>IF(ISBLANK(L6),"",L6)</f>
        <v>6122</v>
      </c>
      <c r="M21" s="310">
        <f>IF(ISBLANK(K6),"",K6)</f>
        <v>5185</v>
      </c>
    </row>
    <row r="22" spans="1:15" x14ac:dyDescent="0.25">
      <c r="A22" s="481">
        <f t="shared" si="6"/>
        <v>2022</v>
      </c>
      <c r="B22" s="311">
        <f t="shared" si="7"/>
        <v>96871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44228</v>
      </c>
      <c r="H22" s="479">
        <f t="shared" ref="H22:H23" si="10">IF(ISBLANK(D6),"",D6)</f>
        <v>53375</v>
      </c>
      <c r="K22" s="486">
        <f>A7</f>
        <v>2022</v>
      </c>
      <c r="L22" s="479">
        <f>IF(ISBLANK(L7),"",L7)</f>
        <v>5273</v>
      </c>
      <c r="M22" s="479">
        <f>IF(ISBLANK(K7),"",K7)</f>
        <v>4526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45386</v>
      </c>
      <c r="H23" s="311">
        <f t="shared" si="10"/>
        <v>53670</v>
      </c>
      <c r="K23" s="481">
        <f>A8</f>
        <v>2023</v>
      </c>
      <c r="L23" s="311">
        <f>IF(ISBLANK(L8),"",L8)</f>
        <v>4859</v>
      </c>
      <c r="M23" s="311">
        <f>IF(ISBLANK(K8),"",K8)</f>
        <v>4232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92824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95243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96871</v>
      </c>
      <c r="C28" s="373"/>
      <c r="D28" s="197"/>
      <c r="F28" s="514">
        <f>A5</f>
        <v>2020</v>
      </c>
      <c r="G28" s="310">
        <f>IF(ISBLANK(H5),"",H5)</f>
        <v>28.7</v>
      </c>
      <c r="H28" s="310">
        <f>IF(ISBLANK(G5),"",G5)</f>
        <v>36</v>
      </c>
      <c r="K28" s="514">
        <f>A5</f>
        <v>2020</v>
      </c>
      <c r="L28" s="310">
        <f>IF(ISBLANK(O5),"",O5)</f>
        <v>45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29.8</v>
      </c>
      <c r="H29" s="479">
        <f t="shared" ref="H29:H30" si="15">IF(ISBLANK(G6),"",G6)</f>
        <v>37</v>
      </c>
      <c r="K29" s="486">
        <f t="shared" ref="K29:K30" si="16">A6</f>
        <v>2021</v>
      </c>
      <c r="L29" s="479">
        <f t="shared" ref="L29:L30" si="17">IF(ISBLANK(O6),"",O6)</f>
        <v>42</v>
      </c>
      <c r="M29" s="479">
        <f t="shared" ref="M29:M30" si="18">IF(ISBLANK(N6),"",N6)</f>
        <v>36</v>
      </c>
    </row>
    <row r="30" spans="1:15" x14ac:dyDescent="0.25">
      <c r="F30" s="481">
        <f t="shared" si="13"/>
        <v>2022</v>
      </c>
      <c r="G30" s="311">
        <f t="shared" si="14"/>
        <v>31.7</v>
      </c>
      <c r="H30" s="311">
        <f t="shared" si="15"/>
        <v>38.4</v>
      </c>
      <c r="K30" s="481">
        <f t="shared" si="16"/>
        <v>2022</v>
      </c>
      <c r="L30" s="311">
        <f t="shared" si="17"/>
        <v>37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28.7</v>
      </c>
      <c r="H35" s="310">
        <f>IF(ISBLANK(G5),"",G5)</f>
        <v>36</v>
      </c>
      <c r="K35" s="514">
        <f>A5</f>
        <v>2020</v>
      </c>
      <c r="L35" s="310">
        <f>IF(ISBLANK(O5),"",O5)</f>
        <v>45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29.8</v>
      </c>
      <c r="H36" s="479">
        <f t="shared" ref="H36:H37" si="21">IF(ISBLANK(G6),"",G6)</f>
        <v>37</v>
      </c>
      <c r="K36" s="486">
        <f t="shared" ref="K36:K37" si="22">A6</f>
        <v>2021</v>
      </c>
      <c r="L36" s="479">
        <f t="shared" ref="L36:L37" si="23">IF(ISBLANK(O6),"",O6)</f>
        <v>42</v>
      </c>
      <c r="M36" s="479">
        <f t="shared" ref="M36:M37" si="24">IF(ISBLANK(N6),"",N6)</f>
        <v>36</v>
      </c>
    </row>
    <row r="37" spans="6:15" x14ac:dyDescent="0.25">
      <c r="F37" s="481">
        <f t="shared" si="19"/>
        <v>2022</v>
      </c>
      <c r="G37" s="311">
        <f t="shared" si="20"/>
        <v>31.7</v>
      </c>
      <c r="H37" s="311">
        <f t="shared" si="21"/>
        <v>38.4</v>
      </c>
      <c r="K37" s="481">
        <f t="shared" si="22"/>
        <v>2022</v>
      </c>
      <c r="L37" s="311">
        <f t="shared" si="23"/>
        <v>37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17.7</v>
      </c>
      <c r="C6" s="35">
        <v>16.100000000000001</v>
      </c>
      <c r="D6" s="63">
        <v>19</v>
      </c>
      <c r="E6" s="35">
        <v>51</v>
      </c>
      <c r="F6" s="35">
        <v>46</v>
      </c>
      <c r="G6" s="35">
        <v>55.3</v>
      </c>
      <c r="H6" s="292">
        <v>31.3</v>
      </c>
      <c r="I6" s="35">
        <v>37.9</v>
      </c>
      <c r="J6" s="63">
        <v>25.6</v>
      </c>
      <c r="M6" s="127" t="s">
        <v>16</v>
      </c>
      <c r="N6" s="935">
        <f>IF(ISBLANK(B8),"",B8)</f>
        <v>16.5</v>
      </c>
      <c r="O6" s="935">
        <f>IF(ISBLANK(E8),"",E8)</f>
        <v>49.3</v>
      </c>
      <c r="P6" s="128">
        <f>IF(ISBLANK(H8),"",H8)</f>
        <v>34.200000000000003</v>
      </c>
    </row>
    <row r="7" spans="1:19" x14ac:dyDescent="0.25">
      <c r="A7" s="286">
        <v>2022</v>
      </c>
      <c r="B7" s="167">
        <v>17.100000000000001</v>
      </c>
      <c r="C7" s="94">
        <v>15.1</v>
      </c>
      <c r="D7" s="169">
        <v>18.8</v>
      </c>
      <c r="E7" s="94">
        <v>50.5</v>
      </c>
      <c r="F7" s="94">
        <v>46.2</v>
      </c>
      <c r="G7" s="94">
        <v>54.1</v>
      </c>
      <c r="H7" s="167">
        <v>32.5</v>
      </c>
      <c r="I7" s="94">
        <v>38.700000000000003</v>
      </c>
      <c r="J7" s="169">
        <v>27.1</v>
      </c>
    </row>
    <row r="8" spans="1:19" x14ac:dyDescent="0.25">
      <c r="A8" s="218">
        <v>2023</v>
      </c>
      <c r="B8" s="167">
        <v>16.5</v>
      </c>
      <c r="C8" s="94">
        <v>15.1</v>
      </c>
      <c r="D8" s="169">
        <v>17.7</v>
      </c>
      <c r="E8" s="94">
        <v>49.3</v>
      </c>
      <c r="F8" s="94">
        <v>44.6</v>
      </c>
      <c r="G8" s="94">
        <v>53.4</v>
      </c>
      <c r="H8" s="167">
        <v>34.200000000000003</v>
      </c>
      <c r="I8" s="94">
        <v>40.299999999999997</v>
      </c>
      <c r="J8" s="169">
        <v>28.8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17.7</v>
      </c>
      <c r="O12" s="936">
        <f>IF(ISBLANK(G8),"",G8)</f>
        <v>53.4</v>
      </c>
      <c r="P12" s="938">
        <f>IF(ISBLANK(J8),"",J8)</f>
        <v>28.8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15.1</v>
      </c>
      <c r="O13" s="937">
        <f>IF(ISBLANK(F8),"",F8)</f>
        <v>44.6</v>
      </c>
      <c r="P13" s="939">
        <f>IF(ISBLANK(I8),"",I8)</f>
        <v>40.299999999999997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16.5</v>
      </c>
      <c r="O20" s="935">
        <f>IF(ISBLANK(E8),"",E8)</f>
        <v>49.3</v>
      </c>
      <c r="P20" s="940">
        <f>IF(ISBLANK(H8),"",H8)</f>
        <v>34.200000000000003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17.7</v>
      </c>
      <c r="O24" s="936">
        <f>IF(ISBLANK(G8),"",G8)</f>
        <v>53.4</v>
      </c>
      <c r="P24" s="938">
        <f>IF(ISBLANK(J8),"",J8)</f>
        <v>28.8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15.1</v>
      </c>
      <c r="O25" s="937">
        <f>IF(ISBLANK(F8),"",F8)</f>
        <v>44.6</v>
      </c>
      <c r="P25" s="939">
        <f>IF(ISBLANK(I8),"",I8)</f>
        <v>40.299999999999997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16885933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59661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16696320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58991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36553083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129148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4401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208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252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12597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851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1704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8225621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27.5</v>
      </c>
      <c r="E20" s="600">
        <v>22.3</v>
      </c>
      <c r="F20" s="600">
        <v>21.9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21.8</v>
      </c>
      <c r="E21" s="751">
        <v>21.8</v>
      </c>
      <c r="F21" s="751">
        <v>22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</v>
      </c>
      <c r="E22" s="752">
        <v>1.7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54.4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21.9</v>
      </c>
      <c r="C30" s="204" t="s">
        <v>493</v>
      </c>
    </row>
    <row r="31" spans="1:11" x14ac:dyDescent="0.25">
      <c r="A31" s="698" t="s">
        <v>1430</v>
      </c>
      <c r="B31" s="734">
        <f>F21</f>
        <v>22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54.4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4274</v>
      </c>
      <c r="C4" s="71">
        <v>171</v>
      </c>
      <c r="D4" s="71">
        <v>277</v>
      </c>
      <c r="G4" s="217">
        <f>A4</f>
        <v>2021</v>
      </c>
      <c r="H4" s="289">
        <f>IF(ISBLANK(C4),"",C4)</f>
        <v>171</v>
      </c>
      <c r="I4" s="289">
        <f>IF(ISBLANK(D4),"",D4)</f>
        <v>277</v>
      </c>
    </row>
    <row r="5" spans="1:9" x14ac:dyDescent="0.25">
      <c r="A5" s="286">
        <v>2022</v>
      </c>
      <c r="B5" s="214">
        <v>4354</v>
      </c>
      <c r="C5" s="214">
        <v>205</v>
      </c>
      <c r="D5" s="214">
        <v>279</v>
      </c>
      <c r="G5" s="286">
        <f t="shared" ref="G5:G6" si="0">A5</f>
        <v>2022</v>
      </c>
      <c r="H5" s="290">
        <f t="shared" ref="H5:H6" si="1">IF(ISBLANK(C5),"",C5)</f>
        <v>205</v>
      </c>
      <c r="I5" s="290">
        <f t="shared" ref="I5:I6" si="2">IF(ISBLANK(D5),"",D5)</f>
        <v>279</v>
      </c>
    </row>
    <row r="6" spans="1:9" x14ac:dyDescent="0.25">
      <c r="A6" s="218">
        <v>2023</v>
      </c>
      <c r="B6" s="168">
        <v>4401</v>
      </c>
      <c r="C6" s="168">
        <v>208</v>
      </c>
      <c r="D6" s="168">
        <v>252</v>
      </c>
      <c r="G6" s="219">
        <f t="shared" si="0"/>
        <v>2023</v>
      </c>
      <c r="H6" s="291">
        <f t="shared" si="1"/>
        <v>208</v>
      </c>
      <c r="I6" s="291">
        <f t="shared" si="2"/>
        <v>252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171</v>
      </c>
      <c r="I12" s="289">
        <f>IF(ISBLANK(D4),"",D4)</f>
        <v>277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205</v>
      </c>
      <c r="I13" s="290">
        <f t="shared" si="4"/>
        <v>279</v>
      </c>
    </row>
    <row r="14" spans="1:9" x14ac:dyDescent="0.25">
      <c r="G14" s="219">
        <f t="shared" si="3"/>
        <v>2023</v>
      </c>
      <c r="H14" s="291">
        <f t="shared" ref="H14:I14" si="5">IF(ISBLANK(C6),"",C6)</f>
        <v>208</v>
      </c>
      <c r="I14" s="291">
        <f t="shared" si="5"/>
        <v>252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11073</v>
      </c>
      <c r="C23" s="71">
        <v>803</v>
      </c>
      <c r="D23" s="71">
        <v>1319</v>
      </c>
      <c r="G23" s="217">
        <f>A23</f>
        <v>2021</v>
      </c>
      <c r="H23" s="289">
        <f>IF(ISBLANK(C23),"",C23)</f>
        <v>803</v>
      </c>
      <c r="I23" s="289">
        <f>IF(ISBLANK(D23),"",D23)</f>
        <v>1319</v>
      </c>
    </row>
    <row r="24" spans="1:13" x14ac:dyDescent="0.25">
      <c r="A24" s="286">
        <v>2022</v>
      </c>
      <c r="B24" s="214">
        <v>11736</v>
      </c>
      <c r="C24" s="214">
        <v>925</v>
      </c>
      <c r="D24" s="214">
        <v>1567</v>
      </c>
      <c r="G24" s="286">
        <f t="shared" ref="G24:G25" si="6">A24</f>
        <v>2022</v>
      </c>
      <c r="H24" s="290">
        <f t="shared" ref="H24:H25" si="7">IF(ISBLANK(C24),"",C24)</f>
        <v>925</v>
      </c>
      <c r="I24" s="290">
        <f t="shared" ref="I24:I25" si="8">IF(ISBLANK(D24),"",D24)</f>
        <v>1567</v>
      </c>
    </row>
    <row r="25" spans="1:13" x14ac:dyDescent="0.25">
      <c r="A25" s="218">
        <v>2023</v>
      </c>
      <c r="B25" s="168">
        <v>12597</v>
      </c>
      <c r="C25" s="168">
        <v>851</v>
      </c>
      <c r="D25" s="168">
        <v>1704</v>
      </c>
      <c r="G25" s="219">
        <f t="shared" si="6"/>
        <v>2023</v>
      </c>
      <c r="H25" s="291">
        <f t="shared" si="7"/>
        <v>851</v>
      </c>
      <c r="I25" s="291">
        <f t="shared" si="8"/>
        <v>1704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803</v>
      </c>
      <c r="I31" s="289">
        <f>IF(ISBLANK(D23),"",D23)</f>
        <v>1319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925</v>
      </c>
      <c r="I32" s="290">
        <f t="shared" si="10"/>
        <v>1567</v>
      </c>
    </row>
    <row r="33" spans="7:9" x14ac:dyDescent="0.25">
      <c r="G33" s="219">
        <f t="shared" si="9"/>
        <v>2023</v>
      </c>
      <c r="H33" s="291">
        <f t="shared" ref="H33:I33" si="11">IF(ISBLANK(C25),"",C25)</f>
        <v>851</v>
      </c>
      <c r="I33" s="291">
        <f t="shared" si="11"/>
        <v>1704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6582465</v>
      </c>
      <c r="C4" s="1077">
        <v>22303</v>
      </c>
      <c r="D4" s="110">
        <v>5204961</v>
      </c>
      <c r="E4" s="70">
        <v>17636</v>
      </c>
      <c r="F4" s="1076">
        <v>1441455</v>
      </c>
      <c r="G4" s="70">
        <v>4884</v>
      </c>
      <c r="H4" s="1078">
        <v>23907620</v>
      </c>
      <c r="I4" s="1077">
        <v>81007</v>
      </c>
    </row>
    <row r="5" spans="1:9" x14ac:dyDescent="0.25">
      <c r="A5" s="587">
        <v>2021</v>
      </c>
      <c r="B5" s="1079">
        <v>7397949</v>
      </c>
      <c r="C5" s="1080">
        <v>25285</v>
      </c>
      <c r="D5" s="160">
        <v>7225961</v>
      </c>
      <c r="E5" s="212">
        <v>24697</v>
      </c>
      <c r="F5" s="1079">
        <v>572425</v>
      </c>
      <c r="G5" s="212">
        <v>1956</v>
      </c>
      <c r="H5" s="1081">
        <v>33151162</v>
      </c>
      <c r="I5" s="1080">
        <v>113307</v>
      </c>
    </row>
    <row r="6" spans="1:9" x14ac:dyDescent="0.25">
      <c r="A6" s="588">
        <v>2022</v>
      </c>
      <c r="B6" s="1082">
        <v>8022209</v>
      </c>
      <c r="C6" s="1083">
        <v>28344</v>
      </c>
      <c r="D6" s="169">
        <v>8043701</v>
      </c>
      <c r="E6" s="167">
        <v>28420</v>
      </c>
      <c r="F6" s="1082">
        <v>635507</v>
      </c>
      <c r="G6" s="167">
        <v>2245</v>
      </c>
      <c r="H6" s="1084">
        <v>36553083</v>
      </c>
      <c r="I6" s="1083">
        <v>129148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4328373</v>
      </c>
      <c r="C4" s="1076">
        <v>9703706</v>
      </c>
      <c r="D4" s="1077">
        <v>32879</v>
      </c>
      <c r="E4" s="1076">
        <v>9858937</v>
      </c>
      <c r="F4" s="1077">
        <v>33405</v>
      </c>
    </row>
    <row r="5" spans="1:6" x14ac:dyDescent="0.25">
      <c r="A5" s="480">
        <v>2021</v>
      </c>
      <c r="B5" s="1081">
        <v>4537980</v>
      </c>
      <c r="C5" s="1079">
        <v>14629620</v>
      </c>
      <c r="D5" s="1080">
        <v>50002</v>
      </c>
      <c r="E5" s="1079">
        <v>13689506</v>
      </c>
      <c r="F5" s="1080">
        <v>46789</v>
      </c>
    </row>
    <row r="6" spans="1:6" ht="15.75" thickBot="1" x14ac:dyDescent="0.3">
      <c r="A6" s="960">
        <v>2022</v>
      </c>
      <c r="B6" s="1085">
        <v>8225621</v>
      </c>
      <c r="C6" s="1086">
        <v>16885933</v>
      </c>
      <c r="D6" s="1087">
        <v>59661</v>
      </c>
      <c r="E6" s="1086">
        <v>16696320</v>
      </c>
      <c r="F6" s="1087">
        <v>58991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Srem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3485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283032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74.92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156.19999999999999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259775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260735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8985</v>
      </c>
      <c r="C63" s="548">
        <f>IF(ISBLANK('DEM2'!C7),"-",'DEM2'!C7)</f>
        <v>9772</v>
      </c>
      <c r="D63" s="548"/>
      <c r="E63" s="548">
        <f>IF(ISBLANK('DEM2'!D8),"-",'DEM2'!D8)</f>
        <v>8971</v>
      </c>
      <c r="F63" s="548">
        <f>IF(ISBLANK('DEM2'!C8),"-",'DEM2'!C8)</f>
        <v>9691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10878</v>
      </c>
      <c r="C64" s="317">
        <f>IF(ISBLANK('DEM2'!F7),"-",'DEM2'!F7)</f>
        <v>11618</v>
      </c>
      <c r="D64" s="789"/>
      <c r="E64" s="317">
        <f>IF(ISBLANK('DEM2'!G8),"-",'DEM2'!G8)</f>
        <v>10525</v>
      </c>
      <c r="F64" s="317">
        <f>IF(ISBLANK('DEM2'!F8),"-",'DEM2'!F8)</f>
        <v>11343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5851</v>
      </c>
      <c r="C65" s="345">
        <f>IF(ISBLANK('DEM2'!I7),"-",'DEM2'!I7)</f>
        <v>6081</v>
      </c>
      <c r="D65" s="393"/>
      <c r="E65" s="345">
        <f>IF(ISBLANK('DEM2'!J8),"-",'DEM2'!J8)</f>
        <v>5378</v>
      </c>
      <c r="F65" s="345">
        <f>IF(ISBLANK('DEM2'!I8),"-",'DEM2'!I8)</f>
        <v>5642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24237</v>
      </c>
      <c r="C66" s="348">
        <f>IF(ISBLANK('DEM2'!L7),"-",'DEM2'!L7)</f>
        <v>25919</v>
      </c>
      <c r="D66" s="394"/>
      <c r="E66" s="348">
        <f>IF(ISBLANK('DEM2'!M8),"-",'DEM2'!M8)</f>
        <v>23546</v>
      </c>
      <c r="F66" s="348">
        <f>IF(ISBLANK('DEM2'!L8),"-",'DEM2'!L8)</f>
        <v>25260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22654</v>
      </c>
      <c r="C67" s="345">
        <f>IF(ISBLANK('DEM2'!O7),"-",'DEM2'!O7)</f>
        <v>24269</v>
      </c>
      <c r="D67" s="393"/>
      <c r="E67" s="345">
        <f>IF(ISBLANK('DEM2'!P8),"-",'DEM2'!P8)</f>
        <v>20415</v>
      </c>
      <c r="F67" s="345">
        <f>IF(ISBLANK('DEM2'!O8),"-",'DEM2'!O8)</f>
        <v>22064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93178</v>
      </c>
      <c r="C68" s="317">
        <f>IF(ISBLANK('DEM2'!R7),"-",'DEM2'!R7)</f>
        <v>96791</v>
      </c>
      <c r="D68" s="395"/>
      <c r="E68" s="317">
        <f>IF(ISBLANK('DEM2'!S8),"-",'DEM2'!S8)</f>
        <v>88118</v>
      </c>
      <c r="F68" s="317">
        <f>IF(ISBLANK('DEM2'!R8),"-",'DEM2'!R8)</f>
        <v>91896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148175</v>
      </c>
      <c r="C69" s="463">
        <f>IF(ISBLANK('DEM2'!U7),"-",'DEM2'!U7)</f>
        <v>144404</v>
      </c>
      <c r="D69" s="799"/>
      <c r="E69" s="463">
        <f>IF(ISBLANK('DEM2'!V8),"-",'DEM2'!V8)</f>
        <v>143247</v>
      </c>
      <c r="F69" s="463">
        <f>IF(ISBLANK('DEM2'!U8),"-",'DEM2'!U8)</f>
        <v>139785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12.2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1.9</v>
      </c>
      <c r="G116" s="407">
        <f>IF(ISBLANK('DEM2'!E24),"-",'DEM2'!E24)</f>
        <v>6.6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96871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99056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76892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9091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36553083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129148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8043701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4301292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28420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8022209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28344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635507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2245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16885933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59661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16696320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58991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4401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12597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8225621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29313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28226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21049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123104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28425</v>
      </c>
      <c r="C300" s="808">
        <f>IF(ISBLANK(POLJ3!C4),"-",POLJ3!C4)</f>
        <v>4559</v>
      </c>
      <c r="D300" s="1160">
        <f>IF(ISBLANK(POLJ3!D4),"-",POLJ3!D4)</f>
        <v>23866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29547</v>
      </c>
      <c r="C301" s="789">
        <f>IF(ISBLANK(POLJ3!C5),"-",POLJ3!C5)</f>
        <v>18824</v>
      </c>
      <c r="D301" s="1161">
        <f>IF(ISBLANK(POLJ3!D5),"-",POLJ3!D5)</f>
        <v>10723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72</v>
      </c>
      <c r="C302" s="790">
        <f>IF(ISBLANK(POLJ3!C6),"-",POLJ3!C6)</f>
        <v>17</v>
      </c>
      <c r="D302" s="1162">
        <f>IF(ISBLANK(POLJ3!D6),"-",POLJ3!D6)</f>
        <v>55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1970</v>
      </c>
      <c r="C303" s="791">
        <f>IF(ISBLANK(POLJ3!C7),"-",POLJ3!C7)</f>
        <v>461</v>
      </c>
      <c r="D303" s="1163">
        <f>IF(ISBLANK(POLJ3!D7),"-",POLJ3!D7)</f>
        <v>1509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29313</v>
      </c>
      <c r="C304" s="807">
        <f>IF(ISBLANK(POLJ3!C8),"-",POLJ3!C8)</f>
        <v>4434</v>
      </c>
      <c r="D304" s="1164">
        <f>IF(ISBLANK(POLJ3!D8),"-",POLJ3!D8)</f>
        <v>24879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1702.6</v>
      </c>
      <c r="C310" s="1165"/>
      <c r="D310" s="3"/>
      <c r="E310" s="5"/>
      <c r="F310" s="5"/>
      <c r="G310" s="815" t="s">
        <v>854</v>
      </c>
      <c r="H310" s="816">
        <f>IF(ISBLANK(POLJ2!H3),"-",POLJ2!H3)</f>
        <v>36840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213715.14</v>
      </c>
      <c r="C311" s="1154"/>
      <c r="D311" s="3"/>
      <c r="E311" s="5"/>
      <c r="F311" s="5"/>
      <c r="G311" s="810" t="s">
        <v>855</v>
      </c>
      <c r="H311" s="248">
        <f>IF(ISBLANK(POLJ2!H4),"-",POLJ2!H4)</f>
        <v>327953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5152.6899999999996</v>
      </c>
      <c r="C312" s="1154"/>
      <c r="D312" s="3"/>
      <c r="E312" s="5"/>
      <c r="F312" s="5"/>
      <c r="G312" s="810" t="s">
        <v>856</v>
      </c>
      <c r="H312" s="248">
        <f>IF(ISBLANK(POLJ2!H5),"-",POLJ2!H5)</f>
        <v>41895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1171.69</v>
      </c>
      <c r="C313" s="1154"/>
      <c r="D313" s="3"/>
      <c r="E313" s="5"/>
      <c r="F313" s="5"/>
      <c r="G313" s="812" t="s">
        <v>857</v>
      </c>
      <c r="H313" s="249">
        <f>IF(ISBLANK(POLJ2!H6),"-",POLJ2!H6)</f>
        <v>1216084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43.77</v>
      </c>
      <c r="C314" s="1154"/>
      <c r="D314" s="3"/>
      <c r="E314" s="5"/>
      <c r="F314" s="5"/>
      <c r="G314" s="814" t="s">
        <v>847</v>
      </c>
      <c r="H314" s="817">
        <f>IF(ISBLANK(POLJ2!H7),"-",POLJ2!H7)</f>
        <v>1622772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7409.32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229195.21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10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2428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10236</v>
      </c>
      <c r="I364" s="808">
        <f>IF(ISBLANK(OBRAZ2!I6),"-",OBRAZ2!I6)</f>
        <v>5715</v>
      </c>
      <c r="J364" s="808">
        <f>IF(ISBLANK(OBRAZ2!J6),"-",OBRAZ2!J6)</f>
        <v>4521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5245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366</v>
      </c>
      <c r="I365" s="416">
        <f>IF(ISBLANK(OBRAZ2!I7),"-",OBRAZ2!I7)</f>
        <v>160</v>
      </c>
      <c r="J365" s="416">
        <f>IF(ISBLANK(OBRAZ2!J7),"-",OBRAZ2!J7)</f>
        <v>206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77.2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150</v>
      </c>
      <c r="I366" s="807">
        <f>IF(ISBLANK(OBRAZ2!I8),"-",OBRAZ2!I8)</f>
        <v>51</v>
      </c>
      <c r="J366" s="807">
        <f>IF(ISBLANK(OBRAZ2!J8),"-",OBRAZ2!J8)</f>
        <v>99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2785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3.6849187454714833</v>
      </c>
      <c r="I375" s="850">
        <f>IF(ISBLANK(OBRAZ2!C12),"-",OBRAZ2!C21)</f>
        <v>3.673309886674482</v>
      </c>
      <c r="J375" s="850">
        <f>IF(ISBLANK(OBRAZ2!D12),"-",OBRAZ2!D21)</f>
        <v>3.5666475425511575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66.649415174412582</v>
      </c>
      <c r="I377" s="851">
        <f>IF(ISBLANK(OBRAZ2!C14),"-",OBRAZ2!C23)</f>
        <v>67.624071903087142</v>
      </c>
      <c r="J377" s="851">
        <f>IF(ISBLANK(OBRAZ2!D14),"-",OBRAZ2!D23)</f>
        <v>69.803021610250525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14.925991098229996</v>
      </c>
      <c r="I379" s="851">
        <f>IF(ISBLANK(OBRAZ2!C16),"-",OBRAZ2!C25)</f>
        <v>13.960531457600625</v>
      </c>
      <c r="J379" s="851">
        <f>IF(ISBLANK(OBRAZ2!D16),"-",OBRAZ2!D25)</f>
        <v>12.268120099445401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14.739674981885933</v>
      </c>
      <c r="I380" s="852">
        <f>IF(ISBLANK(OBRAZ2!C17),"-",OBRAZ2!C26)</f>
        <v>14.742086752637748</v>
      </c>
      <c r="J380" s="852">
        <f>IF(ISBLANK(OBRAZ2!D17),"-",OBRAZ2!D26)</f>
        <v>14.362210747752915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51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66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9154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9768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1004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2575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133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214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7741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76.099999999999994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2228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81.2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63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17250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43482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2860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553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83.8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0.56999999999999995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3.5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30211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10.7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438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185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242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5.2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4.8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213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6921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4342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2199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1072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1559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405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430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158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254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1311.7760000000001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2394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99510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747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52945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54652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99993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36151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264080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109039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29313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21049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28226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1702.6</v>
      </c>
      <c r="G3" s="217" t="s">
        <v>765</v>
      </c>
      <c r="H3" s="71">
        <v>36840</v>
      </c>
    </row>
    <row r="4" spans="1:9" x14ac:dyDescent="0.25">
      <c r="A4" s="286" t="s">
        <v>760</v>
      </c>
      <c r="B4" s="214">
        <v>213715.14</v>
      </c>
      <c r="G4" s="286" t="s">
        <v>766</v>
      </c>
      <c r="H4" s="214">
        <v>327953</v>
      </c>
    </row>
    <row r="5" spans="1:9" x14ac:dyDescent="0.25">
      <c r="A5" s="286" t="s">
        <v>761</v>
      </c>
      <c r="B5" s="214">
        <v>5152.6899999999996</v>
      </c>
      <c r="G5" s="286" t="s">
        <v>767</v>
      </c>
      <c r="H5" s="214">
        <v>41895</v>
      </c>
    </row>
    <row r="6" spans="1:9" x14ac:dyDescent="0.25">
      <c r="A6" s="286" t="s">
        <v>762</v>
      </c>
      <c r="B6" s="214">
        <v>1171.69</v>
      </c>
      <c r="G6" s="286" t="s">
        <v>768</v>
      </c>
      <c r="H6" s="214">
        <v>1216084</v>
      </c>
    </row>
    <row r="7" spans="1:9" x14ac:dyDescent="0.25">
      <c r="A7" s="286" t="s">
        <v>763</v>
      </c>
      <c r="B7" s="214">
        <v>43.77</v>
      </c>
      <c r="G7" s="1" t="s">
        <v>24</v>
      </c>
      <c r="H7" s="288">
        <v>1622772</v>
      </c>
    </row>
    <row r="8" spans="1:9" x14ac:dyDescent="0.25">
      <c r="A8" s="287" t="s">
        <v>764</v>
      </c>
      <c r="B8" s="73">
        <v>7409.32</v>
      </c>
    </row>
    <row r="9" spans="1:9" x14ac:dyDescent="0.25">
      <c r="A9" s="1" t="s">
        <v>24</v>
      </c>
      <c r="B9" s="288">
        <v>229195.21</v>
      </c>
      <c r="I9" s="41" t="s">
        <v>876</v>
      </c>
    </row>
    <row r="10" spans="1:9" x14ac:dyDescent="0.25">
      <c r="G10" s="29" t="s">
        <v>775</v>
      </c>
      <c r="H10" s="58">
        <v>123104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28425</v>
      </c>
      <c r="C4" s="55">
        <v>4559</v>
      </c>
      <c r="D4" s="110">
        <v>23866</v>
      </c>
    </row>
    <row r="5" spans="1:4" ht="30" customHeight="1" x14ac:dyDescent="0.25">
      <c r="A5" s="274" t="s">
        <v>884</v>
      </c>
      <c r="B5" s="212">
        <v>29547</v>
      </c>
      <c r="C5" s="58">
        <v>18824</v>
      </c>
      <c r="D5" s="160">
        <v>10723</v>
      </c>
    </row>
    <row r="6" spans="1:4" x14ac:dyDescent="0.25">
      <c r="A6" s="274" t="s">
        <v>772</v>
      </c>
      <c r="B6" s="212">
        <v>72</v>
      </c>
      <c r="C6" s="58">
        <v>17</v>
      </c>
      <c r="D6" s="160">
        <v>55</v>
      </c>
    </row>
    <row r="7" spans="1:4" ht="30" x14ac:dyDescent="0.25">
      <c r="A7" s="274" t="s">
        <v>773</v>
      </c>
      <c r="B7" s="212">
        <v>1970</v>
      </c>
      <c r="C7" s="58">
        <v>461</v>
      </c>
      <c r="D7" s="160">
        <v>1509</v>
      </c>
    </row>
    <row r="8" spans="1:4" x14ac:dyDescent="0.25">
      <c r="A8" s="201" t="s">
        <v>774</v>
      </c>
      <c r="B8" s="72">
        <v>29313</v>
      </c>
      <c r="C8" s="61">
        <v>4434</v>
      </c>
      <c r="D8" s="111">
        <v>24879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23.611111111111111</v>
      </c>
      <c r="C14" s="276">
        <f>D6/B6*100</f>
        <v>76.388888888888886</v>
      </c>
    </row>
    <row r="15" spans="1:4" ht="60" x14ac:dyDescent="0.25">
      <c r="A15" s="277" t="s">
        <v>885</v>
      </c>
      <c r="B15" s="282">
        <f>C5/B5*100</f>
        <v>63.708667546620632</v>
      </c>
      <c r="C15" s="278">
        <f>D5/B5*100</f>
        <v>36.291332453379361</v>
      </c>
    </row>
    <row r="16" spans="1:4" ht="30" x14ac:dyDescent="0.25">
      <c r="A16" s="279" t="s">
        <v>821</v>
      </c>
      <c r="B16" s="283">
        <f>C4/B4*100</f>
        <v>16.038698328935798</v>
      </c>
      <c r="C16" s="280">
        <f>D4/B4*100</f>
        <v>83.961301671064206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23.611111111111111</v>
      </c>
      <c r="C21" s="276">
        <f>C14</f>
        <v>76.388888888888886</v>
      </c>
    </row>
    <row r="22" spans="1:3" ht="60" x14ac:dyDescent="0.25">
      <c r="A22" s="277" t="s">
        <v>823</v>
      </c>
      <c r="B22" s="282">
        <f t="shared" ref="B22:C23" si="0">B15</f>
        <v>63.708667546620632</v>
      </c>
      <c r="C22" s="278">
        <f t="shared" si="0"/>
        <v>36.291332453379361</v>
      </c>
    </row>
    <row r="23" spans="1:3" ht="30" x14ac:dyDescent="0.25">
      <c r="A23" s="279" t="s">
        <v>858</v>
      </c>
      <c r="B23" s="285">
        <f t="shared" si="0"/>
        <v>16.038698328935798</v>
      </c>
      <c r="C23" s="284">
        <f t="shared" si="0"/>
        <v>83.961301671064206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2428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5245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77.2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2785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9855</v>
      </c>
      <c r="C6" s="973">
        <v>5428</v>
      </c>
      <c r="D6" s="945">
        <v>4427</v>
      </c>
      <c r="E6" s="973">
        <v>9661</v>
      </c>
      <c r="F6" s="973">
        <v>5570</v>
      </c>
      <c r="G6" s="945">
        <v>4091</v>
      </c>
      <c r="H6" s="599">
        <v>10236</v>
      </c>
      <c r="I6" s="616">
        <v>5715</v>
      </c>
      <c r="J6" s="945">
        <v>4521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475</v>
      </c>
      <c r="C7" s="975">
        <v>238</v>
      </c>
      <c r="D7" s="976">
        <v>237</v>
      </c>
      <c r="E7" s="975">
        <v>303</v>
      </c>
      <c r="F7" s="975">
        <v>166</v>
      </c>
      <c r="G7" s="976">
        <v>137</v>
      </c>
      <c r="H7" s="753">
        <v>366</v>
      </c>
      <c r="I7" s="690">
        <v>160</v>
      </c>
      <c r="J7" s="976">
        <v>206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437</v>
      </c>
      <c r="C8" s="978">
        <v>378</v>
      </c>
      <c r="D8" s="979">
        <v>59</v>
      </c>
      <c r="E8" s="978">
        <v>417</v>
      </c>
      <c r="F8" s="978">
        <v>367</v>
      </c>
      <c r="G8" s="979">
        <v>50</v>
      </c>
      <c r="H8" s="754">
        <v>150</v>
      </c>
      <c r="I8" s="691">
        <v>51</v>
      </c>
      <c r="J8" s="979">
        <v>99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356</v>
      </c>
      <c r="C12" s="600">
        <v>376</v>
      </c>
      <c r="D12" s="600">
        <v>373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6439</v>
      </c>
      <c r="C14" s="751">
        <v>6922</v>
      </c>
      <c r="D14" s="751">
        <v>7300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1442</v>
      </c>
      <c r="C16" s="1029">
        <v>1429</v>
      </c>
      <c r="D16" s="751">
        <v>1283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1424</v>
      </c>
      <c r="C17" s="752">
        <v>1509</v>
      </c>
      <c r="D17" s="752">
        <v>1502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3.6849187454714833</v>
      </c>
      <c r="C21" s="289">
        <f>C12/SUM(C12:C17)*100</f>
        <v>3.673309886674482</v>
      </c>
      <c r="D21" s="289">
        <f>D12/SUM(D12:D17)*100</f>
        <v>3.5666475425511575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66.649415174412582</v>
      </c>
      <c r="C23" s="290">
        <f>C14/SUM(C12:C17)*100</f>
        <v>67.624071903087142</v>
      </c>
      <c r="D23" s="290">
        <f>D14/SUM(D12:D17)*100</f>
        <v>69.803021610250525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14.925991098229996</v>
      </c>
      <c r="C25" s="290">
        <f>C16/SUM(C12:C17)*100</f>
        <v>13.960531457600625</v>
      </c>
      <c r="D25" s="290">
        <f>D16/SUM(D12:D17)*100</f>
        <v>12.268120099445401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14.739674981885933</v>
      </c>
      <c r="C26" s="291">
        <f>C17/SUM(C12:C17)*100</f>
        <v>14.742086752637748</v>
      </c>
      <c r="D26" s="291">
        <f>D17/SUM(D12:D17)*100</f>
        <v>14.362210747752915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31.9</v>
      </c>
      <c r="C7" s="600">
        <v>32.299999999999997</v>
      </c>
      <c r="D7" s="600">
        <v>35.5</v>
      </c>
    </row>
    <row r="8" spans="1:6" x14ac:dyDescent="0.25">
      <c r="A8" s="695" t="s">
        <v>944</v>
      </c>
      <c r="B8" s="751">
        <v>1.3</v>
      </c>
      <c r="C8" s="751">
        <v>13.9</v>
      </c>
      <c r="D8" s="751">
        <v>2.2999999999999998</v>
      </c>
    </row>
    <row r="9" spans="1:6" x14ac:dyDescent="0.25">
      <c r="A9" s="696" t="s">
        <v>224</v>
      </c>
      <c r="B9" s="752">
        <v>66.8</v>
      </c>
      <c r="C9" s="752">
        <v>53.9</v>
      </c>
      <c r="D9" s="752">
        <v>62.1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31.9</v>
      </c>
      <c r="C13" s="697">
        <f t="shared" ref="C13:D13" si="1">IF(ISBLANK(C7),"",C7)</f>
        <v>32.299999999999997</v>
      </c>
      <c r="D13" s="697">
        <f t="shared" si="1"/>
        <v>35.5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1.3</v>
      </c>
      <c r="C14" s="698">
        <f t="shared" si="2"/>
        <v>13.9</v>
      </c>
      <c r="D14" s="698">
        <f t="shared" si="2"/>
        <v>2.2999999999999998</v>
      </c>
    </row>
    <row r="15" spans="1:6" x14ac:dyDescent="0.25">
      <c r="A15" s="702" t="s">
        <v>1630</v>
      </c>
      <c r="B15" s="699">
        <f t="shared" si="2"/>
        <v>66.8</v>
      </c>
      <c r="C15" s="699">
        <f t="shared" si="2"/>
        <v>53.9</v>
      </c>
      <c r="D15" s="699">
        <f t="shared" si="2"/>
        <v>62.1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31.9</v>
      </c>
      <c r="C18" s="697">
        <f t="shared" ref="C18:D18" si="4">IF(ISBLANK(C7),"",C7)</f>
        <v>32.299999999999997</v>
      </c>
      <c r="D18" s="697">
        <f t="shared" si="4"/>
        <v>35.5</v>
      </c>
    </row>
    <row r="19" spans="1:5" x14ac:dyDescent="0.25">
      <c r="A19" s="701" t="s">
        <v>1632</v>
      </c>
      <c r="B19" s="698">
        <f t="shared" ref="B19:D20" si="5">IF(ISBLANK(B8),"",B8)</f>
        <v>1.3</v>
      </c>
      <c r="C19" s="698">
        <f t="shared" si="5"/>
        <v>13.9</v>
      </c>
      <c r="D19" s="698">
        <f t="shared" si="5"/>
        <v>2.2999999999999998</v>
      </c>
    </row>
    <row r="20" spans="1:5" x14ac:dyDescent="0.25">
      <c r="A20" s="702" t="s">
        <v>1633</v>
      </c>
      <c r="B20" s="699">
        <f t="shared" si="5"/>
        <v>66.8</v>
      </c>
      <c r="C20" s="699">
        <f t="shared" si="5"/>
        <v>53.9</v>
      </c>
      <c r="D20" s="699">
        <f t="shared" si="5"/>
        <v>62.1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107.1</v>
      </c>
      <c r="C5" s="611">
        <v>108.7</v>
      </c>
      <c r="D5" s="1030">
        <v>107.9</v>
      </c>
      <c r="F5" s="28"/>
      <c r="G5" s="693">
        <f>A5</f>
        <v>2020</v>
      </c>
      <c r="H5" s="669">
        <f>IF(ISBLANK(B5),"",B5)</f>
        <v>107.1</v>
      </c>
      <c r="I5" s="618">
        <f t="shared" ref="H5:I7" si="0">IF(ISBLANK(C5),"",C5)</f>
        <v>108.7</v>
      </c>
    </row>
    <row r="6" spans="1:10" x14ac:dyDescent="0.25">
      <c r="A6" s="749">
        <v>2021</v>
      </c>
      <c r="B6" s="601">
        <v>108.5</v>
      </c>
      <c r="C6" s="612">
        <v>109.6</v>
      </c>
      <c r="D6" s="946">
        <v>109.1</v>
      </c>
      <c r="F6" s="44"/>
      <c r="G6" s="693">
        <f t="shared" ref="G6:G7" si="1">A6</f>
        <v>2021</v>
      </c>
      <c r="H6" s="670">
        <f t="shared" si="0"/>
        <v>108.5</v>
      </c>
      <c r="I6" s="619">
        <f t="shared" si="0"/>
        <v>109.6</v>
      </c>
    </row>
    <row r="7" spans="1:10" x14ac:dyDescent="0.25">
      <c r="A7" s="750">
        <v>2022</v>
      </c>
      <c r="B7" s="601">
        <v>106</v>
      </c>
      <c r="C7" s="612">
        <v>104.7</v>
      </c>
      <c r="D7" s="946">
        <v>105.4</v>
      </c>
      <c r="F7" s="44"/>
      <c r="G7" s="693">
        <f t="shared" si="1"/>
        <v>2022</v>
      </c>
      <c r="H7" s="671">
        <f t="shared" si="0"/>
        <v>106</v>
      </c>
      <c r="I7" s="620">
        <f t="shared" si="0"/>
        <v>104.7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107.1</v>
      </c>
      <c r="I13" s="618">
        <f>IF(ISBLANK(C5),"",C5)</f>
        <v>108.7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108.5</v>
      </c>
      <c r="I14" s="619">
        <f t="shared" si="3"/>
        <v>109.6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106</v>
      </c>
      <c r="I15" s="620">
        <f t="shared" si="4"/>
        <v>104.7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Srem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3485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283032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74.92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44.2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156.19999999999999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259775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260735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8985</v>
      </c>
      <c r="C63" s="548">
        <f>IF(ISBLANK('DEM2'!C7),"-",'DEM2'!C7)</f>
        <v>9772</v>
      </c>
      <c r="D63" s="548"/>
      <c r="E63" s="548">
        <f>IF(ISBLANK('DEM2'!D8),"-",'DEM2'!D8)</f>
        <v>8971</v>
      </c>
      <c r="F63" s="548">
        <f>IF(ISBLANK('DEM2'!C8),"-",'DEM2'!C8)</f>
        <v>9691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10878</v>
      </c>
      <c r="C64" s="317">
        <f>IF(ISBLANK('DEM2'!F7),"-",'DEM2'!F7)</f>
        <v>11618</v>
      </c>
      <c r="D64" s="789"/>
      <c r="E64" s="317">
        <f>IF(ISBLANK('DEM2'!G8),"-",'DEM2'!G8)</f>
        <v>10525</v>
      </c>
      <c r="F64" s="317">
        <f>IF(ISBLANK('DEM2'!F8),"-",'DEM2'!F8)</f>
        <v>11343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5851</v>
      </c>
      <c r="C65" s="345">
        <f>IF(ISBLANK('DEM2'!I7),"-",'DEM2'!I7)</f>
        <v>6081</v>
      </c>
      <c r="D65" s="393"/>
      <c r="E65" s="345">
        <f>IF(ISBLANK('DEM2'!J8),"-",'DEM2'!J8)</f>
        <v>5378</v>
      </c>
      <c r="F65" s="345">
        <f>IF(ISBLANK('DEM2'!I8),"-",'DEM2'!I8)</f>
        <v>5642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24237</v>
      </c>
      <c r="C66" s="317">
        <f>IF(ISBLANK('DEM2'!L7),"-",'DEM2'!L7)</f>
        <v>25919</v>
      </c>
      <c r="D66" s="395"/>
      <c r="E66" s="317">
        <f>IF(ISBLANK('DEM2'!M8),"-",'DEM2'!M8)</f>
        <v>23546</v>
      </c>
      <c r="F66" s="317">
        <f>IF(ISBLANK('DEM2'!L8),"-",'DEM2'!L8)</f>
        <v>25260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22654</v>
      </c>
      <c r="C67" s="317">
        <f>IF(ISBLANK('DEM2'!O7),"-",'DEM2'!O7)</f>
        <v>24269</v>
      </c>
      <c r="D67" s="395"/>
      <c r="E67" s="317">
        <f>IF(ISBLANK('DEM2'!P8),"-",'DEM2'!P8)</f>
        <v>20415</v>
      </c>
      <c r="F67" s="317">
        <f>IF(ISBLANK('DEM2'!O8),"-",'DEM2'!O8)</f>
        <v>22064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93178</v>
      </c>
      <c r="C68" s="414">
        <f>IF(ISBLANK('DEM2'!R7),"-",'DEM2'!R7)</f>
        <v>96791</v>
      </c>
      <c r="D68" s="420"/>
      <c r="E68" s="414">
        <f>IF(ISBLANK('DEM2'!S8),"-",'DEM2'!S8)</f>
        <v>88118</v>
      </c>
      <c r="F68" s="414">
        <f>IF(ISBLANK('DEM2'!R8),"-",'DEM2'!R8)</f>
        <v>91896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148175</v>
      </c>
      <c r="C69" s="463">
        <f>IF(ISBLANK('DEM2'!U7),"-",'DEM2'!U7)</f>
        <v>144404</v>
      </c>
      <c r="D69" s="799"/>
      <c r="E69" s="463">
        <f>IF(ISBLANK('DEM2'!V8),"-",'DEM2'!V8)</f>
        <v>143247</v>
      </c>
      <c r="F69" s="463">
        <f>IF(ISBLANK('DEM2'!U8),"-",'DEM2'!U8)</f>
        <v>139785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4.4000000000000004</v>
      </c>
      <c r="G115" s="800">
        <f>IF(ISBLANK('DEM2'!E23),"-",'DEM2'!E23)</f>
        <v>12.2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1.9</v>
      </c>
      <c r="G116" s="407">
        <f>IF(ISBLANK('DEM2'!E24),"-",'DEM2'!E24)</f>
        <v>6.6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5.7</v>
      </c>
      <c r="G117" s="801">
        <f>IF(ISBLANK('DEM2'!E25),"-",'DEM2'!E25)</f>
        <v>10.1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96871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99056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76892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9091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36553083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129148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8043701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4301292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28420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8022209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28344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635507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2245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16885933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59661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16696320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58991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4401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12597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8225621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29313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28226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21049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123104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28425</v>
      </c>
      <c r="C300" s="808">
        <f>IF(ISBLANK(POLJ3!C4),"-",POLJ3!C4)</f>
        <v>4559</v>
      </c>
      <c r="D300" s="1160">
        <f>IF(ISBLANK(POLJ3!D4),"-",POLJ3!D4)</f>
        <v>23866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29547</v>
      </c>
      <c r="C301" s="789">
        <f>IF(ISBLANK(POLJ3!C5),"-",POLJ3!C5)</f>
        <v>18824</v>
      </c>
      <c r="D301" s="1161">
        <f>IF(ISBLANK(POLJ3!D5),"-",POLJ3!D5)</f>
        <v>10723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72</v>
      </c>
      <c r="C302" s="790">
        <f>IF(ISBLANK(POLJ3!C6),"-",POLJ3!C6)</f>
        <v>17</v>
      </c>
      <c r="D302" s="1162">
        <f>IF(ISBLANK(POLJ3!D6),"-",POLJ3!D6)</f>
        <v>55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1970</v>
      </c>
      <c r="C303" s="791">
        <f>IF(ISBLANK(POLJ3!C7),"-",POLJ3!C7)</f>
        <v>461</v>
      </c>
      <c r="D303" s="1163">
        <f>IF(ISBLANK(POLJ3!D7),"-",POLJ3!D7)</f>
        <v>1509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29313</v>
      </c>
      <c r="C304" s="807">
        <f>IF(ISBLANK(POLJ3!C8),"-",POLJ3!C8)</f>
        <v>4434</v>
      </c>
      <c r="D304" s="1164">
        <f>IF(ISBLANK(POLJ3!D8),"-",POLJ3!D8)</f>
        <v>24879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1702.6</v>
      </c>
      <c r="C310" s="1165"/>
      <c r="D310" s="3"/>
      <c r="E310" s="5"/>
      <c r="F310" s="5"/>
      <c r="G310" s="815" t="s">
        <v>765</v>
      </c>
      <c r="H310" s="816">
        <f>IF(ISBLANK(POLJ2!H3),"-",POLJ2!H3)</f>
        <v>36840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213715.14</v>
      </c>
      <c r="C311" s="1154"/>
      <c r="D311" s="3"/>
      <c r="E311" s="5"/>
      <c r="F311" s="5"/>
      <c r="G311" s="810" t="s">
        <v>766</v>
      </c>
      <c r="H311" s="248">
        <f>IF(ISBLANK(POLJ2!H4),"-",POLJ2!H4)</f>
        <v>327953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5152.6899999999996</v>
      </c>
      <c r="C312" s="1154"/>
      <c r="D312" s="3"/>
      <c r="E312" s="5"/>
      <c r="F312" s="5"/>
      <c r="G312" s="810" t="s">
        <v>767</v>
      </c>
      <c r="H312" s="248">
        <f>IF(ISBLANK(POLJ2!H5),"-",POLJ2!H5)</f>
        <v>41895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1171.69</v>
      </c>
      <c r="C313" s="1154"/>
      <c r="D313" s="3"/>
      <c r="E313" s="5"/>
      <c r="F313" s="5"/>
      <c r="G313" s="812" t="s">
        <v>768</v>
      </c>
      <c r="H313" s="249">
        <f>IF(ISBLANK(POLJ2!H6),"-",POLJ2!H6)</f>
        <v>1216084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43.77</v>
      </c>
      <c r="C314" s="1154"/>
      <c r="D314" s="3"/>
      <c r="E314" s="5"/>
      <c r="F314" s="5"/>
      <c r="G314" s="814" t="s">
        <v>16</v>
      </c>
      <c r="H314" s="817">
        <f>IF(ISBLANK(POLJ2!H7),"-",POLJ2!H7)</f>
        <v>1622772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7409.32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229195.21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2428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10236</v>
      </c>
      <c r="I364" s="808">
        <f>IF(ISBLANK(OBRAZ2!I6),"-",OBRAZ2!I6)</f>
        <v>5715</v>
      </c>
      <c r="J364" s="808">
        <f>IF(ISBLANK(OBRAZ2!J6),"-",OBRAZ2!J6)</f>
        <v>4521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5245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366</v>
      </c>
      <c r="I365" s="789">
        <f>IF(ISBLANK(OBRAZ2!I7),"-",OBRAZ2!I7)</f>
        <v>160</v>
      </c>
      <c r="J365" s="789">
        <f>IF(ISBLANK(OBRAZ2!J7),"-",OBRAZ2!J7)</f>
        <v>206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77.2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150</v>
      </c>
      <c r="I366" s="807">
        <f>IF(ISBLANK(OBRAZ2!I8),"-",OBRAZ2!I8)</f>
        <v>51</v>
      </c>
      <c r="J366" s="807">
        <f>IF(ISBLANK(OBRAZ2!J8),"-",OBRAZ2!J8)</f>
        <v>99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2785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3.6849187454714833</v>
      </c>
      <c r="I375" s="850">
        <f>IF(ISBLANK(OBRAZ2!C12),"-",OBRAZ2!C21)</f>
        <v>3.673309886674482</v>
      </c>
      <c r="J375" s="850">
        <f>IF(ISBLANK(OBRAZ2!D12),"-",OBRAZ2!D21)</f>
        <v>3.5666475425511575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66.649415174412582</v>
      </c>
      <c r="I377" s="851">
        <f>IF(ISBLANK(OBRAZ2!C14),"-",OBRAZ2!C23)</f>
        <v>67.624071903087142</v>
      </c>
      <c r="J377" s="851">
        <f>IF(ISBLANK(OBRAZ2!D14),"-",OBRAZ2!D23)</f>
        <v>69.803021610250525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14.925991098229996</v>
      </c>
      <c r="I379" s="851">
        <f>IF(ISBLANK(OBRAZ2!C16),"-",OBRAZ2!C25)</f>
        <v>13.960531457600625</v>
      </c>
      <c r="J379" s="851">
        <f>IF(ISBLANK(OBRAZ2!D16),"-",OBRAZ2!D25)</f>
        <v>12.268120099445401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14.739674981885933</v>
      </c>
      <c r="I380" s="852">
        <f>IF(ISBLANK(OBRAZ2!C17),"-",OBRAZ2!C26)</f>
        <v>14.742086752637748</v>
      </c>
      <c r="J380" s="852">
        <f>IF(ISBLANK(OBRAZ2!D17),"-",OBRAZ2!D26)</f>
        <v>14.362210747752915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51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66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9154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9768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1004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2575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133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214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7741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76.099999999999994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2228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81.2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63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17250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43482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2860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553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83.8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0.56999999999999995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3.5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30211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10.7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438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185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242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5.2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4.8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213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6921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4342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2199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1072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1559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405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430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158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1469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254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1311.7760000000001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6.3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2394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99510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747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52945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54652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99993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36151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264080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109039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9</v>
      </c>
      <c r="C6" s="601">
        <v>136</v>
      </c>
      <c r="D6" s="612">
        <v>37</v>
      </c>
      <c r="E6" s="612">
        <v>99</v>
      </c>
      <c r="F6" s="1033">
        <v>2053</v>
      </c>
      <c r="G6" s="612">
        <v>1082</v>
      </c>
      <c r="H6" s="980">
        <v>971</v>
      </c>
      <c r="I6" s="1034">
        <v>30.9</v>
      </c>
      <c r="J6" s="612">
        <v>31.1</v>
      </c>
      <c r="K6" s="1035">
        <v>30.7</v>
      </c>
      <c r="L6" s="1033">
        <v>4742</v>
      </c>
      <c r="M6" s="612">
        <v>2477</v>
      </c>
      <c r="N6" s="1028">
        <v>2265</v>
      </c>
      <c r="O6" s="1034">
        <v>69.2</v>
      </c>
      <c r="P6" s="612">
        <v>69.900000000000006</v>
      </c>
      <c r="Q6" s="1028">
        <v>68.5</v>
      </c>
      <c r="R6" s="1033">
        <v>2866</v>
      </c>
      <c r="S6" s="612">
        <v>1490</v>
      </c>
      <c r="T6" s="1035">
        <v>1376</v>
      </c>
    </row>
    <row r="7" spans="1:20" x14ac:dyDescent="0.25">
      <c r="A7" s="286">
        <v>2021</v>
      </c>
      <c r="B7" s="602">
        <v>10</v>
      </c>
      <c r="C7" s="601">
        <v>138</v>
      </c>
      <c r="D7" s="612">
        <v>37</v>
      </c>
      <c r="E7" s="612">
        <v>101</v>
      </c>
      <c r="F7" s="1033">
        <v>2377</v>
      </c>
      <c r="G7" s="612">
        <v>1253</v>
      </c>
      <c r="H7" s="980">
        <v>1124</v>
      </c>
      <c r="I7" s="1034">
        <v>36.6</v>
      </c>
      <c r="J7" s="612">
        <v>37</v>
      </c>
      <c r="K7" s="1035">
        <v>36.200000000000003</v>
      </c>
      <c r="L7" s="1033">
        <v>4921</v>
      </c>
      <c r="M7" s="612">
        <v>2554</v>
      </c>
      <c r="N7" s="1028">
        <v>2367</v>
      </c>
      <c r="O7" s="1034">
        <v>71.8</v>
      </c>
      <c r="P7" s="612">
        <v>71.3</v>
      </c>
      <c r="Q7" s="1028">
        <v>72.3</v>
      </c>
      <c r="R7" s="1033">
        <v>2938</v>
      </c>
      <c r="S7" s="612">
        <v>1526</v>
      </c>
      <c r="T7" s="1035">
        <v>1412</v>
      </c>
    </row>
    <row r="8" spans="1:20" x14ac:dyDescent="0.25">
      <c r="A8" s="219">
        <v>2022</v>
      </c>
      <c r="B8" s="617">
        <v>10</v>
      </c>
      <c r="C8" s="947">
        <v>136</v>
      </c>
      <c r="D8" s="981">
        <v>37</v>
      </c>
      <c r="E8" s="981">
        <v>99</v>
      </c>
      <c r="F8" s="1036">
        <v>2428</v>
      </c>
      <c r="G8" s="981">
        <v>1279</v>
      </c>
      <c r="H8" s="979">
        <v>1149</v>
      </c>
      <c r="I8" s="754">
        <v>37.5</v>
      </c>
      <c r="J8" s="981">
        <v>38.200000000000003</v>
      </c>
      <c r="K8" s="1037">
        <v>36.799999999999997</v>
      </c>
      <c r="L8" s="1036">
        <v>5245</v>
      </c>
      <c r="M8" s="981">
        <v>2768</v>
      </c>
      <c r="N8" s="691">
        <v>2477</v>
      </c>
      <c r="O8" s="754">
        <v>77.2</v>
      </c>
      <c r="P8" s="981">
        <v>77.400000000000006</v>
      </c>
      <c r="Q8" s="691">
        <v>76.900000000000006</v>
      </c>
      <c r="R8" s="1036">
        <v>2785</v>
      </c>
      <c r="S8" s="981">
        <v>1395</v>
      </c>
      <c r="T8" s="1037">
        <v>1390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66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9154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9768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1004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133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82.736804049168484</v>
      </c>
      <c r="C21" s="739">
        <f>B10/(B7+B10)*100</f>
        <v>17.263195950831527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90.679539546973629</v>
      </c>
      <c r="C22" s="739">
        <f>B11/(B8+B11)*100</f>
        <v>9.3204604530263655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82.736804049168484</v>
      </c>
      <c r="C26" s="739">
        <f>C21</f>
        <v>17.263195950831527</v>
      </c>
    </row>
    <row r="27" spans="1:10" ht="24.75" x14ac:dyDescent="0.25">
      <c r="A27" s="742" t="s">
        <v>1407</v>
      </c>
      <c r="B27" s="739">
        <f>B22</f>
        <v>90.679539546973629</v>
      </c>
      <c r="C27" s="739">
        <f>C22</f>
        <v>9.3204604530263655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19</v>
      </c>
      <c r="C5" s="1095">
        <v>29</v>
      </c>
      <c r="D5" s="914" t="s">
        <v>5</v>
      </c>
      <c r="E5" s="211"/>
      <c r="F5" s="125">
        <v>2021</v>
      </c>
      <c r="G5" s="70">
        <v>49</v>
      </c>
      <c r="H5" s="55">
        <v>20</v>
      </c>
      <c r="I5" s="110">
        <v>29</v>
      </c>
      <c r="J5" s="70">
        <v>65</v>
      </c>
      <c r="K5" s="55">
        <v>0</v>
      </c>
      <c r="L5" s="110">
        <v>65</v>
      </c>
      <c r="M5" s="70">
        <v>9019</v>
      </c>
      <c r="N5" s="55">
        <v>9743</v>
      </c>
      <c r="O5" s="70">
        <v>1874</v>
      </c>
      <c r="P5" s="110">
        <v>987</v>
      </c>
    </row>
    <row r="6" spans="1:16" x14ac:dyDescent="0.25">
      <c r="A6" s="923" t="s">
        <v>259</v>
      </c>
      <c r="B6" s="1096">
        <v>0</v>
      </c>
      <c r="C6" s="1097">
        <v>66</v>
      </c>
      <c r="D6" s="915" t="s">
        <v>5</v>
      </c>
      <c r="E6" s="254"/>
      <c r="F6" s="125">
        <v>2022</v>
      </c>
      <c r="G6" s="212">
        <v>48</v>
      </c>
      <c r="H6" s="58">
        <v>19</v>
      </c>
      <c r="I6" s="160">
        <v>29</v>
      </c>
      <c r="J6" s="212">
        <v>66</v>
      </c>
      <c r="K6" s="58">
        <v>0</v>
      </c>
      <c r="L6" s="160">
        <v>66</v>
      </c>
      <c r="M6" s="212">
        <v>9154</v>
      </c>
      <c r="N6" s="58">
        <v>9768</v>
      </c>
      <c r="O6" s="212">
        <v>1910</v>
      </c>
      <c r="P6" s="160">
        <v>1004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51</v>
      </c>
      <c r="H7" s="94">
        <v>22</v>
      </c>
      <c r="I7" s="169">
        <v>29</v>
      </c>
      <c r="J7" s="167"/>
      <c r="K7" s="94"/>
      <c r="L7" s="169"/>
      <c r="M7" s="167">
        <v>10971</v>
      </c>
      <c r="N7" s="94">
        <v>10774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19</v>
      </c>
      <c r="C11" s="918">
        <f>IF(ISBLANK(C5),"",C5)</f>
        <v>29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66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93.6</v>
      </c>
      <c r="D5" s="945">
        <v>94.4</v>
      </c>
      <c r="E5" s="610"/>
      <c r="F5" s="611"/>
      <c r="G5" s="945"/>
      <c r="H5" s="610"/>
      <c r="I5" s="611"/>
      <c r="J5" s="945"/>
      <c r="K5" s="610">
        <v>2844</v>
      </c>
      <c r="L5" s="611">
        <v>1477</v>
      </c>
      <c r="M5" s="945">
        <v>1367</v>
      </c>
      <c r="N5" s="610">
        <v>97.6</v>
      </c>
      <c r="O5" s="611">
        <v>99.5</v>
      </c>
      <c r="P5" s="945">
        <v>95.6</v>
      </c>
      <c r="Q5" s="610">
        <v>0.7</v>
      </c>
      <c r="R5" s="611">
        <v>0.6</v>
      </c>
      <c r="S5" s="945">
        <v>0.8</v>
      </c>
    </row>
    <row r="6" spans="1:19" x14ac:dyDescent="0.25">
      <c r="A6" s="286">
        <v>2021</v>
      </c>
      <c r="B6" s="457">
        <v>94.1</v>
      </c>
      <c r="C6" s="458">
        <v>94.4</v>
      </c>
      <c r="D6" s="976">
        <v>93.8</v>
      </c>
      <c r="E6" s="457">
        <v>139</v>
      </c>
      <c r="F6" s="458">
        <v>86</v>
      </c>
      <c r="G6" s="976">
        <v>53</v>
      </c>
      <c r="H6" s="457">
        <v>220</v>
      </c>
      <c r="I6" s="458">
        <v>114</v>
      </c>
      <c r="J6" s="976">
        <v>106</v>
      </c>
      <c r="K6" s="457">
        <v>2728</v>
      </c>
      <c r="L6" s="458">
        <v>1375</v>
      </c>
      <c r="M6" s="976">
        <v>1353</v>
      </c>
      <c r="N6" s="457">
        <v>97.1</v>
      </c>
      <c r="O6" s="458">
        <v>94.2</v>
      </c>
      <c r="P6" s="976">
        <v>98.4</v>
      </c>
      <c r="Q6" s="457">
        <v>0.2</v>
      </c>
      <c r="R6" s="458">
        <v>0.2</v>
      </c>
      <c r="S6" s="976">
        <v>0.1</v>
      </c>
    </row>
    <row r="7" spans="1:19" x14ac:dyDescent="0.25">
      <c r="A7" s="286">
        <v>2022</v>
      </c>
      <c r="B7" s="601">
        <v>97</v>
      </c>
      <c r="C7" s="612">
        <v>96.6</v>
      </c>
      <c r="D7" s="980">
        <v>97.4</v>
      </c>
      <c r="E7" s="601">
        <v>136</v>
      </c>
      <c r="F7" s="612">
        <v>90</v>
      </c>
      <c r="G7" s="980">
        <v>46</v>
      </c>
      <c r="H7" s="601">
        <v>207</v>
      </c>
      <c r="I7" s="612">
        <v>110</v>
      </c>
      <c r="J7" s="980">
        <v>97</v>
      </c>
      <c r="K7" s="601">
        <v>2575</v>
      </c>
      <c r="L7" s="612">
        <v>1331</v>
      </c>
      <c r="M7" s="980">
        <v>1244</v>
      </c>
      <c r="N7" s="601">
        <v>96.8</v>
      </c>
      <c r="O7" s="612">
        <v>96.1</v>
      </c>
      <c r="P7" s="980">
        <v>97.6</v>
      </c>
      <c r="Q7" s="601">
        <v>0.3</v>
      </c>
      <c r="R7" s="612">
        <v>0.1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133</v>
      </c>
      <c r="F8" s="981">
        <v>88</v>
      </c>
      <c r="G8" s="979">
        <v>45</v>
      </c>
      <c r="H8" s="947">
        <v>214</v>
      </c>
      <c r="I8" s="981">
        <v>106</v>
      </c>
      <c r="J8" s="979">
        <v>108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76.099999999999994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81.2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8043701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28420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1447</v>
      </c>
      <c r="C5" s="616">
        <v>989</v>
      </c>
      <c r="D5" s="616">
        <v>458</v>
      </c>
      <c r="E5" s="599">
        <v>5136</v>
      </c>
      <c r="F5" s="616">
        <v>2664</v>
      </c>
      <c r="G5" s="945">
        <v>2472</v>
      </c>
      <c r="H5" s="616">
        <v>2169</v>
      </c>
      <c r="I5" s="616">
        <v>786</v>
      </c>
      <c r="J5" s="616">
        <v>1383</v>
      </c>
      <c r="K5" s="217">
        <f>SUM(B5,E5,H5)</f>
        <v>8752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1287</v>
      </c>
      <c r="C6" s="612">
        <v>871</v>
      </c>
      <c r="D6" s="946">
        <v>416</v>
      </c>
      <c r="E6" s="601">
        <v>4992</v>
      </c>
      <c r="F6" s="612">
        <v>2586</v>
      </c>
      <c r="G6" s="946">
        <v>2406</v>
      </c>
      <c r="H6" s="601">
        <v>2109</v>
      </c>
      <c r="I6" s="612">
        <v>757</v>
      </c>
      <c r="J6" s="612">
        <v>1352</v>
      </c>
      <c r="K6" s="218">
        <f>SUM(B6,E6,H6)</f>
        <v>8388</v>
      </c>
      <c r="M6" s="105" t="s">
        <v>284</v>
      </c>
      <c r="N6" s="171">
        <f>IF(ISBLANK(J7),"",J7)</f>
        <v>1358</v>
      </c>
      <c r="O6" s="80">
        <f>IF(ISBLANK(I7),"",I7)</f>
        <v>774</v>
      </c>
      <c r="P6" s="211"/>
    </row>
    <row r="7" spans="1:17" ht="24.75" x14ac:dyDescent="0.25">
      <c r="A7" s="218">
        <v>2023</v>
      </c>
      <c r="B7" s="601">
        <v>1194</v>
      </c>
      <c r="C7" s="612">
        <v>775</v>
      </c>
      <c r="D7" s="946">
        <v>419</v>
      </c>
      <c r="E7" s="601">
        <v>4415</v>
      </c>
      <c r="F7" s="612">
        <v>2116</v>
      </c>
      <c r="G7" s="946">
        <v>2299</v>
      </c>
      <c r="H7" s="601">
        <v>2132</v>
      </c>
      <c r="I7" s="612">
        <v>774</v>
      </c>
      <c r="J7" s="612">
        <v>1358</v>
      </c>
      <c r="K7" s="218">
        <f>SUM(B7,E7,H7)</f>
        <v>7741</v>
      </c>
      <c r="M7" s="106" t="s">
        <v>285</v>
      </c>
      <c r="N7" s="220">
        <f>IF(ISBLANK(G7),"",G7)</f>
        <v>2299</v>
      </c>
      <c r="O7" s="107">
        <f>IF(ISBLANK(F7),"",F7)</f>
        <v>2116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419</v>
      </c>
      <c r="O8" s="83">
        <f>IF(ISBLANK(C7),"",C7)</f>
        <v>775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1358</v>
      </c>
      <c r="O13" s="80">
        <f>IF(ISBLANK(I7),"",I7)</f>
        <v>774</v>
      </c>
      <c r="P13" s="211"/>
    </row>
    <row r="14" spans="1:17" ht="27.75" customHeight="1" x14ac:dyDescent="0.25">
      <c r="M14" s="106" t="s">
        <v>515</v>
      </c>
      <c r="N14" s="220">
        <f>IF(ISBLANK(G7),"",G7)</f>
        <v>2299</v>
      </c>
      <c r="O14" s="107">
        <f>IF(ISBLANK(F7),"",F7)</f>
        <v>2116</v>
      </c>
      <c r="P14" s="211"/>
    </row>
    <row r="15" spans="1:17" ht="26.25" customHeight="1" x14ac:dyDescent="0.25">
      <c r="M15" s="108" t="s">
        <v>516</v>
      </c>
      <c r="N15" s="170">
        <f>IF(ISBLANK(D7),"",D7)</f>
        <v>419</v>
      </c>
      <c r="O15" s="83">
        <f>IF(ISBLANK(C7),"",C7)</f>
        <v>775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380</v>
      </c>
      <c r="C21" s="616">
        <v>268</v>
      </c>
      <c r="D21" s="616">
        <v>112</v>
      </c>
      <c r="E21" s="599">
        <v>1278</v>
      </c>
      <c r="F21" s="616">
        <v>639</v>
      </c>
      <c r="G21" s="945">
        <v>639</v>
      </c>
      <c r="H21" s="616">
        <v>570</v>
      </c>
      <c r="I21" s="616">
        <v>213</v>
      </c>
      <c r="J21" s="616">
        <v>357</v>
      </c>
      <c r="K21" s="217">
        <f>SUM(B21,E21,H21)</f>
        <v>2228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467</v>
      </c>
      <c r="C22" s="1028">
        <v>317</v>
      </c>
      <c r="D22" s="980">
        <v>150</v>
      </c>
      <c r="E22" s="1034">
        <v>1259</v>
      </c>
      <c r="F22" s="1028">
        <v>626</v>
      </c>
      <c r="G22" s="980">
        <v>633</v>
      </c>
      <c r="H22" s="1034">
        <v>587</v>
      </c>
      <c r="I22" s="1028">
        <v>219</v>
      </c>
      <c r="J22" s="1028">
        <v>368</v>
      </c>
      <c r="K22" s="218">
        <f>SUM(B22,E22,H22)</f>
        <v>2313</v>
      </c>
      <c r="M22" s="105" t="s">
        <v>284</v>
      </c>
      <c r="N22" s="171">
        <f>IF(ISBLANK(J23),"",J23)</f>
        <v>325</v>
      </c>
      <c r="O22" s="80">
        <f>IF(ISBLANK(I23),"",I23)</f>
        <v>208</v>
      </c>
      <c r="P22" s="211"/>
    </row>
    <row r="23" spans="1:17" ht="24.75" x14ac:dyDescent="0.25">
      <c r="A23" s="218">
        <v>2022</v>
      </c>
      <c r="B23" s="1034">
        <v>435</v>
      </c>
      <c r="C23" s="1028">
        <v>280</v>
      </c>
      <c r="D23" s="980">
        <v>155</v>
      </c>
      <c r="E23" s="1034">
        <v>1260</v>
      </c>
      <c r="F23" s="1028">
        <v>659</v>
      </c>
      <c r="G23" s="980">
        <v>601</v>
      </c>
      <c r="H23" s="1034">
        <v>533</v>
      </c>
      <c r="I23" s="1028">
        <v>208</v>
      </c>
      <c r="J23" s="1028">
        <v>325</v>
      </c>
      <c r="K23" s="218">
        <f>SUM(B23,E23,H23)</f>
        <v>2228</v>
      </c>
      <c r="M23" s="106" t="s">
        <v>285</v>
      </c>
      <c r="N23" s="220">
        <f>IF(ISBLANK(G23),"",G23)</f>
        <v>601</v>
      </c>
      <c r="O23" s="107">
        <f>IF(ISBLANK(F23),"",F23)</f>
        <v>659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155</v>
      </c>
      <c r="O24" s="109">
        <f>IF(ISBLANK(C23),"",C23)</f>
        <v>280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325</v>
      </c>
      <c r="O29" s="80">
        <f>IF(ISBLANK(I23),"",I23)</f>
        <v>208</v>
      </c>
      <c r="P29" s="211"/>
    </row>
    <row r="30" spans="1:17" ht="27.75" customHeight="1" x14ac:dyDescent="0.25">
      <c r="M30" s="106" t="s">
        <v>515</v>
      </c>
      <c r="N30" s="220">
        <f>IF(ISBLANK(G23),"",G23)</f>
        <v>601</v>
      </c>
      <c r="O30" s="107">
        <f>IF(ISBLANK(F23),"",F23)</f>
        <v>659</v>
      </c>
      <c r="P30" s="211"/>
    </row>
    <row r="31" spans="1:17" ht="27.75" customHeight="1" x14ac:dyDescent="0.25">
      <c r="M31" s="108" t="s">
        <v>516</v>
      </c>
      <c r="N31" s="221">
        <f>IF(ISBLANK(D23),"",D23)</f>
        <v>155</v>
      </c>
      <c r="O31" s="109">
        <f>IF(ISBLANK(C23),"",C23)</f>
        <v>280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4301292</v>
      </c>
      <c r="D5" s="253"/>
    </row>
    <row r="6" spans="1:4" ht="30" x14ac:dyDescent="0.25">
      <c r="A6" s="686" t="s">
        <v>474</v>
      </c>
      <c r="B6" s="617">
        <v>3742409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75</v>
      </c>
      <c r="D5" s="611">
        <v>74</v>
      </c>
      <c r="E5" s="945">
        <v>76</v>
      </c>
      <c r="F5" s="610"/>
      <c r="G5" s="611"/>
      <c r="H5" s="945"/>
      <c r="I5" s="610">
        <v>0.7</v>
      </c>
      <c r="J5" s="611">
        <v>0.5</v>
      </c>
      <c r="K5" s="945">
        <v>0.8</v>
      </c>
      <c r="L5" s="610">
        <v>73.5</v>
      </c>
      <c r="M5" s="611">
        <v>73.099999999999994</v>
      </c>
      <c r="N5" s="945">
        <v>73.900000000000006</v>
      </c>
    </row>
    <row r="6" spans="1:14" x14ac:dyDescent="0.25">
      <c r="A6" s="286">
        <v>2021</v>
      </c>
      <c r="B6" s="457">
        <v>20</v>
      </c>
      <c r="C6" s="457">
        <v>73.400000000000006</v>
      </c>
      <c r="D6" s="458">
        <v>73</v>
      </c>
      <c r="E6" s="976">
        <v>73.7</v>
      </c>
      <c r="F6" s="457">
        <v>85</v>
      </c>
      <c r="G6" s="458">
        <v>49</v>
      </c>
      <c r="H6" s="976">
        <v>36</v>
      </c>
      <c r="I6" s="457">
        <v>0.7</v>
      </c>
      <c r="J6" s="458">
        <v>0.1</v>
      </c>
      <c r="K6" s="976">
        <v>1.2</v>
      </c>
      <c r="L6" s="457">
        <v>76.400000000000006</v>
      </c>
      <c r="M6" s="458">
        <v>74.900000000000006</v>
      </c>
      <c r="N6" s="976">
        <v>77.900000000000006</v>
      </c>
    </row>
    <row r="7" spans="1:14" x14ac:dyDescent="0.25">
      <c r="A7" s="286">
        <v>2022</v>
      </c>
      <c r="B7" s="601">
        <v>20</v>
      </c>
      <c r="C7" s="601">
        <v>76.099999999999994</v>
      </c>
      <c r="D7" s="612">
        <v>74.7</v>
      </c>
      <c r="E7" s="980">
        <v>77.599999999999994</v>
      </c>
      <c r="F7" s="601">
        <v>62</v>
      </c>
      <c r="G7" s="612">
        <v>35</v>
      </c>
      <c r="H7" s="980">
        <v>27</v>
      </c>
      <c r="I7" s="601">
        <v>0.8</v>
      </c>
      <c r="J7" s="612">
        <v>0.9</v>
      </c>
      <c r="K7" s="980">
        <v>0.6</v>
      </c>
      <c r="L7" s="601">
        <v>81.2</v>
      </c>
      <c r="M7" s="612">
        <v>81</v>
      </c>
      <c r="N7" s="980">
        <v>81.400000000000006</v>
      </c>
    </row>
    <row r="8" spans="1:14" x14ac:dyDescent="0.25">
      <c r="A8" s="219">
        <v>2023</v>
      </c>
      <c r="B8" s="947">
        <v>19</v>
      </c>
      <c r="C8" s="947"/>
      <c r="D8" s="981"/>
      <c r="E8" s="979"/>
      <c r="F8" s="947">
        <v>63</v>
      </c>
      <c r="G8" s="981">
        <v>33</v>
      </c>
      <c r="H8" s="979">
        <v>30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370</v>
      </c>
      <c r="C5" s="207">
        <v>317</v>
      </c>
      <c r="G5" s="113"/>
      <c r="H5" s="174" t="s">
        <v>586</v>
      </c>
      <c r="I5" s="207">
        <v>251</v>
      </c>
      <c r="J5" s="207">
        <v>229</v>
      </c>
    </row>
    <row r="6" spans="1:13" ht="15" customHeight="1" x14ac:dyDescent="0.25">
      <c r="A6" s="175" t="s">
        <v>587</v>
      </c>
      <c r="B6" s="208">
        <v>5973</v>
      </c>
      <c r="C6" s="208">
        <v>1404</v>
      </c>
      <c r="G6" s="113"/>
      <c r="H6" s="175" t="s">
        <v>587</v>
      </c>
      <c r="I6" s="208">
        <v>2144</v>
      </c>
      <c r="J6" s="208">
        <v>692</v>
      </c>
    </row>
    <row r="7" spans="1:13" ht="15" customHeight="1" x14ac:dyDescent="0.25">
      <c r="A7" s="175" t="s">
        <v>588</v>
      </c>
      <c r="B7" s="208">
        <v>20488</v>
      </c>
      <c r="C7" s="208">
        <v>10499</v>
      </c>
      <c r="G7" s="113"/>
      <c r="H7" s="175" t="s">
        <v>588</v>
      </c>
      <c r="I7" s="208">
        <v>8720</v>
      </c>
      <c r="J7" s="208">
        <v>4003</v>
      </c>
    </row>
    <row r="8" spans="1:13" ht="15" customHeight="1" x14ac:dyDescent="0.25">
      <c r="A8" s="175" t="s">
        <v>589</v>
      </c>
      <c r="B8" s="208">
        <v>31598</v>
      </c>
      <c r="C8" s="208">
        <v>26720</v>
      </c>
      <c r="G8" s="113"/>
      <c r="H8" s="175" t="s">
        <v>589</v>
      </c>
      <c r="I8" s="208">
        <v>25819</v>
      </c>
      <c r="J8" s="208">
        <v>20324</v>
      </c>
    </row>
    <row r="9" spans="1:13" ht="15" customHeight="1" x14ac:dyDescent="0.25">
      <c r="A9" s="175" t="s">
        <v>590</v>
      </c>
      <c r="B9" s="208">
        <v>63763</v>
      </c>
      <c r="C9" s="208">
        <v>78515</v>
      </c>
      <c r="G9" s="113"/>
      <c r="H9" s="175" t="s">
        <v>590</v>
      </c>
      <c r="I9" s="208">
        <v>65164</v>
      </c>
      <c r="J9" s="208">
        <v>76966</v>
      </c>
    </row>
    <row r="10" spans="1:13" ht="15" customHeight="1" x14ac:dyDescent="0.25">
      <c r="A10" s="175" t="s">
        <v>591</v>
      </c>
      <c r="B10" s="208">
        <v>6249</v>
      </c>
      <c r="C10" s="208">
        <v>5675</v>
      </c>
      <c r="G10" s="113"/>
      <c r="H10" s="175" t="s">
        <v>591</v>
      </c>
      <c r="I10" s="208">
        <v>7168</v>
      </c>
      <c r="J10" s="208">
        <v>5386</v>
      </c>
    </row>
    <row r="11" spans="1:13" ht="15" customHeight="1" x14ac:dyDescent="0.25">
      <c r="A11" s="176" t="s">
        <v>592</v>
      </c>
      <c r="B11" s="209">
        <v>9138</v>
      </c>
      <c r="C11" s="209">
        <v>7987</v>
      </c>
      <c r="G11" s="113"/>
      <c r="H11" s="176" t="s">
        <v>592</v>
      </c>
      <c r="I11" s="209">
        <v>14203</v>
      </c>
      <c r="J11" s="209">
        <v>10949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370</v>
      </c>
      <c r="C17" s="178">
        <f>IF(ISBLANK(C5),"0",C5)</f>
        <v>317</v>
      </c>
      <c r="G17" s="113"/>
      <c r="H17" s="174" t="s">
        <v>586</v>
      </c>
      <c r="I17" s="177">
        <f>IF(ISBLANK(I5),"0",I5)</f>
        <v>251</v>
      </c>
      <c r="J17" s="178">
        <f>IF(ISBLANK(J5),"0",J5)</f>
        <v>229</v>
      </c>
    </row>
    <row r="18" spans="1:13" ht="15" customHeight="1" x14ac:dyDescent="0.25">
      <c r="A18" s="175" t="s">
        <v>587</v>
      </c>
      <c r="B18" s="179">
        <f t="shared" ref="B18:C18" si="0">IF(ISBLANK(B6),"0",B6)</f>
        <v>5973</v>
      </c>
      <c r="C18" s="180">
        <f t="shared" si="0"/>
        <v>1404</v>
      </c>
      <c r="G18" s="113"/>
      <c r="H18" s="175" t="s">
        <v>587</v>
      </c>
      <c r="I18" s="179">
        <f t="shared" ref="I18:J18" si="1">IF(ISBLANK(I6),"0",I6)</f>
        <v>2144</v>
      </c>
      <c r="J18" s="180">
        <f t="shared" si="1"/>
        <v>692</v>
      </c>
    </row>
    <row r="19" spans="1:13" ht="15" customHeight="1" x14ac:dyDescent="0.25">
      <c r="A19" s="175" t="s">
        <v>588</v>
      </c>
      <c r="B19" s="179">
        <f t="shared" ref="B19:C19" si="2">IF(ISBLANK(B7),"0",B7)</f>
        <v>20488</v>
      </c>
      <c r="C19" s="180">
        <f t="shared" si="2"/>
        <v>10499</v>
      </c>
      <c r="G19" s="113"/>
      <c r="H19" s="175" t="s">
        <v>588</v>
      </c>
      <c r="I19" s="179">
        <f t="shared" ref="I19:J19" si="3">IF(ISBLANK(I7),"0",I7)</f>
        <v>8720</v>
      </c>
      <c r="J19" s="180">
        <f t="shared" si="3"/>
        <v>4003</v>
      </c>
    </row>
    <row r="20" spans="1:13" ht="15" customHeight="1" x14ac:dyDescent="0.25">
      <c r="A20" s="175" t="s">
        <v>589</v>
      </c>
      <c r="B20" s="179">
        <f t="shared" ref="B20:C20" si="4">IF(ISBLANK(B8),"0",B8)</f>
        <v>31598</v>
      </c>
      <c r="C20" s="180">
        <f t="shared" si="4"/>
        <v>26720</v>
      </c>
      <c r="G20" s="113"/>
      <c r="H20" s="175" t="s">
        <v>589</v>
      </c>
      <c r="I20" s="179">
        <f t="shared" ref="I20:J20" si="5">IF(ISBLANK(I8),"0",I8)</f>
        <v>25819</v>
      </c>
      <c r="J20" s="180">
        <f t="shared" si="5"/>
        <v>20324</v>
      </c>
    </row>
    <row r="21" spans="1:13" ht="15" customHeight="1" x14ac:dyDescent="0.25">
      <c r="A21" s="175" t="s">
        <v>590</v>
      </c>
      <c r="B21" s="179">
        <f t="shared" ref="B21:C21" si="6">IF(ISBLANK(B9),"0",B9)</f>
        <v>63763</v>
      </c>
      <c r="C21" s="180">
        <f t="shared" si="6"/>
        <v>78515</v>
      </c>
      <c r="G21" s="113"/>
      <c r="H21" s="175" t="s">
        <v>590</v>
      </c>
      <c r="I21" s="179">
        <f t="shared" ref="I21:J21" si="7">IF(ISBLANK(I9),"0",I9)</f>
        <v>65164</v>
      </c>
      <c r="J21" s="180">
        <f t="shared" si="7"/>
        <v>76966</v>
      </c>
    </row>
    <row r="22" spans="1:13" ht="15" customHeight="1" x14ac:dyDescent="0.25">
      <c r="A22" s="175" t="s">
        <v>591</v>
      </c>
      <c r="B22" s="179">
        <f t="shared" ref="B22:C22" si="8">IF(ISBLANK(B10),"0",B10)</f>
        <v>6249</v>
      </c>
      <c r="C22" s="180">
        <f t="shared" si="8"/>
        <v>5675</v>
      </c>
      <c r="G22" s="113"/>
      <c r="H22" s="175" t="s">
        <v>591</v>
      </c>
      <c r="I22" s="179">
        <f t="shared" ref="I22:J22" si="9">IF(ISBLANK(I10),"0",I10)</f>
        <v>7168</v>
      </c>
      <c r="J22" s="180">
        <f t="shared" si="9"/>
        <v>5386</v>
      </c>
    </row>
    <row r="23" spans="1:13" ht="15" customHeight="1" x14ac:dyDescent="0.25">
      <c r="A23" s="176" t="s">
        <v>592</v>
      </c>
      <c r="B23" s="181">
        <f t="shared" ref="B23:C23" si="10">IF(ISBLANK(B11),"0",B11)</f>
        <v>9138</v>
      </c>
      <c r="C23" s="182">
        <f t="shared" si="10"/>
        <v>7987</v>
      </c>
      <c r="G23" s="113"/>
      <c r="H23" s="176" t="s">
        <v>592</v>
      </c>
      <c r="I23" s="181">
        <f t="shared" ref="I23:J23" si="11">IF(ISBLANK(I11),"0",I11)</f>
        <v>14203</v>
      </c>
      <c r="J23" s="182">
        <f t="shared" si="11"/>
        <v>10949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0.2689363929088015</v>
      </c>
      <c r="C29" s="184">
        <f>C17/SUM(C17:C23)*100</f>
        <v>0.24176880190974476</v>
      </c>
      <c r="D29" s="253"/>
      <c r="E29" s="253"/>
      <c r="G29" s="113"/>
      <c r="H29" s="174" t="s">
        <v>593</v>
      </c>
      <c r="I29" s="184">
        <f>I17/SUM(I17:I23)*100</f>
        <v>0.20328989462942115</v>
      </c>
      <c r="J29" s="184">
        <f>J17/SUM(J17:J23)*100</f>
        <v>0.19316906932998168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4.3415056076872194</v>
      </c>
      <c r="C30" s="185">
        <f>C18/SUM(C17:C23)*100</f>
        <v>1.0707993624015193</v>
      </c>
      <c r="D30" s="253"/>
      <c r="E30" s="253"/>
      <c r="G30" s="113"/>
      <c r="H30" s="175" t="s">
        <v>594</v>
      </c>
      <c r="I30" s="185">
        <f>I18/SUM(I17:I23)*100</f>
        <v>1.7364682632887607</v>
      </c>
      <c r="J30" s="185">
        <f>J18/SUM(J17:J23)*100</f>
        <v>0.58372487325915867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14.891807615987906</v>
      </c>
      <c r="C31" s="185">
        <f>C19/SUM(C17:C23)*100</f>
        <v>8.0073522121464045</v>
      </c>
      <c r="D31" s="253"/>
      <c r="E31" s="253"/>
      <c r="G31" s="113"/>
      <c r="H31" s="175" t="s">
        <v>595</v>
      </c>
      <c r="I31" s="185">
        <f>I19/SUM(I17:I23)*100</f>
        <v>7.0625015185998103</v>
      </c>
      <c r="J31" s="185">
        <f>J19/SUM(J17:J23)*100</f>
        <v>3.3766628145323878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22.967167954411646</v>
      </c>
      <c r="C32" s="185">
        <f>C20/SUM(C17:C23)*100</f>
        <v>20.378745700404981</v>
      </c>
      <c r="D32" s="253"/>
      <c r="E32" s="253"/>
      <c r="G32" s="113"/>
      <c r="H32" s="175" t="s">
        <v>596</v>
      </c>
      <c r="I32" s="185">
        <f>I20/SUM(I17:I23)*100</f>
        <v>20.911321870267031</v>
      </c>
      <c r="J32" s="185">
        <f>J20/SUM(J17:J23)*100</f>
        <v>17.143965786299336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46.346462759578131</v>
      </c>
      <c r="C33" s="185">
        <f>C21/SUM(C17:C23)*100</f>
        <v>59.881632435153328</v>
      </c>
      <c r="D33" s="253"/>
      <c r="E33" s="253"/>
      <c r="G33" s="113"/>
      <c r="H33" s="175" t="s">
        <v>597</v>
      </c>
      <c r="I33" s="185">
        <f>I21/SUM(I17:I23)*100</f>
        <v>52.777620293352989</v>
      </c>
      <c r="J33" s="185">
        <f>J21/SUM(J17:J23)*100</f>
        <v>64.923365022058391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4.5421176196948663</v>
      </c>
      <c r="C34" s="185">
        <f>C22/SUM(C17:C23)*100</f>
        <v>4.3281954285104147</v>
      </c>
      <c r="D34" s="253"/>
      <c r="E34" s="253"/>
      <c r="G34" s="113"/>
      <c r="H34" s="175" t="s">
        <v>598</v>
      </c>
      <c r="I34" s="185">
        <f>I22/SUM(I17:I23)*100</f>
        <v>5.8055058354728715</v>
      </c>
      <c r="J34" s="185">
        <f>J22/SUM(J17:J23)*100</f>
        <v>4.5432690279968622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6.6420020497314267</v>
      </c>
      <c r="C35" s="186">
        <f>C23/SUM(C17:C23)*100</f>
        <v>6.0915060594735992</v>
      </c>
      <c r="D35" s="253"/>
      <c r="E35" s="253"/>
      <c r="G35" s="113"/>
      <c r="H35" s="176" t="s">
        <v>599</v>
      </c>
      <c r="I35" s="186">
        <f>I23/SUM(I17:I23)*100</f>
        <v>11.503292324389118</v>
      </c>
      <c r="J35" s="186">
        <f>J23/SUM(J17:J23)*100</f>
        <v>9.2358434065238839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0.2689363929088015</v>
      </c>
      <c r="C41" s="184">
        <f t="shared" si="12"/>
        <v>0.24176880190974476</v>
      </c>
      <c r="G41" s="113"/>
      <c r="H41" s="174" t="s">
        <v>601</v>
      </c>
      <c r="I41" s="184">
        <f t="shared" ref="I41:J41" si="13">I29</f>
        <v>0.20328989462942115</v>
      </c>
      <c r="J41" s="184">
        <f t="shared" si="13"/>
        <v>0.19316906932998168</v>
      </c>
    </row>
    <row r="42" spans="1:12" x14ac:dyDescent="0.25">
      <c r="A42" s="175" t="s">
        <v>602</v>
      </c>
      <c r="B42" s="185">
        <f t="shared" si="12"/>
        <v>4.3415056076872194</v>
      </c>
      <c r="C42" s="185">
        <f t="shared" si="12"/>
        <v>1.0707993624015193</v>
      </c>
      <c r="G42" s="113"/>
      <c r="H42" s="175" t="s">
        <v>602</v>
      </c>
      <c r="I42" s="185">
        <f t="shared" ref="I42:J42" si="14">I30</f>
        <v>1.7364682632887607</v>
      </c>
      <c r="J42" s="185">
        <f t="shared" si="14"/>
        <v>0.58372487325915867</v>
      </c>
    </row>
    <row r="43" spans="1:12" x14ac:dyDescent="0.25">
      <c r="A43" s="175" t="s">
        <v>603</v>
      </c>
      <c r="B43" s="185">
        <f t="shared" si="12"/>
        <v>14.891807615987906</v>
      </c>
      <c r="C43" s="185">
        <f t="shared" si="12"/>
        <v>8.0073522121464045</v>
      </c>
      <c r="G43" s="113"/>
      <c r="H43" s="175" t="s">
        <v>603</v>
      </c>
      <c r="I43" s="185">
        <f t="shared" ref="I43:J43" si="15">I31</f>
        <v>7.0625015185998103</v>
      </c>
      <c r="J43" s="185">
        <f t="shared" si="15"/>
        <v>3.3766628145323878</v>
      </c>
    </row>
    <row r="44" spans="1:12" x14ac:dyDescent="0.25">
      <c r="A44" s="175" t="s">
        <v>604</v>
      </c>
      <c r="B44" s="185">
        <f t="shared" si="12"/>
        <v>22.967167954411646</v>
      </c>
      <c r="C44" s="185">
        <f t="shared" si="12"/>
        <v>20.378745700404981</v>
      </c>
      <c r="G44" s="113"/>
      <c r="H44" s="175" t="s">
        <v>604</v>
      </c>
      <c r="I44" s="185">
        <f t="shared" ref="I44:J44" si="16">I32</f>
        <v>20.911321870267031</v>
      </c>
      <c r="J44" s="185">
        <f t="shared" si="16"/>
        <v>17.143965786299336</v>
      </c>
    </row>
    <row r="45" spans="1:12" x14ac:dyDescent="0.25">
      <c r="A45" s="175" t="s">
        <v>605</v>
      </c>
      <c r="B45" s="185">
        <f t="shared" si="12"/>
        <v>46.346462759578131</v>
      </c>
      <c r="C45" s="185">
        <f t="shared" si="12"/>
        <v>59.881632435153328</v>
      </c>
      <c r="G45" s="113"/>
      <c r="H45" s="175" t="s">
        <v>605</v>
      </c>
      <c r="I45" s="185">
        <f t="shared" ref="I45:J45" si="17">I33</f>
        <v>52.777620293352989</v>
      </c>
      <c r="J45" s="185">
        <f t="shared" si="17"/>
        <v>64.923365022058391</v>
      </c>
    </row>
    <row r="46" spans="1:12" x14ac:dyDescent="0.25">
      <c r="A46" s="175" t="s">
        <v>606</v>
      </c>
      <c r="B46" s="185">
        <f t="shared" si="12"/>
        <v>4.5421176196948663</v>
      </c>
      <c r="C46" s="185">
        <f t="shared" si="12"/>
        <v>4.3281954285104147</v>
      </c>
      <c r="G46" s="113"/>
      <c r="H46" s="175" t="s">
        <v>606</v>
      </c>
      <c r="I46" s="185">
        <f t="shared" ref="I46:J46" si="18">I34</f>
        <v>5.8055058354728715</v>
      </c>
      <c r="J46" s="185">
        <f t="shared" si="18"/>
        <v>4.5432690279968622</v>
      </c>
    </row>
    <row r="47" spans="1:12" x14ac:dyDescent="0.25">
      <c r="A47" s="176" t="s">
        <v>607</v>
      </c>
      <c r="B47" s="186">
        <f t="shared" si="12"/>
        <v>6.6420020497314267</v>
      </c>
      <c r="C47" s="186">
        <f t="shared" si="12"/>
        <v>6.0915060594735992</v>
      </c>
      <c r="G47" s="113"/>
      <c r="H47" s="176" t="s">
        <v>607</v>
      </c>
      <c r="I47" s="186">
        <f t="shared" ref="I47:J47" si="19">I35</f>
        <v>11.503292324389118</v>
      </c>
      <c r="J47" s="186">
        <f t="shared" si="19"/>
        <v>9.2358434065238839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77016</v>
      </c>
      <c r="C5" s="207">
        <v>67179</v>
      </c>
      <c r="D5" s="253"/>
      <c r="E5" s="253"/>
      <c r="F5" s="1003"/>
      <c r="H5" s="174" t="s">
        <v>624</v>
      </c>
      <c r="I5" s="207">
        <v>34613</v>
      </c>
      <c r="J5" s="207">
        <v>28847</v>
      </c>
    </row>
    <row r="6" spans="1:10" ht="15" customHeight="1" x14ac:dyDescent="0.25">
      <c r="A6" s="175" t="s">
        <v>625</v>
      </c>
      <c r="B6" s="208">
        <v>20667</v>
      </c>
      <c r="C6" s="208">
        <v>22008</v>
      </c>
      <c r="D6" s="253"/>
      <c r="E6" s="253"/>
      <c r="F6" s="1003"/>
      <c r="H6" s="175" t="s">
        <v>625</v>
      </c>
      <c r="I6" s="208">
        <v>38825</v>
      </c>
      <c r="J6" s="208">
        <v>45296</v>
      </c>
    </row>
    <row r="7" spans="1:10" ht="15" customHeight="1" x14ac:dyDescent="0.25">
      <c r="A7" s="176" t="s">
        <v>626</v>
      </c>
      <c r="B7" s="209">
        <v>39896</v>
      </c>
      <c r="C7" s="209">
        <v>41930</v>
      </c>
      <c r="D7" s="253"/>
      <c r="E7" s="253"/>
      <c r="F7" s="1003"/>
      <c r="H7" s="175" t="s">
        <v>626</v>
      </c>
      <c r="I7" s="208">
        <v>49735</v>
      </c>
      <c r="J7" s="208">
        <v>44061</v>
      </c>
    </row>
    <row r="8" spans="1:10" x14ac:dyDescent="0.25">
      <c r="D8" s="253"/>
      <c r="E8" s="253"/>
      <c r="F8" s="1003"/>
      <c r="H8" s="176" t="s">
        <v>2351</v>
      </c>
      <c r="I8" s="209">
        <v>296</v>
      </c>
      <c r="J8" s="209">
        <v>345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77016</v>
      </c>
      <c r="C13" s="178">
        <f>IF(ISBLANK(C5),"0",C5)</f>
        <v>67179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20667</v>
      </c>
      <c r="C14" s="180">
        <f t="shared" si="0"/>
        <v>22008</v>
      </c>
      <c r="D14" s="253"/>
      <c r="E14" s="253"/>
      <c r="F14" s="1003"/>
      <c r="H14" s="174" t="s">
        <v>624</v>
      </c>
      <c r="I14" s="177">
        <f>IF(ISBLANK(I5),"0",I5)</f>
        <v>34613</v>
      </c>
      <c r="J14" s="178">
        <f>IF(ISBLANK(J5),"0",J5)</f>
        <v>28847</v>
      </c>
    </row>
    <row r="15" spans="1:10" ht="15" customHeight="1" x14ac:dyDescent="0.25">
      <c r="A15" s="176" t="s">
        <v>626</v>
      </c>
      <c r="B15" s="181">
        <f t="shared" si="0"/>
        <v>39896</v>
      </c>
      <c r="C15" s="182">
        <f t="shared" si="0"/>
        <v>41930</v>
      </c>
      <c r="D15" s="253"/>
      <c r="E15" s="253"/>
      <c r="F15" s="1003"/>
      <c r="H15" s="175" t="s">
        <v>625</v>
      </c>
      <c r="I15" s="179">
        <f t="shared" ref="I15:J15" si="1">IF(ISBLANK(I6),"0",I6)</f>
        <v>38825</v>
      </c>
      <c r="J15" s="180">
        <f t="shared" si="1"/>
        <v>45296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49735</v>
      </c>
      <c r="J16" s="180">
        <f t="shared" si="2"/>
        <v>44061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296</v>
      </c>
      <c r="J17" s="182">
        <f t="shared" si="3"/>
        <v>345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55.979473611525009</v>
      </c>
      <c r="C21" s="184">
        <f>C13/SUM(C13:C15)*100</f>
        <v>51.23591906465218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15.021914681746487</v>
      </c>
      <c r="C22" s="185">
        <f>C14/SUM(C13:C15)*100</f>
        <v>16.785008808926381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28.9986117067285</v>
      </c>
      <c r="C23" s="186">
        <f>C15/SUM(C13:C15)*100</f>
        <v>31.979072126421443</v>
      </c>
      <c r="D23" s="253"/>
      <c r="E23" s="253"/>
      <c r="F23" s="1003"/>
      <c r="H23" s="174" t="s">
        <v>629</v>
      </c>
      <c r="I23" s="184">
        <f>I14/SUM(I14:I17)*100</f>
        <v>28.033757461387072</v>
      </c>
      <c r="J23" s="184">
        <f>J14/SUM(J14:J17)*100</f>
        <v>24.333398004200795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31.445140075646517</v>
      </c>
      <c r="J24" s="185">
        <f>J15/SUM(J14:J17)*100</f>
        <v>38.208673206859615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40.281366172885505</v>
      </c>
      <c r="J25" s="185">
        <f>J16/SUM(J14:J17)*100</f>
        <v>37.166909885363857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0.23973629008091102</v>
      </c>
      <c r="J26" s="186">
        <f>J17/SUM(J14:J17)*100</f>
        <v>0.29101890357573662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55.979473611525009</v>
      </c>
      <c r="C29" s="189">
        <f t="shared" si="4"/>
        <v>51.23591906465218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15.021914681746487</v>
      </c>
      <c r="C30" s="192">
        <f t="shared" si="4"/>
        <v>16.785008808926381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28.9986117067285</v>
      </c>
      <c r="C31" s="195">
        <f t="shared" si="4"/>
        <v>31.979072126421443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28.033757461387072</v>
      </c>
      <c r="J32" s="189">
        <f>J23</f>
        <v>24.333398004200795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31.445140075646517</v>
      </c>
      <c r="J33" s="192">
        <f t="shared" si="5"/>
        <v>38.208673206859615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40.281366172885505</v>
      </c>
      <c r="J34" s="192">
        <f t="shared" si="6"/>
        <v>37.166909885363857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0.23973629008091102</v>
      </c>
      <c r="J35" s="195">
        <f t="shared" si="7"/>
        <v>0.29101890357573662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3485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283032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74.92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44.2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156.19999999999999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33</v>
      </c>
      <c r="C5" s="655">
        <v>27</v>
      </c>
      <c r="E5" s="28"/>
      <c r="J5" s="654" t="s">
        <v>542</v>
      </c>
      <c r="K5" s="669">
        <f>IF(ISBLANK(B5),"",B5)</f>
        <v>33</v>
      </c>
      <c r="L5" s="618">
        <f>IF(ISBLANK(C5),"",C5)</f>
        <v>27</v>
      </c>
      <c r="N5" s="28"/>
    </row>
    <row r="6" spans="1:15" x14ac:dyDescent="0.25">
      <c r="A6" s="656" t="s">
        <v>543</v>
      </c>
      <c r="B6" s="657">
        <v>34</v>
      </c>
      <c r="C6" s="657">
        <v>49</v>
      </c>
      <c r="E6" s="44"/>
      <c r="J6" s="656" t="s">
        <v>543</v>
      </c>
      <c r="K6" s="670">
        <f t="shared" ref="K6:K10" si="0">IF(ISBLANK(B6),"",B6)</f>
        <v>34</v>
      </c>
      <c r="L6" s="619">
        <f t="shared" ref="L6:L10" si="1">IF(ISBLANK(C6),"",C6)</f>
        <v>49</v>
      </c>
      <c r="N6" s="44"/>
    </row>
    <row r="7" spans="1:15" x14ac:dyDescent="0.25">
      <c r="A7" s="656" t="s">
        <v>641</v>
      </c>
      <c r="B7" s="657">
        <v>142</v>
      </c>
      <c r="C7" s="657">
        <v>169</v>
      </c>
      <c r="E7" s="44"/>
      <c r="J7" s="656" t="s">
        <v>641</v>
      </c>
      <c r="K7" s="670">
        <f t="shared" si="0"/>
        <v>142</v>
      </c>
      <c r="L7" s="619">
        <f t="shared" si="1"/>
        <v>169</v>
      </c>
      <c r="N7" s="44"/>
    </row>
    <row r="8" spans="1:15" x14ac:dyDescent="0.25">
      <c r="A8" s="650" t="s">
        <v>642</v>
      </c>
      <c r="B8" s="651">
        <v>174</v>
      </c>
      <c r="C8" s="651">
        <v>135</v>
      </c>
      <c r="E8" s="21"/>
      <c r="J8" s="650" t="s">
        <v>642</v>
      </c>
      <c r="K8" s="670">
        <f t="shared" si="0"/>
        <v>174</v>
      </c>
      <c r="L8" s="619">
        <f t="shared" si="1"/>
        <v>135</v>
      </c>
      <c r="N8" s="21"/>
    </row>
    <row r="9" spans="1:15" x14ac:dyDescent="0.25">
      <c r="A9" s="650" t="s">
        <v>643</v>
      </c>
      <c r="B9" s="651">
        <v>475</v>
      </c>
      <c r="C9" s="651">
        <v>183</v>
      </c>
      <c r="E9" s="21"/>
      <c r="J9" s="650" t="s">
        <v>643</v>
      </c>
      <c r="K9" s="670">
        <f t="shared" si="0"/>
        <v>475</v>
      </c>
      <c r="L9" s="619">
        <f t="shared" si="1"/>
        <v>183</v>
      </c>
      <c r="N9" s="21"/>
    </row>
    <row r="10" spans="1:15" x14ac:dyDescent="0.25">
      <c r="A10" s="652" t="s">
        <v>365</v>
      </c>
      <c r="B10" s="653">
        <v>3271</v>
      </c>
      <c r="C10" s="653">
        <v>353</v>
      </c>
      <c r="J10" s="652" t="s">
        <v>365</v>
      </c>
      <c r="K10" s="671">
        <f t="shared" si="0"/>
        <v>3271</v>
      </c>
      <c r="L10" s="620">
        <f t="shared" si="1"/>
        <v>353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2.85</v>
      </c>
      <c r="C15" s="197"/>
      <c r="D15" s="253"/>
      <c r="E15" s="211"/>
      <c r="F15" s="253"/>
      <c r="G15" s="253"/>
      <c r="J15" s="673" t="s">
        <v>488</v>
      </c>
      <c r="K15" s="674">
        <f>B15</f>
        <v>2.85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0.66</v>
      </c>
      <c r="C16" s="197"/>
      <c r="D16" s="253"/>
      <c r="E16" s="254"/>
      <c r="F16" s="253"/>
      <c r="G16" s="253"/>
      <c r="J16" s="675" t="s">
        <v>489</v>
      </c>
      <c r="K16" s="676">
        <f>B16</f>
        <v>0.66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1.18</v>
      </c>
      <c r="C18" s="197"/>
      <c r="D18" s="255"/>
      <c r="E18" s="256"/>
      <c r="F18" s="253"/>
      <c r="G18" s="253"/>
      <c r="J18" s="678" t="s">
        <v>501</v>
      </c>
      <c r="K18" s="674">
        <f>B18</f>
        <v>1.18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2.2400000000000002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2.2400000000000002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1.78</v>
      </c>
      <c r="C21" s="253"/>
      <c r="D21" s="253"/>
      <c r="E21" s="253"/>
      <c r="F21" s="253"/>
      <c r="G21" s="253"/>
      <c r="J21" s="661" t="s">
        <v>498</v>
      </c>
      <c r="K21" s="679">
        <f>B21</f>
        <v>1.78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6</v>
      </c>
      <c r="E32" s="28"/>
      <c r="J32" s="654" t="s">
        <v>542</v>
      </c>
      <c r="K32" s="669">
        <f>IF(ISBLANK(B32),"",B32)</f>
        <v>6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5</v>
      </c>
      <c r="C33" s="657">
        <v>11</v>
      </c>
      <c r="E33" s="44"/>
      <c r="J33" s="656" t="s">
        <v>543</v>
      </c>
      <c r="K33" s="670">
        <f t="shared" ref="K33:K37" si="2">IF(ISBLANK(B33),"",B33)</f>
        <v>5</v>
      </c>
      <c r="L33" s="619">
        <f t="shared" ref="L33:L37" si="3">IF(ISBLANK(C33),"",C33)</f>
        <v>11</v>
      </c>
      <c r="N33" s="44"/>
    </row>
    <row r="34" spans="1:15" x14ac:dyDescent="0.25">
      <c r="A34" s="656" t="s">
        <v>641</v>
      </c>
      <c r="B34" s="657">
        <v>77</v>
      </c>
      <c r="C34" s="657">
        <v>71</v>
      </c>
      <c r="E34" s="44"/>
      <c r="J34" s="656" t="s">
        <v>641</v>
      </c>
      <c r="K34" s="670">
        <f t="shared" si="2"/>
        <v>77</v>
      </c>
      <c r="L34" s="619">
        <f t="shared" si="3"/>
        <v>71</v>
      </c>
      <c r="N34" s="44"/>
    </row>
    <row r="35" spans="1:15" x14ac:dyDescent="0.25">
      <c r="A35" s="650" t="s">
        <v>642</v>
      </c>
      <c r="B35" s="651">
        <v>95</v>
      </c>
      <c r="C35" s="651">
        <v>108</v>
      </c>
      <c r="E35" s="21"/>
      <c r="J35" s="650" t="s">
        <v>642</v>
      </c>
      <c r="K35" s="670">
        <f t="shared" si="2"/>
        <v>95</v>
      </c>
      <c r="L35" s="619">
        <f t="shared" si="3"/>
        <v>108</v>
      </c>
      <c r="N35" s="21"/>
    </row>
    <row r="36" spans="1:15" x14ac:dyDescent="0.25">
      <c r="A36" s="650" t="s">
        <v>643</v>
      </c>
      <c r="B36" s="651">
        <v>133</v>
      </c>
      <c r="C36" s="651">
        <v>106</v>
      </c>
      <c r="E36" s="21"/>
      <c r="J36" s="650" t="s">
        <v>643</v>
      </c>
      <c r="K36" s="670">
        <f t="shared" si="2"/>
        <v>133</v>
      </c>
      <c r="L36" s="619">
        <f t="shared" si="3"/>
        <v>106</v>
      </c>
      <c r="N36" s="21"/>
    </row>
    <row r="37" spans="1:15" x14ac:dyDescent="0.25">
      <c r="A37" s="652" t="s">
        <v>365</v>
      </c>
      <c r="B37" s="653">
        <v>822</v>
      </c>
      <c r="C37" s="653">
        <v>96</v>
      </c>
      <c r="J37" s="652" t="s">
        <v>365</v>
      </c>
      <c r="K37" s="671">
        <f t="shared" si="2"/>
        <v>822</v>
      </c>
      <c r="L37" s="620">
        <f t="shared" si="3"/>
        <v>96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0.88</v>
      </c>
      <c r="C42" s="197"/>
      <c r="D42" s="253"/>
      <c r="E42" s="211"/>
      <c r="F42" s="253"/>
      <c r="G42" s="253"/>
      <c r="J42" s="673" t="s">
        <v>488</v>
      </c>
      <c r="K42" s="674">
        <f>B42</f>
        <v>0.88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0.32</v>
      </c>
      <c r="C43" s="197"/>
      <c r="D43" s="253"/>
      <c r="E43" s="254"/>
      <c r="F43" s="253"/>
      <c r="G43" s="253"/>
      <c r="J43" s="675" t="s">
        <v>489</v>
      </c>
      <c r="K43" s="676">
        <f>B43</f>
        <v>0.32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0.38</v>
      </c>
      <c r="C45" s="197"/>
      <c r="D45" s="255"/>
      <c r="E45" s="256"/>
      <c r="F45" s="253"/>
      <c r="G45" s="253"/>
      <c r="J45" s="678" t="s">
        <v>501</v>
      </c>
      <c r="K45" s="674">
        <f>B45</f>
        <v>0.38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0.78</v>
      </c>
      <c r="C46" s="198"/>
      <c r="D46" s="255"/>
      <c r="E46" s="256"/>
      <c r="F46" s="253"/>
      <c r="G46" s="253"/>
      <c r="J46" s="672" t="s">
        <v>502</v>
      </c>
      <c r="K46" s="676">
        <f>B46</f>
        <v>0.78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</v>
      </c>
      <c r="C48" s="253"/>
      <c r="D48" s="253"/>
      <c r="E48" s="253"/>
      <c r="F48" s="253"/>
      <c r="G48" s="253"/>
      <c r="J48" s="661" t="s">
        <v>498</v>
      </c>
      <c r="K48" s="679">
        <f>B48</f>
        <v>0.6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17250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43482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2860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3</v>
      </c>
      <c r="C4" s="643">
        <v>6965</v>
      </c>
      <c r="D4" s="643">
        <v>6</v>
      </c>
      <c r="E4" s="643">
        <v>13261</v>
      </c>
      <c r="F4" s="643">
        <v>2</v>
      </c>
      <c r="G4" s="643">
        <v>10</v>
      </c>
      <c r="H4" s="643">
        <v>2730</v>
      </c>
      <c r="I4" s="253"/>
      <c r="J4" s="253"/>
      <c r="K4" s="253"/>
    </row>
    <row r="5" spans="1:11" x14ac:dyDescent="0.25">
      <c r="A5" s="767">
        <v>2021</v>
      </c>
      <c r="B5" s="602">
        <v>3</v>
      </c>
      <c r="C5" s="602">
        <v>28900</v>
      </c>
      <c r="D5" s="602">
        <v>6</v>
      </c>
      <c r="E5" s="602">
        <v>25964</v>
      </c>
      <c r="F5" s="602">
        <v>2</v>
      </c>
      <c r="G5" s="602">
        <v>9</v>
      </c>
      <c r="H5" s="602">
        <v>2860</v>
      </c>
      <c r="I5" s="253"/>
      <c r="J5" s="253"/>
      <c r="K5" s="253"/>
    </row>
    <row r="6" spans="1:11" x14ac:dyDescent="0.25">
      <c r="A6" s="481">
        <v>2022</v>
      </c>
      <c r="B6" s="617">
        <v>3</v>
      </c>
      <c r="C6" s="617">
        <v>17250</v>
      </c>
      <c r="D6" s="617">
        <v>6</v>
      </c>
      <c r="E6" s="617">
        <v>43482</v>
      </c>
      <c r="F6" s="617">
        <v>2</v>
      </c>
      <c r="G6" s="617">
        <v>9</v>
      </c>
      <c r="H6" s="617">
        <v>2860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553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83.8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0.56999999999999995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8022209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28344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19</v>
      </c>
      <c r="C4" s="600">
        <v>7.8</v>
      </c>
      <c r="D4" s="600">
        <v>84.2</v>
      </c>
      <c r="E4" s="600">
        <v>0.47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21</v>
      </c>
      <c r="C5" s="602">
        <v>8.6</v>
      </c>
      <c r="D5" s="751">
        <v>93.5</v>
      </c>
      <c r="E5" s="751">
        <v>0.52</v>
      </c>
      <c r="G5" s="647" t="s">
        <v>446</v>
      </c>
      <c r="H5" s="648">
        <f>IF(ISBLANK(B4),"",B4)</f>
        <v>19</v>
      </c>
      <c r="I5" s="648">
        <f>IF(ISBLANK(B5),"",B5)</f>
        <v>21</v>
      </c>
      <c r="J5" s="649">
        <f>IF(ISBLANK(B6),"",B6)</f>
        <v>28</v>
      </c>
      <c r="K5" s="569"/>
    </row>
    <row r="6" spans="1:11" x14ac:dyDescent="0.25">
      <c r="A6" s="218">
        <v>2022</v>
      </c>
      <c r="B6" s="601">
        <v>28</v>
      </c>
      <c r="C6" s="602">
        <v>11.8</v>
      </c>
      <c r="D6" s="959">
        <v>83.8</v>
      </c>
      <c r="E6" s="959">
        <v>0.56999999999999995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7.8</v>
      </c>
      <c r="I9" s="648">
        <f>IF(ISBLANK(C5),"",C5)</f>
        <v>8.6</v>
      </c>
      <c r="J9" s="649">
        <f>IF(ISBLANK(C6),"",C6)</f>
        <v>11.8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546</v>
      </c>
      <c r="C4" s="643">
        <v>1.9</v>
      </c>
      <c r="D4" s="643">
        <v>0.9</v>
      </c>
      <c r="E4" s="643">
        <v>0.2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553</v>
      </c>
      <c r="C5" s="602">
        <v>1.9</v>
      </c>
      <c r="D5" s="602">
        <v>0.9</v>
      </c>
      <c r="E5" s="602">
        <v>0.19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553</v>
      </c>
      <c r="C6" s="602">
        <v>2</v>
      </c>
      <c r="D6" s="602">
        <v>1</v>
      </c>
      <c r="E6" s="602">
        <v>0.17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92.4</v>
      </c>
      <c r="C5" s="602">
        <v>85.5</v>
      </c>
      <c r="D5" s="602">
        <v>12</v>
      </c>
      <c r="E5" s="602">
        <v>4.0999999999999996</v>
      </c>
      <c r="F5" s="253"/>
      <c r="G5" s="253"/>
      <c r="H5" s="253"/>
    </row>
    <row r="6" spans="1:8" x14ac:dyDescent="0.25">
      <c r="A6" s="360">
        <v>2021</v>
      </c>
      <c r="B6" s="602">
        <v>92.6</v>
      </c>
      <c r="C6" s="602">
        <v>86.7</v>
      </c>
      <c r="D6" s="602">
        <v>7</v>
      </c>
      <c r="E6" s="602">
        <v>2.4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85.3</v>
      </c>
      <c r="D7" s="1067">
        <v>10</v>
      </c>
      <c r="E7" s="1067">
        <v>3.5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4.0999999999999996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2.4</v>
      </c>
    </row>
    <row r="17" spans="1:2" x14ac:dyDescent="0.25">
      <c r="A17" s="633">
        <f t="shared" si="0"/>
        <v>2022</v>
      </c>
      <c r="B17" s="627">
        <f t="shared" si="1"/>
        <v>3.5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30211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10.7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438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635507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2245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30471</v>
      </c>
      <c r="C5" s="1034">
        <v>14200</v>
      </c>
      <c r="D5" s="600">
        <v>16271</v>
      </c>
      <c r="G5" s="871" t="s">
        <v>126</v>
      </c>
      <c r="H5" s="637">
        <f>IF(ISBLANK(D7),"",D7)</f>
        <v>15984</v>
      </c>
    </row>
    <row r="6" spans="1:17" x14ac:dyDescent="0.25">
      <c r="A6" s="641">
        <v>2021</v>
      </c>
      <c r="B6" s="1034">
        <v>31368</v>
      </c>
      <c r="C6" s="1034">
        <v>14443</v>
      </c>
      <c r="D6" s="602">
        <v>16925</v>
      </c>
      <c r="G6" s="635" t="s">
        <v>127</v>
      </c>
      <c r="H6" s="623">
        <f>IF(ISBLANK(C7),"",C7)</f>
        <v>14227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30211</v>
      </c>
      <c r="C7" s="1034">
        <v>14227</v>
      </c>
      <c r="D7" s="617">
        <v>15984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15984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14227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242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213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15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18924</v>
      </c>
      <c r="C6" s="55">
        <v>9830</v>
      </c>
      <c r="D6" s="55">
        <v>9094</v>
      </c>
      <c r="E6" s="70">
        <v>22623</v>
      </c>
      <c r="F6" s="55">
        <v>11672</v>
      </c>
      <c r="G6" s="110">
        <v>10951</v>
      </c>
      <c r="H6" s="55">
        <v>12012</v>
      </c>
      <c r="I6" s="55">
        <v>6108</v>
      </c>
      <c r="J6" s="55">
        <v>5904</v>
      </c>
      <c r="K6" s="70">
        <v>50527</v>
      </c>
      <c r="L6" s="55">
        <v>26077</v>
      </c>
      <c r="M6" s="110">
        <v>24450</v>
      </c>
      <c r="N6" s="70">
        <v>47709</v>
      </c>
      <c r="O6" s="55">
        <v>24714</v>
      </c>
      <c r="P6" s="110">
        <v>22995</v>
      </c>
      <c r="Q6" s="70">
        <v>192767</v>
      </c>
      <c r="R6" s="55">
        <v>98229</v>
      </c>
      <c r="S6" s="110">
        <v>94538</v>
      </c>
      <c r="T6" s="70">
        <v>295132</v>
      </c>
      <c r="U6" s="55">
        <v>145667</v>
      </c>
      <c r="V6" s="160">
        <v>149465</v>
      </c>
    </row>
    <row r="7" spans="1:22" x14ac:dyDescent="0.25">
      <c r="A7" s="286">
        <v>2021</v>
      </c>
      <c r="B7" s="167">
        <v>18757</v>
      </c>
      <c r="C7" s="94">
        <v>9772</v>
      </c>
      <c r="D7" s="94">
        <v>8985</v>
      </c>
      <c r="E7" s="167">
        <v>22496</v>
      </c>
      <c r="F7" s="94">
        <v>11618</v>
      </c>
      <c r="G7" s="169">
        <v>10878</v>
      </c>
      <c r="H7" s="94">
        <v>11932</v>
      </c>
      <c r="I7" s="94">
        <v>6081</v>
      </c>
      <c r="J7" s="94">
        <v>5851</v>
      </c>
      <c r="K7" s="167">
        <v>50156</v>
      </c>
      <c r="L7" s="94">
        <v>25919</v>
      </c>
      <c r="M7" s="169">
        <v>24237</v>
      </c>
      <c r="N7" s="167">
        <v>46923</v>
      </c>
      <c r="O7" s="94">
        <v>24269</v>
      </c>
      <c r="P7" s="169">
        <v>22654</v>
      </c>
      <c r="Q7" s="167">
        <v>189969</v>
      </c>
      <c r="R7" s="94">
        <v>96791</v>
      </c>
      <c r="S7" s="169">
        <v>93178</v>
      </c>
      <c r="T7" s="212">
        <v>292579</v>
      </c>
      <c r="U7" s="58">
        <v>144404</v>
      </c>
      <c r="V7" s="160">
        <v>148175</v>
      </c>
    </row>
    <row r="8" spans="1:22" x14ac:dyDescent="0.25">
      <c r="A8" s="219">
        <v>2022</v>
      </c>
      <c r="B8" s="72">
        <v>18662</v>
      </c>
      <c r="C8" s="61">
        <v>9691</v>
      </c>
      <c r="D8" s="61">
        <v>8971</v>
      </c>
      <c r="E8" s="72">
        <v>21868</v>
      </c>
      <c r="F8" s="61">
        <v>11343</v>
      </c>
      <c r="G8" s="111">
        <v>10525</v>
      </c>
      <c r="H8" s="61">
        <v>11020</v>
      </c>
      <c r="I8" s="61">
        <v>5642</v>
      </c>
      <c r="J8" s="61">
        <v>5378</v>
      </c>
      <c r="K8" s="72">
        <v>48806</v>
      </c>
      <c r="L8" s="61">
        <v>25260</v>
      </c>
      <c r="M8" s="111">
        <v>23546</v>
      </c>
      <c r="N8" s="72">
        <v>42479</v>
      </c>
      <c r="O8" s="61">
        <v>22064</v>
      </c>
      <c r="P8" s="111">
        <v>20415</v>
      </c>
      <c r="Q8" s="72">
        <v>180014</v>
      </c>
      <c r="R8" s="61">
        <v>91896</v>
      </c>
      <c r="S8" s="111">
        <v>88118</v>
      </c>
      <c r="T8" s="72">
        <v>283032</v>
      </c>
      <c r="U8" s="61">
        <v>139785</v>
      </c>
      <c r="V8" s="111">
        <v>143247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18662</v>
      </c>
      <c r="C15" s="172">
        <f>E8</f>
        <v>21868</v>
      </c>
      <c r="D15" s="172">
        <f>H8</f>
        <v>11020</v>
      </c>
      <c r="E15" s="172">
        <f>K8</f>
        <v>48806</v>
      </c>
      <c r="F15" s="172">
        <f>N8</f>
        <v>42479</v>
      </c>
      <c r="G15" s="172">
        <f>Q8</f>
        <v>180014</v>
      </c>
      <c r="H15" s="334">
        <f>T8</f>
        <v>283032</v>
      </c>
      <c r="M15" s="172">
        <f>K8</f>
        <v>48806</v>
      </c>
      <c r="N15" s="172">
        <f>H15-E15-O15</f>
        <v>171738</v>
      </c>
      <c r="O15" s="172">
        <f>H15-(B15+C15+G15)</f>
        <v>62488</v>
      </c>
      <c r="P15" s="29"/>
      <c r="Q15" s="100">
        <f>M15/H15*100</f>
        <v>17.243986545690944</v>
      </c>
      <c r="R15" s="100">
        <f>N15/H15*100</f>
        <v>60.677944543373187</v>
      </c>
      <c r="S15" s="100">
        <f>O15/H15*100</f>
        <v>22.078068910935865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17.243986545690944</v>
      </c>
      <c r="R18" s="100">
        <f>N15/H15*100</f>
        <v>60.677944543373187</v>
      </c>
      <c r="S18" s="100">
        <f>O15/H15*100</f>
        <v>22.078068910935865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4.4000000000000004</v>
      </c>
      <c r="C23" s="361"/>
      <c r="D23" s="361"/>
      <c r="E23" s="167">
        <v>12.2</v>
      </c>
      <c r="F23" s="361"/>
      <c r="G23" s="362"/>
      <c r="H23" s="167">
        <v>3.57</v>
      </c>
      <c r="I23" s="94">
        <v>5.28</v>
      </c>
      <c r="J23" s="169">
        <v>1.68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1.9</v>
      </c>
      <c r="C24" s="361"/>
      <c r="D24" s="361"/>
      <c r="E24" s="167">
        <v>6.6</v>
      </c>
      <c r="F24" s="361"/>
      <c r="G24" s="362"/>
      <c r="H24" s="167">
        <v>1.95</v>
      </c>
      <c r="I24" s="94">
        <v>3.03</v>
      </c>
      <c r="J24" s="169">
        <v>0.8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5.7</v>
      </c>
      <c r="C25" s="357"/>
      <c r="D25" s="357"/>
      <c r="E25" s="72">
        <v>10.1</v>
      </c>
      <c r="F25" s="357"/>
      <c r="G25" s="461"/>
      <c r="H25" s="72">
        <v>4.07</v>
      </c>
      <c r="I25" s="61">
        <v>6.33</v>
      </c>
      <c r="J25" s="111">
        <v>1.68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1.68</v>
      </c>
      <c r="C32" s="674">
        <f>IF(ISBLANK(I23),"",I23)</f>
        <v>5.28</v>
      </c>
      <c r="F32" s="700">
        <f>A23</f>
        <v>2020</v>
      </c>
      <c r="G32" s="674">
        <f>IF(ISBLANK(J23),"",J23)</f>
        <v>1.68</v>
      </c>
      <c r="H32" s="674">
        <f>IF(ISBLANK(I23),"",I23)</f>
        <v>5.28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0.8</v>
      </c>
      <c r="C33" s="853">
        <f t="shared" ref="C33:C34" si="2">IF(ISBLANK(I24),"",I24)</f>
        <v>3.03</v>
      </c>
      <c r="F33" s="701">
        <f t="shared" ref="F33:F34" si="3">A24</f>
        <v>2021</v>
      </c>
      <c r="G33" s="853">
        <f t="shared" ref="G33:G34" si="4">IF(ISBLANK(J24),"",J24)</f>
        <v>0.8</v>
      </c>
      <c r="H33" s="853">
        <f t="shared" ref="H33:H34" si="5">IF(ISBLANK(I24),"",I24)</f>
        <v>3.03</v>
      </c>
    </row>
    <row r="34" spans="1:8" x14ac:dyDescent="0.25">
      <c r="A34" s="702">
        <f t="shared" si="0"/>
        <v>2022</v>
      </c>
      <c r="B34" s="676">
        <f t="shared" si="1"/>
        <v>1.68</v>
      </c>
      <c r="C34" s="676">
        <f t="shared" si="2"/>
        <v>6.33</v>
      </c>
      <c r="F34" s="702">
        <f t="shared" si="3"/>
        <v>2022</v>
      </c>
      <c r="G34" s="676">
        <f t="shared" si="4"/>
        <v>1.68</v>
      </c>
      <c r="H34" s="676">
        <f t="shared" si="5"/>
        <v>6.33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237</v>
      </c>
      <c r="C4" s="600">
        <v>17</v>
      </c>
      <c r="D4" s="600">
        <v>20</v>
      </c>
      <c r="E4" s="599">
        <v>11</v>
      </c>
      <c r="F4" s="600">
        <v>5.0999999999999996</v>
      </c>
      <c r="G4" s="600">
        <v>0.4</v>
      </c>
    </row>
    <row r="5" spans="1:10" x14ac:dyDescent="0.25">
      <c r="A5" s="286">
        <v>2022</v>
      </c>
      <c r="B5" s="751">
        <v>235</v>
      </c>
      <c r="C5" s="751">
        <v>22</v>
      </c>
      <c r="D5" s="751">
        <v>21</v>
      </c>
      <c r="E5" s="753">
        <v>10</v>
      </c>
      <c r="F5" s="751">
        <v>5.2</v>
      </c>
      <c r="G5" s="751">
        <v>0.4</v>
      </c>
    </row>
    <row r="6" spans="1:10" x14ac:dyDescent="0.25">
      <c r="A6" s="218">
        <v>2023</v>
      </c>
      <c r="B6" s="752">
        <v>217</v>
      </c>
      <c r="C6" s="752">
        <v>15</v>
      </c>
      <c r="D6" s="752">
        <v>25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237</v>
      </c>
      <c r="C11" s="80">
        <f>IF(ISBLANK(D4),"",D4)</f>
        <v>20</v>
      </c>
      <c r="E11" s="103">
        <f>A4</f>
        <v>2021</v>
      </c>
      <c r="F11" s="80">
        <f>IF(ISBLANK(B4),"",B4)</f>
        <v>237</v>
      </c>
      <c r="G11" s="80">
        <f>IF(ISBLANK(D4),"",D4)</f>
        <v>20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235</v>
      </c>
      <c r="C12" s="80">
        <f>IF(ISBLANK(D5),"",D5)</f>
        <v>21</v>
      </c>
      <c r="E12" s="103">
        <f t="shared" ref="E12:E13" si="1">A5</f>
        <v>2022</v>
      </c>
      <c r="F12" s="80">
        <f t="shared" ref="F12:F13" si="2">IF(ISBLANK(B5),"",B5)</f>
        <v>235</v>
      </c>
      <c r="G12" s="80">
        <f t="shared" ref="G12:G13" si="3">IF(ISBLANK(D5),"",D5)</f>
        <v>21</v>
      </c>
    </row>
    <row r="13" spans="1:10" x14ac:dyDescent="0.25">
      <c r="A13" s="155">
        <f t="shared" si="0"/>
        <v>2023</v>
      </c>
      <c r="B13" s="83">
        <f>IF(ISBLANK(B6),"",B6)</f>
        <v>217</v>
      </c>
      <c r="C13" s="83">
        <f>IF(ISBLANK(D6),"",D6)</f>
        <v>25</v>
      </c>
      <c r="D13" s="253"/>
      <c r="E13" s="155">
        <f t="shared" si="1"/>
        <v>2023</v>
      </c>
      <c r="F13" s="83">
        <f t="shared" si="2"/>
        <v>217</v>
      </c>
      <c r="G13" s="83">
        <f t="shared" si="3"/>
        <v>25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17</v>
      </c>
      <c r="C18" s="80">
        <f>IF(ISBLANK(E4),"",E4)</f>
        <v>11</v>
      </c>
      <c r="E18" s="603">
        <f>A4</f>
        <v>2021</v>
      </c>
      <c r="F18" s="100">
        <f>IF(ISBLANK(C4),"",C4)</f>
        <v>17</v>
      </c>
      <c r="G18" s="100">
        <f>IF(ISBLANK(E4),"",E4)</f>
        <v>11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22</v>
      </c>
      <c r="C19" s="80">
        <f>IF(ISBLANK(E5),"",E5)</f>
        <v>10</v>
      </c>
      <c r="E19" s="103">
        <f t="shared" ref="E19:E20" si="5">A5</f>
        <v>2022</v>
      </c>
      <c r="F19" s="104">
        <f>IF(ISBLANK(C5),"",C5)</f>
        <v>22</v>
      </c>
      <c r="G19" s="104">
        <f t="shared" ref="G19:G20" si="6">IF(ISBLANK(E5),"",E5)</f>
        <v>10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15</v>
      </c>
      <c r="C20" s="83">
        <f>IF(ISBLANK(E6),"",E6)</f>
        <v>7</v>
      </c>
      <c r="E20" s="155">
        <f t="shared" si="5"/>
        <v>2023</v>
      </c>
      <c r="F20" s="83">
        <f>IF(ISBLANK(C6),"",C6)</f>
        <v>15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6921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4342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2199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1559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5501</v>
      </c>
    </row>
    <row r="17" spans="2:3" x14ac:dyDescent="0.25">
      <c r="B17" s="253">
        <v>2022</v>
      </c>
      <c r="C17" s="1100">
        <v>4600</v>
      </c>
    </row>
    <row r="18" spans="2:3" x14ac:dyDescent="0.25">
      <c r="B18" s="253">
        <v>2023</v>
      </c>
      <c r="C18" s="1100">
        <v>4342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5501</v>
      </c>
    </row>
    <row r="22" spans="2:3" x14ac:dyDescent="0.25">
      <c r="B22" s="636">
        <f>B17</f>
        <v>2022</v>
      </c>
      <c r="C22" s="636">
        <f t="shared" ref="C22:C23" si="0">IF(ISBLANK(C17),"",C17)</f>
        <v>4600</v>
      </c>
    </row>
    <row r="23" spans="2:3" x14ac:dyDescent="0.25">
      <c r="B23" s="636">
        <f>B18</f>
        <v>2023</v>
      </c>
      <c r="C23" s="636">
        <f t="shared" si="0"/>
        <v>4342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220</v>
      </c>
      <c r="C5" s="55">
        <v>379</v>
      </c>
      <c r="D5" s="55">
        <v>313</v>
      </c>
      <c r="E5" s="269">
        <f>SUM(B5:D5)</f>
        <v>912</v>
      </c>
      <c r="F5" s="71">
        <v>8664</v>
      </c>
      <c r="G5" s="70">
        <v>0.4</v>
      </c>
      <c r="H5" s="55">
        <v>0.2</v>
      </c>
      <c r="I5" s="110">
        <v>0.5</v>
      </c>
      <c r="J5" s="71">
        <v>3</v>
      </c>
    </row>
    <row r="6" spans="1:10" x14ac:dyDescent="0.25">
      <c r="A6" s="286">
        <v>2022</v>
      </c>
      <c r="B6" s="757">
        <v>265</v>
      </c>
      <c r="C6" s="758">
        <v>369</v>
      </c>
      <c r="D6" s="758">
        <v>271</v>
      </c>
      <c r="E6" s="270">
        <f>SUM(B6:D6)</f>
        <v>905</v>
      </c>
      <c r="F6" s="214">
        <v>7505</v>
      </c>
      <c r="G6" s="457">
        <v>0.5</v>
      </c>
      <c r="H6" s="458">
        <v>0.2</v>
      </c>
      <c r="I6" s="763">
        <v>0.4</v>
      </c>
      <c r="J6" s="214">
        <v>2.7</v>
      </c>
    </row>
    <row r="7" spans="1:10" x14ac:dyDescent="0.25">
      <c r="A7" s="218">
        <v>2023</v>
      </c>
      <c r="B7" s="167">
        <v>347</v>
      </c>
      <c r="C7" s="94">
        <v>393</v>
      </c>
      <c r="D7" s="94">
        <v>332</v>
      </c>
      <c r="E7" s="447">
        <f>SUM(B7:D7)</f>
        <v>1072</v>
      </c>
      <c r="F7" s="168">
        <v>6921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8664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7505</v>
      </c>
      <c r="C14" s="28"/>
      <c r="D14" s="28"/>
      <c r="F14" s="625" t="s">
        <v>1526</v>
      </c>
      <c r="G14" s="621">
        <f>IF(ISBLANK(B7),"",B7)</f>
        <v>347</v>
      </c>
      <c r="I14" s="625" t="s">
        <v>1529</v>
      </c>
      <c r="J14" s="621">
        <f>IF(ISBLANK(B7),"",B7)</f>
        <v>347</v>
      </c>
    </row>
    <row r="15" spans="1:10" x14ac:dyDescent="0.25">
      <c r="A15" s="624">
        <f t="shared" ref="A15" si="1">A7</f>
        <v>2023</v>
      </c>
      <c r="B15" s="623">
        <f t="shared" si="0"/>
        <v>6921</v>
      </c>
      <c r="C15" s="28"/>
      <c r="D15" s="28"/>
      <c r="F15" s="626" t="s">
        <v>1527</v>
      </c>
      <c r="G15" s="622">
        <f>IF(ISBLANK(C7),"",C7)</f>
        <v>393</v>
      </c>
      <c r="I15" s="626" t="s">
        <v>1538</v>
      </c>
      <c r="J15" s="622">
        <f>IF(ISBLANK(C7),"",C7)</f>
        <v>393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332</v>
      </c>
      <c r="I16" s="627" t="s">
        <v>1539</v>
      </c>
      <c r="J16" s="623">
        <f>IF(ISBLANK(D7),"",D7)</f>
        <v>332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405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430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247</v>
      </c>
      <c r="C6" s="759"/>
      <c r="D6" s="759"/>
      <c r="E6" s="457">
        <v>7.2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161</v>
      </c>
      <c r="C7" s="759"/>
      <c r="D7" s="759"/>
      <c r="E7" s="457">
        <v>4.7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158</v>
      </c>
      <c r="C8" s="760"/>
      <c r="D8" s="760"/>
      <c r="E8" s="601">
        <v>4.8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247</v>
      </c>
      <c r="C16" s="755"/>
      <c r="I16" s="700">
        <f>A6</f>
        <v>2020</v>
      </c>
      <c r="J16" s="674">
        <f>IF(ISBLANK(E6),"",E6)</f>
        <v>7.2</v>
      </c>
      <c r="K16" s="756"/>
    </row>
    <row r="17" spans="1:10" x14ac:dyDescent="0.25">
      <c r="A17" s="701">
        <f>A7</f>
        <v>2021</v>
      </c>
      <c r="B17" s="853">
        <f>IF(ISBLANK(B7),"",B7)</f>
        <v>161</v>
      </c>
      <c r="C17" s="755"/>
      <c r="I17" s="701">
        <f>A7</f>
        <v>2021</v>
      </c>
      <c r="J17" s="853">
        <f>IF(ISBLANK(E7),"",E7)</f>
        <v>4.7</v>
      </c>
    </row>
    <row r="18" spans="1:10" x14ac:dyDescent="0.25">
      <c r="A18" s="702">
        <f>A8</f>
        <v>2022</v>
      </c>
      <c r="B18" s="676">
        <f>IF(ISBLANK(B8),"",B8)</f>
        <v>158</v>
      </c>
      <c r="C18" s="755"/>
      <c r="I18" s="702">
        <f>A8</f>
        <v>2022</v>
      </c>
      <c r="J18" s="676">
        <f>IF(ISBLANK(E8),"",E8)</f>
        <v>4.8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190</v>
      </c>
      <c r="D5" s="449">
        <f>IF(ISBLANK(B5),"",A5)</f>
        <v>2021</v>
      </c>
      <c r="E5" s="618">
        <f>IF(ISBLANK(B5),"",B5)</f>
        <v>190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189</v>
      </c>
      <c r="D6" s="450">
        <f>IF(ISBLANK(B6),"",A6)</f>
        <v>2022</v>
      </c>
      <c r="E6" s="619">
        <f>IF(ISBLANK(B6),"",B6)</f>
        <v>189</v>
      </c>
      <c r="K6" s="286">
        <v>2021</v>
      </c>
      <c r="L6" s="657">
        <v>4.7</v>
      </c>
    </row>
    <row r="7" spans="1:12" x14ac:dyDescent="0.25">
      <c r="A7" s="123">
        <v>2023</v>
      </c>
      <c r="B7" s="617">
        <v>185</v>
      </c>
      <c r="D7" s="379">
        <f>IF(ISBLANK(B7),"",A7)</f>
        <v>2023</v>
      </c>
      <c r="E7" s="620">
        <f>IF(ISBLANK(B7),"",B7)</f>
        <v>185</v>
      </c>
      <c r="K7" s="219">
        <v>2022</v>
      </c>
      <c r="L7" s="617">
        <v>4.8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274</v>
      </c>
      <c r="C4" s="643">
        <v>472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375</v>
      </c>
      <c r="C5" s="602">
        <v>395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405</v>
      </c>
      <c r="C6" s="602">
        <v>430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68</v>
      </c>
      <c r="C5" s="643">
        <v>4323</v>
      </c>
      <c r="D5" s="643">
        <v>448</v>
      </c>
      <c r="E5" s="869">
        <v>10.3</v>
      </c>
      <c r="F5" s="1039">
        <v>9.6999999999999993</v>
      </c>
      <c r="G5" s="1039">
        <v>10.9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70</v>
      </c>
      <c r="C6" s="657">
        <v>4160</v>
      </c>
      <c r="D6" s="657">
        <v>448</v>
      </c>
      <c r="E6" s="657">
        <v>10.7</v>
      </c>
      <c r="F6" s="657">
        <v>10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69</v>
      </c>
      <c r="C7" s="617">
        <v>4090</v>
      </c>
      <c r="D7" s="617">
        <v>438</v>
      </c>
      <c r="E7" s="617">
        <v>10.7</v>
      </c>
      <c r="F7" s="617">
        <v>10.199999999999999</v>
      </c>
      <c r="G7" s="617">
        <v>11.2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</v>
      </c>
      <c r="C4" s="655">
        <v>2190</v>
      </c>
      <c r="D4" s="655">
        <v>4.4000000000000004</v>
      </c>
      <c r="E4" s="655">
        <v>1598</v>
      </c>
      <c r="F4" s="655">
        <v>0.5</v>
      </c>
      <c r="G4" s="655">
        <v>257</v>
      </c>
      <c r="H4" s="655">
        <v>28</v>
      </c>
      <c r="I4" s="655">
        <v>248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9.4</v>
      </c>
      <c r="C5" s="602">
        <v>2214</v>
      </c>
      <c r="D5" s="602">
        <v>4.5</v>
      </c>
      <c r="E5" s="602">
        <v>1540</v>
      </c>
      <c r="F5" s="602">
        <v>0.5</v>
      </c>
      <c r="G5" s="602">
        <v>256</v>
      </c>
      <c r="H5" s="602">
        <v>32</v>
      </c>
      <c r="I5" s="602">
        <v>249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2199</v>
      </c>
      <c r="D6" s="617"/>
      <c r="E6" s="617">
        <v>1559</v>
      </c>
      <c r="F6" s="617"/>
      <c r="G6" s="617">
        <v>242</v>
      </c>
      <c r="H6" s="617">
        <v>22</v>
      </c>
      <c r="I6" s="617">
        <v>213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1469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254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2520</v>
      </c>
      <c r="C4" s="1006">
        <v>1326</v>
      </c>
      <c r="D4" s="1006">
        <v>1194</v>
      </c>
      <c r="E4" s="1005">
        <v>4850</v>
      </c>
      <c r="F4" s="1006">
        <v>2537</v>
      </c>
      <c r="G4" s="1006">
        <v>2313</v>
      </c>
      <c r="H4" s="1007">
        <v>8.5</v>
      </c>
      <c r="I4" s="1007">
        <v>16.399999999999999</v>
      </c>
      <c r="J4" s="1007">
        <v>-7.9</v>
      </c>
      <c r="K4" s="70">
        <v>4139</v>
      </c>
      <c r="L4" s="55">
        <v>1809</v>
      </c>
      <c r="M4" s="110">
        <v>2330</v>
      </c>
      <c r="N4" s="55">
        <v>4139</v>
      </c>
      <c r="O4" s="55">
        <v>1741</v>
      </c>
      <c r="P4" s="110">
        <v>2398</v>
      </c>
    </row>
    <row r="5" spans="1:17" x14ac:dyDescent="0.25">
      <c r="A5" s="286">
        <v>2021</v>
      </c>
      <c r="B5" s="1008">
        <v>2566</v>
      </c>
      <c r="C5" s="1009">
        <v>1320</v>
      </c>
      <c r="D5" s="1009">
        <v>1246</v>
      </c>
      <c r="E5" s="1008">
        <v>5617</v>
      </c>
      <c r="F5" s="1009">
        <v>2881</v>
      </c>
      <c r="G5" s="1009">
        <v>2736</v>
      </c>
      <c r="H5" s="1010">
        <v>8.8000000000000007</v>
      </c>
      <c r="I5" s="1010">
        <v>19.2</v>
      </c>
      <c r="J5" s="1010">
        <v>-10.4</v>
      </c>
      <c r="K5" s="212">
        <v>5095</v>
      </c>
      <c r="L5" s="58">
        <v>2188</v>
      </c>
      <c r="M5" s="160">
        <v>2907</v>
      </c>
      <c r="N5" s="58">
        <v>4820</v>
      </c>
      <c r="O5" s="58">
        <v>2015</v>
      </c>
      <c r="P5" s="160">
        <v>2805</v>
      </c>
    </row>
    <row r="6" spans="1:17" x14ac:dyDescent="0.25">
      <c r="A6" s="219">
        <v>2022</v>
      </c>
      <c r="B6" s="1011">
        <v>2458</v>
      </c>
      <c r="C6" s="1012">
        <v>1264</v>
      </c>
      <c r="D6" s="1012">
        <v>1194</v>
      </c>
      <c r="E6" s="1011">
        <v>4671</v>
      </c>
      <c r="F6" s="1012">
        <v>2284</v>
      </c>
      <c r="G6" s="1012">
        <v>2387</v>
      </c>
      <c r="H6" s="1013">
        <v>8.6999999999999993</v>
      </c>
      <c r="I6" s="1013">
        <v>16.5</v>
      </c>
      <c r="J6" s="1013">
        <v>-7.8</v>
      </c>
      <c r="K6" s="1014">
        <v>5650</v>
      </c>
      <c r="L6" s="1015">
        <v>2411</v>
      </c>
      <c r="M6" s="1016">
        <v>3239</v>
      </c>
      <c r="N6" s="1015">
        <v>5028</v>
      </c>
      <c r="O6" s="1015">
        <v>2063</v>
      </c>
      <c r="P6" s="1016">
        <v>2965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1194</v>
      </c>
      <c r="C13" s="319">
        <f>IF(ISBLANK(C4),"",C4)</f>
        <v>1326</v>
      </c>
      <c r="D13" s="364"/>
      <c r="E13" s="322">
        <f>A4</f>
        <v>2020</v>
      </c>
      <c r="F13" s="319">
        <f>IF(ISBLANK(G4),"",G4)</f>
        <v>2313</v>
      </c>
      <c r="G13" s="319">
        <f>IF(ISBLANK(F4),"",F4)</f>
        <v>2537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1246</v>
      </c>
      <c r="C14" s="320">
        <f t="shared" ref="C14:C15" si="2">IF(ISBLANK(C5),"",C5)</f>
        <v>1320</v>
      </c>
      <c r="D14" s="364"/>
      <c r="E14" s="323">
        <f t="shared" ref="E14:E15" si="3">A5</f>
        <v>2021</v>
      </c>
      <c r="F14" s="320">
        <f t="shared" ref="F14:F15" si="4">IF(ISBLANK(G5),"",G5)</f>
        <v>2736</v>
      </c>
      <c r="G14" s="320">
        <f t="shared" ref="G14:G15" si="5">IF(ISBLANK(F5),"",F5)</f>
        <v>2881</v>
      </c>
      <c r="H14" s="389"/>
      <c r="I14" s="389"/>
      <c r="J14" s="48"/>
      <c r="K14" s="325" t="s">
        <v>536</v>
      </c>
      <c r="L14" s="328">
        <f>IF(ISBLANK(K4),"",K4)</f>
        <v>4139</v>
      </c>
      <c r="M14" s="328">
        <f>IF(ISBLANK(K5),"",K5)</f>
        <v>5095</v>
      </c>
      <c r="N14" s="328">
        <f>IF(ISBLANK(K6),"",K6)</f>
        <v>5650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1194</v>
      </c>
      <c r="C15" s="321">
        <f t="shared" si="2"/>
        <v>1264</v>
      </c>
      <c r="E15" s="324">
        <f t="shared" si="3"/>
        <v>2022</v>
      </c>
      <c r="F15" s="321">
        <f t="shared" si="4"/>
        <v>2387</v>
      </c>
      <c r="G15" s="321">
        <f t="shared" si="5"/>
        <v>2284</v>
      </c>
      <c r="H15" s="211"/>
      <c r="I15" s="211"/>
      <c r="J15" s="28"/>
      <c r="K15" s="326" t="s">
        <v>535</v>
      </c>
      <c r="L15" s="329">
        <f>IF(ISBLANK(N4),"",N4)</f>
        <v>4139</v>
      </c>
      <c r="M15" s="329">
        <f>IF(ISBLANK(N5),"",N5)</f>
        <v>4820</v>
      </c>
      <c r="N15" s="329">
        <f>IF(ISBLANK(N6),"",N6)</f>
        <v>5028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4139</v>
      </c>
      <c r="M19" s="328">
        <f>IF(ISBLANK(K5),"",K5)</f>
        <v>5095</v>
      </c>
      <c r="N19" s="328">
        <f>IF(ISBLANK(K6),"",K6)</f>
        <v>5650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4139</v>
      </c>
      <c r="M20" s="329">
        <f>IF(ISBLANK(N5),"",N5)</f>
        <v>4820</v>
      </c>
      <c r="N20" s="329">
        <f>IF(ISBLANK(N6),"",N6)</f>
        <v>5028</v>
      </c>
      <c r="O20" s="364"/>
    </row>
    <row r="21" spans="1:15" x14ac:dyDescent="0.25">
      <c r="A21" s="322">
        <f>A4</f>
        <v>2020</v>
      </c>
      <c r="B21" s="319">
        <f>IF(ISBLANK(D4),"",D4)</f>
        <v>1194</v>
      </c>
      <c r="C21" s="319">
        <f>IF(ISBLANK(C4),"",C4)</f>
        <v>1326</v>
      </c>
      <c r="E21" s="322">
        <f>A4</f>
        <v>2020</v>
      </c>
      <c r="F21" s="319">
        <f>IF(ISBLANK(G4),"",G4)</f>
        <v>2313</v>
      </c>
      <c r="G21" s="319">
        <f>IF(ISBLANK(F4),"",F4)</f>
        <v>2537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1246</v>
      </c>
      <c r="C22" s="320">
        <f t="shared" ref="C22:C23" si="8">IF(ISBLANK(C5),"",C5)</f>
        <v>1320</v>
      </c>
      <c r="E22" s="323">
        <f t="shared" ref="E22:E23" si="9">A5</f>
        <v>2021</v>
      </c>
      <c r="F22" s="320">
        <f t="shared" ref="F22:F23" si="10">IF(ISBLANK(G5),"",G5)</f>
        <v>2736</v>
      </c>
      <c r="G22" s="320">
        <f t="shared" ref="G22:G23" si="11">IF(ISBLANK(F5),"",F5)</f>
        <v>2881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1194</v>
      </c>
      <c r="C23" s="321">
        <f t="shared" si="8"/>
        <v>1264</v>
      </c>
      <c r="E23" s="324">
        <f t="shared" si="9"/>
        <v>2022</v>
      </c>
      <c r="F23" s="321">
        <f t="shared" si="10"/>
        <v>2387</v>
      </c>
      <c r="G23" s="321">
        <f t="shared" si="11"/>
        <v>2284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40</v>
      </c>
      <c r="C5" s="611"/>
      <c r="D5" s="611"/>
      <c r="E5" s="599">
        <v>255</v>
      </c>
      <c r="F5" s="616"/>
      <c r="G5" s="945"/>
      <c r="H5" s="599">
        <v>1529</v>
      </c>
      <c r="I5" s="616">
        <v>496</v>
      </c>
      <c r="J5" s="616">
        <v>1033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340</v>
      </c>
      <c r="F6" s="1028"/>
      <c r="G6" s="980"/>
      <c r="H6" s="1034">
        <v>1842</v>
      </c>
      <c r="I6" s="1028">
        <v>686</v>
      </c>
      <c r="J6" s="1028">
        <v>1156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254</v>
      </c>
      <c r="F7" s="1028"/>
      <c r="G7" s="980"/>
      <c r="H7" s="1034">
        <v>1469</v>
      </c>
      <c r="I7" s="1028">
        <v>527</v>
      </c>
      <c r="J7" s="1028">
        <v>942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527</v>
      </c>
    </row>
    <row r="15" spans="1:12" ht="30" x14ac:dyDescent="0.25">
      <c r="A15" s="833" t="s">
        <v>1543</v>
      </c>
      <c r="B15" s="623">
        <f>IF(ISBLANK(J7),"",J7)</f>
        <v>942</v>
      </c>
    </row>
    <row r="17" spans="1:2" x14ac:dyDescent="0.25">
      <c r="A17" s="625" t="s">
        <v>1540</v>
      </c>
      <c r="B17" s="621">
        <f>IF(ISBLANK(I7),"",I7)</f>
        <v>527</v>
      </c>
    </row>
    <row r="18" spans="1:2" x14ac:dyDescent="0.25">
      <c r="A18" s="627" t="s">
        <v>1541</v>
      </c>
      <c r="B18" s="623">
        <f>IF(ISBLANK(J7),"",J7)</f>
        <v>942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62.2</v>
      </c>
      <c r="C6" s="614">
        <v>20.100000000000001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60.3</v>
      </c>
      <c r="C10" s="614">
        <v>30.9</v>
      </c>
    </row>
    <row r="11" spans="1:6" x14ac:dyDescent="0.25">
      <c r="A11" s="218">
        <v>2017</v>
      </c>
      <c r="B11" s="644">
        <v>59.9</v>
      </c>
      <c r="C11" s="644">
        <v>31.7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56.7</v>
      </c>
      <c r="C14" s="73">
        <v>40.799999999999997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1311.7760000000001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2394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99510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747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52945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54652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1311.7760000000001</v>
      </c>
      <c r="C5" s="611">
        <v>1171.9259999999999</v>
      </c>
      <c r="D5" s="751">
        <v>92552</v>
      </c>
      <c r="E5" s="751">
        <v>32</v>
      </c>
      <c r="G5" s="358">
        <v>2014</v>
      </c>
      <c r="H5" s="70">
        <v>53144.57</v>
      </c>
      <c r="I5" s="55">
        <v>2511</v>
      </c>
      <c r="J5" s="55">
        <v>50633.57</v>
      </c>
      <c r="K5" s="71">
        <v>15</v>
      </c>
    </row>
    <row r="6" spans="1:12" x14ac:dyDescent="0.25">
      <c r="A6" s="286">
        <v>2021</v>
      </c>
      <c r="B6" s="601">
        <v>1311.7760000000001</v>
      </c>
      <c r="C6" s="612">
        <v>1180.9259999999999</v>
      </c>
      <c r="D6" s="959">
        <v>87553</v>
      </c>
      <c r="E6" s="959">
        <v>30</v>
      </c>
      <c r="G6" s="480">
        <v>2017</v>
      </c>
      <c r="H6" s="212">
        <v>55708.19</v>
      </c>
      <c r="I6" s="58">
        <v>6663.87</v>
      </c>
      <c r="J6" s="58">
        <v>49044.32</v>
      </c>
      <c r="K6" s="214">
        <v>16</v>
      </c>
    </row>
    <row r="7" spans="1:12" x14ac:dyDescent="0.25">
      <c r="A7" s="218">
        <v>2022</v>
      </c>
      <c r="B7" s="601">
        <v>1311.7760000000001</v>
      </c>
      <c r="C7" s="612">
        <v>1190.9760000000001</v>
      </c>
      <c r="D7" s="959">
        <v>84934</v>
      </c>
      <c r="E7" s="959">
        <v>30</v>
      </c>
      <c r="G7" s="482">
        <v>2020</v>
      </c>
      <c r="H7" s="72">
        <v>54652</v>
      </c>
      <c r="I7" s="61">
        <v>6929.35</v>
      </c>
      <c r="J7" s="61">
        <v>47722.65</v>
      </c>
      <c r="K7" s="73">
        <v>16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1190.9760000000001</v>
      </c>
      <c r="D14" s="631">
        <f>A5</f>
        <v>2020</v>
      </c>
      <c r="E14" s="625">
        <f>IF(ISBLANK(D5),"",D5)</f>
        <v>92552</v>
      </c>
      <c r="F14" s="211"/>
      <c r="G14" s="634" t="s">
        <v>925</v>
      </c>
      <c r="H14" s="621">
        <f>IF(ISBLANK(J7),"",J7)</f>
        <v>47722.65</v>
      </c>
      <c r="I14" s="211"/>
      <c r="J14" s="211"/>
    </row>
    <row r="15" spans="1:12" x14ac:dyDescent="0.25">
      <c r="A15" s="870" t="s">
        <v>16</v>
      </c>
      <c r="B15" s="630">
        <f>IF(ISBLANK(B7),"",B7)</f>
        <v>1311.7760000000001</v>
      </c>
      <c r="D15" s="632">
        <f t="shared" ref="D15:D16" si="0">A6</f>
        <v>2021</v>
      </c>
      <c r="E15" s="626">
        <f>IF(ISBLANK(D6),"",D6)</f>
        <v>87553</v>
      </c>
      <c r="F15" s="211"/>
      <c r="G15" s="635" t="s">
        <v>926</v>
      </c>
      <c r="H15" s="623">
        <f>IF(ISBLANK(I7),"",I7)</f>
        <v>6929.35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84934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1190.9760000000001</v>
      </c>
      <c r="F19" s="253"/>
      <c r="G19" s="634" t="s">
        <v>529</v>
      </c>
      <c r="H19" s="621">
        <f>IF(ISBLANK(J7),"",J7)</f>
        <v>47722.65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1311.7760000000001</v>
      </c>
      <c r="F20" s="253"/>
      <c r="G20" s="635" t="s">
        <v>528</v>
      </c>
      <c r="H20" s="623">
        <f>IF(ISBLANK(I7),"",I7)</f>
        <v>6929.35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4.2</v>
      </c>
      <c r="C5" s="1092">
        <v>99510</v>
      </c>
      <c r="D5" s="1093">
        <v>2392</v>
      </c>
      <c r="E5" s="1092">
        <v>49733</v>
      </c>
      <c r="F5" s="1093">
        <v>746</v>
      </c>
    </row>
    <row r="6" spans="1:9" x14ac:dyDescent="0.25">
      <c r="A6" s="218">
        <v>2021</v>
      </c>
      <c r="B6" s="1092">
        <v>5</v>
      </c>
      <c r="C6" s="1092">
        <v>99510</v>
      </c>
      <c r="D6" s="1093">
        <v>2394</v>
      </c>
      <c r="E6" s="1092">
        <v>50685</v>
      </c>
      <c r="F6" s="1093">
        <v>747</v>
      </c>
    </row>
    <row r="7" spans="1:9" x14ac:dyDescent="0.25">
      <c r="A7" s="219">
        <v>2022</v>
      </c>
      <c r="B7" s="73">
        <v>6.3</v>
      </c>
      <c r="C7" s="73">
        <v>99510</v>
      </c>
      <c r="D7" s="73">
        <v>2394</v>
      </c>
      <c r="E7" s="73">
        <v>52945</v>
      </c>
      <c r="F7" s="73">
        <v>747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136144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99993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36151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373119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264080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109039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61913</v>
      </c>
      <c r="C5" s="458">
        <v>49811</v>
      </c>
      <c r="D5" s="458">
        <v>12102</v>
      </c>
      <c r="E5" s="457">
        <v>164508</v>
      </c>
      <c r="F5" s="458">
        <v>139739</v>
      </c>
      <c r="G5" s="458">
        <v>24769</v>
      </c>
      <c r="H5" s="457">
        <v>2.8</v>
      </c>
      <c r="I5" s="763">
        <v>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109123</v>
      </c>
      <c r="C6" s="458">
        <v>85668</v>
      </c>
      <c r="D6" s="458">
        <v>23455</v>
      </c>
      <c r="E6" s="457">
        <v>257611</v>
      </c>
      <c r="F6" s="458">
        <v>204312</v>
      </c>
      <c r="G6" s="458">
        <v>53299</v>
      </c>
      <c r="H6" s="457">
        <v>2.4</v>
      </c>
      <c r="I6" s="763">
        <v>2.2999999999999998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136144</v>
      </c>
      <c r="C7" s="612">
        <v>99993</v>
      </c>
      <c r="D7" s="612">
        <v>36151</v>
      </c>
      <c r="E7" s="601">
        <v>373119</v>
      </c>
      <c r="F7" s="612">
        <v>264080</v>
      </c>
      <c r="G7" s="612">
        <v>109039</v>
      </c>
      <c r="H7" s="947">
        <v>2.6</v>
      </c>
      <c r="I7" s="948">
        <v>3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61913</v>
      </c>
      <c r="C14" s="674">
        <f t="shared" ref="C14:D14" si="0">IF(ISBLANK(C5),"",C5)</f>
        <v>49811</v>
      </c>
      <c r="D14" s="669">
        <f t="shared" si="0"/>
        <v>12102</v>
      </c>
      <c r="F14" s="884">
        <f>A5</f>
        <v>2020</v>
      </c>
      <c r="G14" s="674">
        <f>IF(ISBLANK(E5),"",E5)</f>
        <v>164508</v>
      </c>
      <c r="H14" s="674">
        <f t="shared" ref="H14:I16" si="1">IF(ISBLANK(F5),"",F5)</f>
        <v>139739</v>
      </c>
      <c r="I14" s="669">
        <f t="shared" si="1"/>
        <v>24769</v>
      </c>
      <c r="J14" s="756"/>
      <c r="K14" s="884">
        <f>A5</f>
        <v>2020</v>
      </c>
      <c r="L14" s="674">
        <f>IF(ISBLANK(H5),"",H5)</f>
        <v>2.8</v>
      </c>
      <c r="M14" s="669">
        <f>IF(ISBLANK(I5),"",I5)</f>
        <v>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109123</v>
      </c>
      <c r="C15" s="879">
        <f t="shared" si="3"/>
        <v>85668</v>
      </c>
      <c r="D15" s="886">
        <f t="shared" si="3"/>
        <v>23455</v>
      </c>
      <c r="F15" s="890">
        <f t="shared" ref="F15:F16" si="4">A6</f>
        <v>2021</v>
      </c>
      <c r="G15" s="853">
        <f t="shared" ref="G15:G16" si="5">IF(ISBLANK(E6),"",E6)</f>
        <v>257611</v>
      </c>
      <c r="H15" s="853">
        <f t="shared" si="1"/>
        <v>204312</v>
      </c>
      <c r="I15" s="670">
        <f t="shared" si="1"/>
        <v>53299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2.2999999999999998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136144</v>
      </c>
      <c r="C16" s="888">
        <f t="shared" si="3"/>
        <v>99993</v>
      </c>
      <c r="D16" s="889">
        <f t="shared" si="3"/>
        <v>36151</v>
      </c>
      <c r="F16" s="891">
        <f t="shared" si="4"/>
        <v>2022</v>
      </c>
      <c r="G16" s="676">
        <f t="shared" si="5"/>
        <v>373119</v>
      </c>
      <c r="H16" s="676">
        <f t="shared" si="1"/>
        <v>264080</v>
      </c>
      <c r="I16" s="671">
        <f t="shared" si="1"/>
        <v>109039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3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61913</v>
      </c>
      <c r="C22" s="674">
        <f t="shared" ref="C22:D22" si="8">IF(ISBLANK(C5),"",C5)</f>
        <v>49811</v>
      </c>
      <c r="D22" s="669">
        <f t="shared" si="8"/>
        <v>12102</v>
      </c>
      <c r="F22" s="884">
        <f>A5</f>
        <v>2020</v>
      </c>
      <c r="G22" s="674">
        <f>IF(ISBLANK(E5),"",E5)</f>
        <v>164508</v>
      </c>
      <c r="H22" s="674">
        <f t="shared" ref="H22:I24" si="9">IF(ISBLANK(F5),"",F5)</f>
        <v>139739</v>
      </c>
      <c r="I22" s="669">
        <f t="shared" si="9"/>
        <v>24769</v>
      </c>
      <c r="J22" s="756"/>
      <c r="K22" s="884">
        <f>A5</f>
        <v>2020</v>
      </c>
      <c r="L22" s="674">
        <f>IF(ISBLANK(H5),"",H5)</f>
        <v>2.8</v>
      </c>
      <c r="M22" s="669">
        <f>IF(ISBLANK(I5),"",I5)</f>
        <v>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109123</v>
      </c>
      <c r="C23" s="853">
        <f t="shared" si="11"/>
        <v>85668</v>
      </c>
      <c r="D23" s="670">
        <f t="shared" si="11"/>
        <v>23455</v>
      </c>
      <c r="F23" s="890">
        <f t="shared" ref="F23:F24" si="12">A6</f>
        <v>2021</v>
      </c>
      <c r="G23" s="853">
        <f t="shared" ref="G23:G24" si="13">IF(ISBLANK(E6),"",E6)</f>
        <v>257611</v>
      </c>
      <c r="H23" s="853">
        <f t="shared" si="9"/>
        <v>204312</v>
      </c>
      <c r="I23" s="670">
        <f t="shared" si="9"/>
        <v>53299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2.2999999999999998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136144</v>
      </c>
      <c r="C24" s="676">
        <f t="shared" si="11"/>
        <v>99993</v>
      </c>
      <c r="D24" s="671">
        <f t="shared" si="11"/>
        <v>36151</v>
      </c>
      <c r="F24" s="891">
        <f t="shared" si="12"/>
        <v>2022</v>
      </c>
      <c r="G24" s="676">
        <f t="shared" si="13"/>
        <v>373119</v>
      </c>
      <c r="H24" s="676">
        <f t="shared" si="9"/>
        <v>264080</v>
      </c>
      <c r="I24" s="671">
        <f t="shared" si="9"/>
        <v>109039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3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986</v>
      </c>
      <c r="C3" s="71">
        <v>309</v>
      </c>
      <c r="D3" s="71">
        <v>14.3</v>
      </c>
      <c r="F3" s="105" t="s">
        <v>537</v>
      </c>
      <c r="G3" s="97">
        <f>IF(ISBLANK(B3),"",B3)</f>
        <v>986</v>
      </c>
      <c r="H3" s="97">
        <f>IF(ISBLANK(B4),"",B4)</f>
        <v>1411</v>
      </c>
      <c r="I3" s="97">
        <f>IF(ISBLANK(B5),"",B5)</f>
        <v>1369</v>
      </c>
      <c r="J3" s="365"/>
    </row>
    <row r="4" spans="1:12" x14ac:dyDescent="0.25">
      <c r="A4" s="286">
        <v>2021</v>
      </c>
      <c r="B4" s="214">
        <v>1411</v>
      </c>
      <c r="C4" s="214">
        <v>450</v>
      </c>
      <c r="D4" s="214">
        <v>13.9</v>
      </c>
      <c r="F4" s="130" t="s">
        <v>538</v>
      </c>
      <c r="G4" s="98">
        <f>IF(ISBLANK(C3),"",C3)</f>
        <v>309</v>
      </c>
      <c r="H4" s="98">
        <f>IF(ISBLANK(C4),"",C4)</f>
        <v>450</v>
      </c>
      <c r="I4" s="98">
        <f>IF(ISBLANK(C5),"",C5)</f>
        <v>460</v>
      </c>
      <c r="J4" s="365"/>
    </row>
    <row r="5" spans="1:12" x14ac:dyDescent="0.25">
      <c r="A5" s="218">
        <v>2022</v>
      </c>
      <c r="B5" s="168">
        <v>1369</v>
      </c>
      <c r="C5" s="168">
        <v>460</v>
      </c>
      <c r="D5" s="168">
        <v>13.3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986</v>
      </c>
      <c r="H8" s="97">
        <f>IF(ISBLANK(B4),"",B4)</f>
        <v>1411</v>
      </c>
      <c r="I8" s="97">
        <f>IF(ISBLANK(B5),"",B5)</f>
        <v>1369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309</v>
      </c>
      <c r="H9" s="98">
        <f>IF(ISBLANK(C4),"",C4)</f>
        <v>450</v>
      </c>
      <c r="I9" s="98">
        <f>IF(ISBLANK(C5),"",C5)</f>
        <v>460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14.3</v>
      </c>
      <c r="H13" s="132">
        <f>IF(ISBLANK(D4),"",D4)</f>
        <v>13.9</v>
      </c>
      <c r="I13" s="132">
        <f>IF(ISBLANK(D5),"",D5)</f>
        <v>13.3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6295</v>
      </c>
      <c r="C4" s="110">
        <v>6860</v>
      </c>
      <c r="E4" s="29" t="s">
        <v>540</v>
      </c>
      <c r="F4" s="163">
        <f>B4/($B$22+$C$22)*100</f>
        <v>2.2241301336951298</v>
      </c>
      <c r="G4" s="163">
        <f>C4/($B$22+$C$22)*100</f>
        <v>2.423754204471579</v>
      </c>
      <c r="J4" s="29" t="s">
        <v>540</v>
      </c>
      <c r="K4" s="163">
        <f>G4</f>
        <v>2.423754204471579</v>
      </c>
    </row>
    <row r="5" spans="1:11" x14ac:dyDescent="0.25">
      <c r="A5" s="202" t="s">
        <v>541</v>
      </c>
      <c r="B5" s="212">
        <v>6686</v>
      </c>
      <c r="C5" s="160">
        <v>7093</v>
      </c>
      <c r="E5" s="29" t="s">
        <v>541</v>
      </c>
      <c r="F5" s="163">
        <f t="shared" ref="F5:G21" si="0">B5/($B$22+$C$22)*100</f>
        <v>2.3622770570112213</v>
      </c>
      <c r="G5" s="163">
        <f t="shared" si="0"/>
        <v>2.5060770513581505</v>
      </c>
      <c r="J5" s="29" t="s">
        <v>541</v>
      </c>
      <c r="K5" s="163">
        <f t="shared" ref="K5:K21" si="1">G5</f>
        <v>2.5060770513581505</v>
      </c>
    </row>
    <row r="6" spans="1:11" x14ac:dyDescent="0.25">
      <c r="A6" s="202" t="s">
        <v>542</v>
      </c>
      <c r="B6" s="212">
        <v>6515</v>
      </c>
      <c r="C6" s="160">
        <v>7081</v>
      </c>
      <c r="E6" s="29" t="s">
        <v>542</v>
      </c>
      <c r="F6" s="163">
        <f t="shared" si="0"/>
        <v>2.3018598603691456</v>
      </c>
      <c r="G6" s="163">
        <f t="shared" si="0"/>
        <v>2.5018372480850219</v>
      </c>
      <c r="J6" s="29" t="s">
        <v>542</v>
      </c>
      <c r="K6" s="163">
        <f t="shared" si="1"/>
        <v>2.5018372480850219</v>
      </c>
    </row>
    <row r="7" spans="1:11" x14ac:dyDescent="0.25">
      <c r="A7" s="202" t="s">
        <v>543</v>
      </c>
      <c r="B7" s="212">
        <v>6715</v>
      </c>
      <c r="C7" s="160">
        <v>7068</v>
      </c>
      <c r="E7" s="29" t="s">
        <v>543</v>
      </c>
      <c r="F7" s="163">
        <f t="shared" si="0"/>
        <v>2.3725232482546144</v>
      </c>
      <c r="G7" s="163">
        <f t="shared" si="0"/>
        <v>2.4972441278724666</v>
      </c>
      <c r="J7" s="29" t="s">
        <v>543</v>
      </c>
      <c r="K7" s="163">
        <f t="shared" si="1"/>
        <v>2.4972441278724666</v>
      </c>
    </row>
    <row r="8" spans="1:11" x14ac:dyDescent="0.25">
      <c r="A8" s="202" t="s">
        <v>544</v>
      </c>
      <c r="B8" s="212">
        <v>6571</v>
      </c>
      <c r="C8" s="160">
        <v>6997</v>
      </c>
      <c r="E8" s="29" t="s">
        <v>544</v>
      </c>
      <c r="F8" s="163">
        <f t="shared" si="0"/>
        <v>2.3216456089770765</v>
      </c>
      <c r="G8" s="163">
        <f t="shared" si="0"/>
        <v>2.4721586251731256</v>
      </c>
      <c r="J8" s="29" t="s">
        <v>544</v>
      </c>
      <c r="K8" s="163">
        <f t="shared" si="1"/>
        <v>2.4721586251731256</v>
      </c>
    </row>
    <row r="9" spans="1:11" x14ac:dyDescent="0.25">
      <c r="A9" s="202" t="s">
        <v>545</v>
      </c>
      <c r="B9" s="212">
        <v>7129</v>
      </c>
      <c r="C9" s="160">
        <v>7999</v>
      </c>
      <c r="E9" s="29" t="s">
        <v>545</v>
      </c>
      <c r="F9" s="163">
        <f t="shared" si="0"/>
        <v>2.5187964611775344</v>
      </c>
      <c r="G9" s="163">
        <f t="shared" si="0"/>
        <v>2.8261821984793238</v>
      </c>
      <c r="J9" s="29" t="s">
        <v>545</v>
      </c>
      <c r="K9" s="163">
        <f t="shared" si="1"/>
        <v>2.8261821984793238</v>
      </c>
    </row>
    <row r="10" spans="1:11" x14ac:dyDescent="0.25">
      <c r="A10" s="202" t="s">
        <v>546</v>
      </c>
      <c r="B10" s="212">
        <v>7854</v>
      </c>
      <c r="C10" s="160">
        <v>8841</v>
      </c>
      <c r="E10" s="29" t="s">
        <v>546</v>
      </c>
      <c r="F10" s="163">
        <f t="shared" si="0"/>
        <v>2.7749512422623588</v>
      </c>
      <c r="G10" s="163">
        <f t="shared" si="0"/>
        <v>3.1236750614771474</v>
      </c>
      <c r="J10" s="29" t="s">
        <v>546</v>
      </c>
      <c r="K10" s="163">
        <f t="shared" si="1"/>
        <v>3.1236750614771474</v>
      </c>
    </row>
    <row r="11" spans="1:11" x14ac:dyDescent="0.25">
      <c r="A11" s="202" t="s">
        <v>547</v>
      </c>
      <c r="B11" s="212">
        <v>8882</v>
      </c>
      <c r="C11" s="160">
        <v>9948</v>
      </c>
      <c r="E11" s="29" t="s">
        <v>547</v>
      </c>
      <c r="F11" s="163">
        <f t="shared" si="0"/>
        <v>3.1381610559936686</v>
      </c>
      <c r="G11" s="163">
        <f t="shared" si="0"/>
        <v>3.5147969134232167</v>
      </c>
      <c r="J11" s="29" t="s">
        <v>547</v>
      </c>
      <c r="K11" s="163">
        <f t="shared" si="1"/>
        <v>3.5147969134232167</v>
      </c>
    </row>
    <row r="12" spans="1:11" x14ac:dyDescent="0.25">
      <c r="A12" s="202" t="s">
        <v>548</v>
      </c>
      <c r="B12" s="212">
        <v>9311</v>
      </c>
      <c r="C12" s="160">
        <v>10550</v>
      </c>
      <c r="E12" s="29" t="s">
        <v>548</v>
      </c>
      <c r="F12" s="163">
        <f t="shared" si="0"/>
        <v>3.2897340230079992</v>
      </c>
      <c r="G12" s="163">
        <f t="shared" si="0"/>
        <v>3.7274937109584778</v>
      </c>
      <c r="J12" s="29" t="s">
        <v>548</v>
      </c>
      <c r="K12" s="163">
        <f t="shared" si="1"/>
        <v>3.7274937109584778</v>
      </c>
    </row>
    <row r="13" spans="1:11" x14ac:dyDescent="0.25">
      <c r="A13" s="202" t="s">
        <v>549</v>
      </c>
      <c r="B13" s="212">
        <v>9577</v>
      </c>
      <c r="C13" s="160">
        <v>10181</v>
      </c>
      <c r="E13" s="29" t="s">
        <v>549</v>
      </c>
      <c r="F13" s="163">
        <f t="shared" si="0"/>
        <v>3.3837163288956722</v>
      </c>
      <c r="G13" s="163">
        <f t="shared" si="0"/>
        <v>3.5971197603097882</v>
      </c>
      <c r="J13" s="29" t="s">
        <v>549</v>
      </c>
      <c r="K13" s="163">
        <f t="shared" si="1"/>
        <v>3.5971197603097882</v>
      </c>
    </row>
    <row r="14" spans="1:11" x14ac:dyDescent="0.25">
      <c r="A14" s="202" t="s">
        <v>550</v>
      </c>
      <c r="B14" s="212">
        <v>9647</v>
      </c>
      <c r="C14" s="160">
        <v>9538</v>
      </c>
      <c r="E14" s="29" t="s">
        <v>550</v>
      </c>
      <c r="F14" s="163">
        <f t="shared" si="0"/>
        <v>3.408448514655587</v>
      </c>
      <c r="G14" s="163">
        <f t="shared" si="0"/>
        <v>3.3699369682580063</v>
      </c>
      <c r="J14" s="29" t="s">
        <v>550</v>
      </c>
      <c r="K14" s="163">
        <f t="shared" si="1"/>
        <v>3.3699369682580063</v>
      </c>
    </row>
    <row r="15" spans="1:11" x14ac:dyDescent="0.25">
      <c r="A15" s="202" t="s">
        <v>551</v>
      </c>
      <c r="B15" s="212">
        <v>10763</v>
      </c>
      <c r="C15" s="160">
        <v>10079</v>
      </c>
      <c r="E15" s="29" t="s">
        <v>551</v>
      </c>
      <c r="F15" s="163">
        <f t="shared" si="0"/>
        <v>3.8027502190565028</v>
      </c>
      <c r="G15" s="163">
        <f t="shared" si="0"/>
        <v>3.5610814324881992</v>
      </c>
      <c r="J15" s="29" t="s">
        <v>551</v>
      </c>
      <c r="K15" s="163">
        <f t="shared" si="1"/>
        <v>3.5610814324881992</v>
      </c>
    </row>
    <row r="16" spans="1:11" x14ac:dyDescent="0.25">
      <c r="A16" s="202" t="s">
        <v>552</v>
      </c>
      <c r="B16" s="212">
        <v>11669</v>
      </c>
      <c r="C16" s="160">
        <v>10695</v>
      </c>
      <c r="E16" s="29" t="s">
        <v>552</v>
      </c>
      <c r="F16" s="163">
        <f t="shared" si="0"/>
        <v>4.1228553661776761</v>
      </c>
      <c r="G16" s="163">
        <f t="shared" si="0"/>
        <v>3.7787246671754433</v>
      </c>
      <c r="J16" s="29" t="s">
        <v>552</v>
      </c>
      <c r="K16" s="163">
        <f t="shared" si="1"/>
        <v>3.7787246671754433</v>
      </c>
    </row>
    <row r="17" spans="1:11" x14ac:dyDescent="0.25">
      <c r="A17" s="202" t="s">
        <v>553</v>
      </c>
      <c r="B17" s="212">
        <v>12238</v>
      </c>
      <c r="C17" s="160">
        <v>10523</v>
      </c>
      <c r="E17" s="29" t="s">
        <v>553</v>
      </c>
      <c r="F17" s="163">
        <f t="shared" si="0"/>
        <v>4.3238927047118345</v>
      </c>
      <c r="G17" s="163">
        <f t="shared" si="0"/>
        <v>3.71795415359394</v>
      </c>
      <c r="J17" s="29" t="s">
        <v>553</v>
      </c>
      <c r="K17" s="163">
        <f t="shared" si="1"/>
        <v>3.71795415359394</v>
      </c>
    </row>
    <row r="18" spans="1:11" x14ac:dyDescent="0.25">
      <c r="A18" s="202" t="s">
        <v>554</v>
      </c>
      <c r="B18" s="212">
        <v>10114</v>
      </c>
      <c r="C18" s="160">
        <v>8124</v>
      </c>
      <c r="E18" s="29" t="s">
        <v>554</v>
      </c>
      <c r="F18" s="163">
        <f t="shared" si="0"/>
        <v>3.5734475253681564</v>
      </c>
      <c r="G18" s="163">
        <f t="shared" si="0"/>
        <v>2.8703468159077419</v>
      </c>
      <c r="J18" s="29" t="s">
        <v>554</v>
      </c>
      <c r="K18" s="163">
        <f t="shared" si="1"/>
        <v>2.8703468159077419</v>
      </c>
    </row>
    <row r="19" spans="1:11" x14ac:dyDescent="0.25">
      <c r="A19" s="202" t="s">
        <v>555</v>
      </c>
      <c r="B19" s="212">
        <v>5676</v>
      </c>
      <c r="C19" s="160">
        <v>3923</v>
      </c>
      <c r="E19" s="29" t="s">
        <v>555</v>
      </c>
      <c r="F19" s="163">
        <f t="shared" si="0"/>
        <v>2.0054269481896041</v>
      </c>
      <c r="G19" s="163">
        <f t="shared" si="0"/>
        <v>1.3860623533734702</v>
      </c>
      <c r="J19" s="29" t="s">
        <v>555</v>
      </c>
      <c r="K19" s="163">
        <f t="shared" si="1"/>
        <v>1.3860623533734702</v>
      </c>
    </row>
    <row r="20" spans="1:11" x14ac:dyDescent="0.25">
      <c r="A20" s="202" t="s">
        <v>556</v>
      </c>
      <c r="B20" s="212">
        <v>4522</v>
      </c>
      <c r="C20" s="160">
        <v>2716</v>
      </c>
      <c r="E20" s="29" t="s">
        <v>556</v>
      </c>
      <c r="F20" s="163">
        <f t="shared" si="0"/>
        <v>1.5976992000904491</v>
      </c>
      <c r="G20" s="163">
        <f t="shared" si="0"/>
        <v>0.95960880748466615</v>
      </c>
      <c r="J20" s="29" t="s">
        <v>556</v>
      </c>
      <c r="K20" s="163">
        <f t="shared" si="1"/>
        <v>0.95960880748466615</v>
      </c>
    </row>
    <row r="21" spans="1:11" x14ac:dyDescent="0.25">
      <c r="A21" s="203" t="s">
        <v>557</v>
      </c>
      <c r="B21" s="72">
        <v>3083</v>
      </c>
      <c r="C21" s="111">
        <v>1569</v>
      </c>
      <c r="E21" s="31" t="s">
        <v>557</v>
      </c>
      <c r="F21" s="163">
        <f t="shared" si="0"/>
        <v>1.0892761242545013</v>
      </c>
      <c r="G21" s="163">
        <f t="shared" si="0"/>
        <v>0.55435427796150261</v>
      </c>
      <c r="J21" s="31" t="s">
        <v>557</v>
      </c>
      <c r="K21" s="210">
        <f t="shared" si="1"/>
        <v>0.55435427796150261</v>
      </c>
    </row>
    <row r="22" spans="1:11" x14ac:dyDescent="0.25">
      <c r="A22" s="309" t="s">
        <v>16</v>
      </c>
      <c r="B22" s="121">
        <f>SUM(B4:B21)</f>
        <v>143247</v>
      </c>
      <c r="C22" s="124">
        <f>SUM(C4:C21)</f>
        <v>139785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9516</v>
      </c>
      <c r="C3" s="110">
        <v>11804</v>
      </c>
      <c r="E3" s="297" t="s">
        <v>709</v>
      </c>
      <c r="F3" s="71">
        <v>52.36</v>
      </c>
      <c r="G3" s="71">
        <v>54.63</v>
      </c>
      <c r="K3" s="122" t="s">
        <v>16</v>
      </c>
      <c r="L3" s="71">
        <v>2.97</v>
      </c>
      <c r="M3" s="71">
        <v>2.64</v>
      </c>
    </row>
    <row r="4" spans="1:16" x14ac:dyDescent="0.25">
      <c r="A4" s="202" t="s">
        <v>704</v>
      </c>
      <c r="B4" s="212">
        <v>11855</v>
      </c>
      <c r="C4" s="160">
        <v>14152</v>
      </c>
      <c r="E4" s="298" t="s">
        <v>710</v>
      </c>
      <c r="F4" s="214">
        <v>40.21</v>
      </c>
      <c r="G4" s="214">
        <v>35.770000000000003</v>
      </c>
      <c r="K4" s="215" t="s">
        <v>212</v>
      </c>
      <c r="L4" s="214">
        <v>2.89</v>
      </c>
      <c r="M4" s="214">
        <v>2.5299999999999998</v>
      </c>
      <c r="N4" s="211"/>
    </row>
    <row r="5" spans="1:16" x14ac:dyDescent="0.25">
      <c r="A5" s="202" t="s">
        <v>705</v>
      </c>
      <c r="B5" s="212">
        <v>9895</v>
      </c>
      <c r="C5" s="160">
        <v>10628</v>
      </c>
      <c r="E5" s="298" t="s">
        <v>711</v>
      </c>
      <c r="F5" s="214">
        <v>6.18</v>
      </c>
      <c r="G5" s="214">
        <v>7.97</v>
      </c>
      <c r="K5" s="123" t="s">
        <v>213</v>
      </c>
      <c r="L5" s="73">
        <v>3.04</v>
      </c>
      <c r="M5" s="73">
        <v>2.73</v>
      </c>
      <c r="N5" s="211"/>
    </row>
    <row r="6" spans="1:16" x14ac:dyDescent="0.25">
      <c r="A6" s="202" t="s">
        <v>706</v>
      </c>
      <c r="B6" s="212">
        <v>9413</v>
      </c>
      <c r="C6" s="160">
        <v>10864</v>
      </c>
      <c r="E6" s="298" t="s">
        <v>712</v>
      </c>
      <c r="F6" s="214">
        <v>0.91</v>
      </c>
      <c r="G6" s="214">
        <v>1.24</v>
      </c>
      <c r="K6" s="226"/>
      <c r="L6" s="164"/>
      <c r="M6" s="211"/>
    </row>
    <row r="7" spans="1:16" x14ac:dyDescent="0.25">
      <c r="A7" s="202" t="s">
        <v>707</v>
      </c>
      <c r="B7" s="212">
        <v>3632</v>
      </c>
      <c r="C7" s="160">
        <v>5748</v>
      </c>
      <c r="E7" s="299" t="s">
        <v>713</v>
      </c>
      <c r="F7" s="73">
        <v>0.34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2549</v>
      </c>
      <c r="C8" s="111">
        <v>4975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20.291898024788985</v>
      </c>
      <c r="C13" s="301">
        <f>B3/SUM(B3:B8)*100</f>
        <v>20.307298335467351</v>
      </c>
      <c r="E13" s="217" t="s">
        <v>836</v>
      </c>
      <c r="F13" s="289">
        <f>IF(ISBLANK(F3),"",F3)</f>
        <v>52.36</v>
      </c>
      <c r="G13" s="289">
        <f>IF(ISBLANK(G3),"",G3)</f>
        <v>54.63</v>
      </c>
    </row>
    <row r="14" spans="1:16" x14ac:dyDescent="0.25">
      <c r="A14" s="220" t="s">
        <v>825</v>
      </c>
      <c r="B14" s="305">
        <f>C4/SUM(C3:C8)*100</f>
        <v>24.328273538361039</v>
      </c>
      <c r="C14" s="302">
        <f>B4/SUM(B3:B8)*100</f>
        <v>25.298762270593254</v>
      </c>
      <c r="E14" s="286" t="s">
        <v>837</v>
      </c>
      <c r="F14" s="290">
        <f t="shared" ref="F14:G17" si="0">IF(ISBLANK(F4),"",F4)</f>
        <v>40.21</v>
      </c>
      <c r="G14" s="290">
        <f t="shared" si="0"/>
        <v>35.770000000000003</v>
      </c>
    </row>
    <row r="15" spans="1:16" x14ac:dyDescent="0.25">
      <c r="A15" s="220" t="s">
        <v>826</v>
      </c>
      <c r="B15" s="305">
        <f>C5/SUM(C3:C8)*100</f>
        <v>18.270272128723935</v>
      </c>
      <c r="C15" s="302">
        <f>B5/SUM(B3:B8)*100</f>
        <v>21.116090482287667</v>
      </c>
      <c r="E15" s="286" t="s">
        <v>838</v>
      </c>
      <c r="F15" s="290">
        <f t="shared" si="0"/>
        <v>6.18</v>
      </c>
      <c r="G15" s="290">
        <f t="shared" si="0"/>
        <v>7.97</v>
      </c>
    </row>
    <row r="16" spans="1:16" x14ac:dyDescent="0.25">
      <c r="A16" s="220" t="s">
        <v>827</v>
      </c>
      <c r="B16" s="305">
        <f>C6/SUM(C3:C8)*100</f>
        <v>18.675972563648553</v>
      </c>
      <c r="C16" s="302">
        <f>B6/SUM(B3:B8)*100</f>
        <v>20.087494664959454</v>
      </c>
      <c r="E16" s="286" t="s">
        <v>839</v>
      </c>
      <c r="F16" s="290">
        <f t="shared" si="0"/>
        <v>0.91</v>
      </c>
      <c r="G16" s="290">
        <f t="shared" si="0"/>
        <v>1.24</v>
      </c>
    </row>
    <row r="17" spans="1:18" x14ac:dyDescent="0.25">
      <c r="A17" s="220" t="s">
        <v>828</v>
      </c>
      <c r="B17" s="305">
        <f>C7/SUM(C3:C8)*100</f>
        <v>9.8812122879097846</v>
      </c>
      <c r="C17" s="302">
        <f>B7/SUM(B3:B8)*100</f>
        <v>7.7507469056764835</v>
      </c>
      <c r="E17" s="219" t="s">
        <v>840</v>
      </c>
      <c r="F17" s="291">
        <f t="shared" si="0"/>
        <v>0.34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8.5523714565677054</v>
      </c>
      <c r="C18" s="303">
        <f>B8/SUM(B3:B8)*100</f>
        <v>5.4396073410157921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20.291898024788985</v>
      </c>
      <c r="C22" s="301">
        <f>C13</f>
        <v>20.307298335467351</v>
      </c>
    </row>
    <row r="23" spans="1:18" x14ac:dyDescent="0.25">
      <c r="A23" s="220" t="s">
        <v>831</v>
      </c>
      <c r="B23" s="305">
        <f t="shared" ref="B23:C27" si="1">B14</f>
        <v>24.328273538361039</v>
      </c>
      <c r="C23" s="302">
        <f t="shared" si="1"/>
        <v>25.298762270593254</v>
      </c>
    </row>
    <row r="24" spans="1:18" x14ac:dyDescent="0.25">
      <c r="A24" s="307" t="s">
        <v>832</v>
      </c>
      <c r="B24" s="305">
        <f t="shared" si="1"/>
        <v>18.270272128723935</v>
      </c>
      <c r="C24" s="302">
        <f t="shared" si="1"/>
        <v>21.116090482287667</v>
      </c>
    </row>
    <row r="25" spans="1:18" x14ac:dyDescent="0.25">
      <c r="A25" s="220" t="s">
        <v>833</v>
      </c>
      <c r="B25" s="305">
        <f t="shared" si="1"/>
        <v>18.675972563648553</v>
      </c>
      <c r="C25" s="302">
        <f t="shared" si="1"/>
        <v>20.087494664959454</v>
      </c>
    </row>
    <row r="26" spans="1:18" x14ac:dyDescent="0.25">
      <c r="A26" s="220" t="s">
        <v>834</v>
      </c>
      <c r="B26" s="305">
        <f t="shared" si="1"/>
        <v>9.8812122879097846</v>
      </c>
      <c r="C26" s="302">
        <f t="shared" si="1"/>
        <v>7.7507469056764835</v>
      </c>
    </row>
    <row r="27" spans="1:18" x14ac:dyDescent="0.25">
      <c r="A27" s="308" t="s">
        <v>835</v>
      </c>
      <c r="B27" s="306">
        <f t="shared" si="1"/>
        <v>8.5523714565677054</v>
      </c>
      <c r="C27" s="303">
        <f t="shared" si="1"/>
        <v>5.4396073410157921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13671</v>
      </c>
      <c r="C34" s="110">
        <v>14518</v>
      </c>
      <c r="E34" s="297" t="s">
        <v>709</v>
      </c>
      <c r="F34" s="71">
        <v>54.63</v>
      </c>
      <c r="G34" s="211"/>
      <c r="K34" s="122" t="s">
        <v>16</v>
      </c>
      <c r="L34" s="71">
        <v>2.64</v>
      </c>
      <c r="M34" s="211"/>
    </row>
    <row r="35" spans="1:16" x14ac:dyDescent="0.25">
      <c r="A35" s="202" t="s">
        <v>704</v>
      </c>
      <c r="B35" s="212">
        <v>14153</v>
      </c>
      <c r="C35" s="160">
        <v>15894</v>
      </c>
      <c r="E35" s="298" t="s">
        <v>710</v>
      </c>
      <c r="F35" s="214">
        <v>35.770000000000003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9644</v>
      </c>
      <c r="C36" s="160">
        <v>10063</v>
      </c>
      <c r="E36" s="298" t="s">
        <v>711</v>
      </c>
      <c r="F36" s="214">
        <v>7.97</v>
      </c>
      <c r="G36" s="211"/>
      <c r="K36" s="123" t="s">
        <v>213</v>
      </c>
      <c r="L36" s="73">
        <v>2.73</v>
      </c>
      <c r="M36" s="211"/>
      <c r="N36" s="288">
        <v>2022</v>
      </c>
    </row>
    <row r="37" spans="1:16" x14ac:dyDescent="0.25">
      <c r="A37" s="202" t="s">
        <v>706</v>
      </c>
      <c r="B37" s="212">
        <v>7507</v>
      </c>
      <c r="C37" s="160">
        <v>8449</v>
      </c>
      <c r="E37" s="298" t="s">
        <v>712</v>
      </c>
      <c r="F37" s="214">
        <v>1.24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2884</v>
      </c>
      <c r="C38" s="160">
        <v>4444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1485</v>
      </c>
      <c r="C39" s="111">
        <v>3420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25.565260266253432</v>
      </c>
      <c r="C44" s="301">
        <f>B34/SUM(B34:B39)*100</f>
        <v>27.705496108949418</v>
      </c>
      <c r="E44" s="217" t="s">
        <v>836</v>
      </c>
      <c r="F44" s="289">
        <f>IF(ISBLANK(F34),"",F34)</f>
        <v>54.63</v>
      </c>
    </row>
    <row r="45" spans="1:16" x14ac:dyDescent="0.25">
      <c r="A45" s="220" t="s">
        <v>825</v>
      </c>
      <c r="B45" s="305">
        <f>C35/SUM(C34:C39)*100</f>
        <v>27.988307388884976</v>
      </c>
      <c r="C45" s="302">
        <f>B35/SUM(B34:B39)*100</f>
        <v>28.68231193255512</v>
      </c>
      <c r="E45" s="286" t="s">
        <v>837</v>
      </c>
      <c r="F45" s="290">
        <f t="shared" ref="F45:F48" si="2">IF(ISBLANK(F35),"",F35)</f>
        <v>35.770000000000003</v>
      </c>
    </row>
    <row r="46" spans="1:16" x14ac:dyDescent="0.25">
      <c r="A46" s="220" t="s">
        <v>826</v>
      </c>
      <c r="B46" s="305">
        <f>C36/SUM(C34:C39)*100</f>
        <v>17.72029301965204</v>
      </c>
      <c r="C46" s="302">
        <f>B36/SUM(B34:B39)*100</f>
        <v>19.544422827496756</v>
      </c>
      <c r="E46" s="286" t="s">
        <v>838</v>
      </c>
      <c r="F46" s="290">
        <f t="shared" si="2"/>
        <v>7.97</v>
      </c>
    </row>
    <row r="47" spans="1:16" x14ac:dyDescent="0.25">
      <c r="A47" s="220" t="s">
        <v>827</v>
      </c>
      <c r="B47" s="305">
        <f>C37/SUM(C34:C39)*100</f>
        <v>14.878143269704866</v>
      </c>
      <c r="C47" s="302">
        <f>B37/SUM(B34:B39)*100</f>
        <v>15.213602464332036</v>
      </c>
      <c r="E47" s="286" t="s">
        <v>839</v>
      </c>
      <c r="F47" s="290">
        <f t="shared" si="2"/>
        <v>1.24</v>
      </c>
    </row>
    <row r="48" spans="1:16" x14ac:dyDescent="0.25">
      <c r="A48" s="220" t="s">
        <v>828</v>
      </c>
      <c r="B48" s="305">
        <f>C38/SUM(C34:C39)*100</f>
        <v>7.8255969571036132</v>
      </c>
      <c r="C48" s="302">
        <f>B38/SUM(B34:B39)*100</f>
        <v>5.844682230869001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6.0223990984010705</v>
      </c>
      <c r="C49" s="303">
        <f>B39/SUM(B34:B39)*100</f>
        <v>3.0094844357976656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25.565260266253432</v>
      </c>
      <c r="C53" s="301">
        <f>C44</f>
        <v>27.705496108949418</v>
      </c>
    </row>
    <row r="54" spans="1:3" x14ac:dyDescent="0.25">
      <c r="A54" s="220" t="s">
        <v>831</v>
      </c>
      <c r="B54" s="305">
        <f t="shared" ref="B54:C54" si="3">B45</f>
        <v>27.988307388884976</v>
      </c>
      <c r="C54" s="302">
        <f t="shared" si="3"/>
        <v>28.68231193255512</v>
      </c>
    </row>
    <row r="55" spans="1:3" x14ac:dyDescent="0.25">
      <c r="A55" s="307" t="s">
        <v>832</v>
      </c>
      <c r="B55" s="305">
        <f t="shared" ref="B55:C55" si="4">B46</f>
        <v>17.72029301965204</v>
      </c>
      <c r="C55" s="302">
        <f t="shared" si="4"/>
        <v>19.544422827496756</v>
      </c>
    </row>
    <row r="56" spans="1:3" x14ac:dyDescent="0.25">
      <c r="A56" s="220" t="s">
        <v>833</v>
      </c>
      <c r="B56" s="305">
        <f t="shared" ref="B56:C56" si="5">B47</f>
        <v>14.878143269704866</v>
      </c>
      <c r="C56" s="302">
        <f t="shared" si="5"/>
        <v>15.213602464332036</v>
      </c>
    </row>
    <row r="57" spans="1:3" x14ac:dyDescent="0.25">
      <c r="A57" s="220" t="s">
        <v>834</v>
      </c>
      <c r="B57" s="305">
        <f t="shared" ref="B57:C57" si="6">B48</f>
        <v>7.8255969571036132</v>
      </c>
      <c r="C57" s="302">
        <f t="shared" si="6"/>
        <v>5.844682230869001</v>
      </c>
    </row>
    <row r="58" spans="1:3" x14ac:dyDescent="0.25">
      <c r="A58" s="308" t="s">
        <v>835</v>
      </c>
      <c r="B58" s="306">
        <f t="shared" ref="B58:C58" si="7">B49</f>
        <v>6.0223990984010705</v>
      </c>
      <c r="C58" s="303">
        <f t="shared" si="7"/>
        <v>3.0094844357976656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2024-04-26T07:41:26Z</dcterms:modified>
</cp:coreProperties>
</file>