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<sst xmlns="http://schemas.openxmlformats.org/spreadsheetml/2006/main" count="6316" uniqueCount="2914">
  <si>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</si>
  <si>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</si>
  <si>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</si>
  <si>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</si>
  <si>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</si>
  <si>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</si>
  <si>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</si>
  <si>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</si>
  <si>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</si>
  <si>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</si>
  <si>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</si>
  <si>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</si>
  <si>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</si>
  <si>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</si>
  <si>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</si>
  <si>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</si>
  <si>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</si>
  <si>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</si>
  <si>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</si>
  <si>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</si>
  <si>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</si>
  <si>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</si>
  <si>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</si>
  <si>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</si>
  <si>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</si>
  <si>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</si>
  <si>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</si>
  <si>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</si>
  <si>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</si>
  <si>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</si>
  <si>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</si>
  <si>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</si>
  <si>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</si>
  <si>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</si>
  <si>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</si>
  <si>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</si>
  <si>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</si>
  <si>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</si>
  <si>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</si>
  <si>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</si>
  <si>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</si>
  <si>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</si>
  <si>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</si>
  <si>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</si>
  <si>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</si>
  <si>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</si>
  <si>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</si>
  <si>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</si>
  <si>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</si>
  <si>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</si>
  <si>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</si>
  <si>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</si>
  <si>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</si>
  <si>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</si>
  <si>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</si>
  <si>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</si>
  <si>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</si>
  <si>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</si>
  <si>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</si>
  <si>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</si>
  <si>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</si>
  <si>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</si>
  <si>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</si>
  <si>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</si>
  <si>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</si>
  <si>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</si>
  <si>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</si>
  <si>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</si>
  <si>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</si>
  <si>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</si>
  <si>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</si>
  <si>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</si>
  <si>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</si>
  <si>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</si>
  <si>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</si>
  <si>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</si>
  <si>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</si>
  <si>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</si>
  <si>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</si>
  <si>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</si>
  <si>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</si>
  <si>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</si>
  <si>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</si>
  <si>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</si>
  <si>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</si>
  <si>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</si>
  <si>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</si>
  <si>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</si>
  <si>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</si>
  <si>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</si>
  <si>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</si>
  <si>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</si>
  <si>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</si>
  <si>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</si>
  <si>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</si>
  <si>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</si>
  <si>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</si>
  <si>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</si>
  <si>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</si>
  <si>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</si>
  <si>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</si>
  <si>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</si>
  <si>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</si>
  <si>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</si>
  <si>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</si>
  <si>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</si>
  <si>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</si>
  <si>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</si>
  <si>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</si>
  <si>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</si>
  <si>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</si>
  <si>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</si>
  <si>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</si>
  <si>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</si>
  <si>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</si>
  <si>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</si>
  <si>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</si>
  <si>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</si>
  <si>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</si>
  <si>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</si>
  <si>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</si>
  <si>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</si>
  <si>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</si>
  <si>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</si>
  <si>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</si>
  <si>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</si>
  <si>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</si>
  <si>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</si>
  <si>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</si>
  <si>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</si>
  <si>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</si>
  <si>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</si>
  <si>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</si>
  <si>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</si>
  <si>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</si>
  <si>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</si>
  <si>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</si>
  <si>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</si>
  <si>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</si>
  <si>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</si>
  <si>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</si>
  <si>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</si>
  <si>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</si>
  <si>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</si>
  <si>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</si>
  <si>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</si>
  <si>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</si>
  <si>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</si>
  <si>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</si>
  <si>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</si>
  <si>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</si>
  <si>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</si>
  <si>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</si>
  <si>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</si>
  <si>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</si>
  <si>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</si>
  <si>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</si>
  <si>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</si>
  <si>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</si>
  <si>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</si>
  <si>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</si>
  <si>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</si>
  <si>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</si>
  <si>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</si>
  <si>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</si>
  <si>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</si>
  <si>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</si>
  <si>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</si>
  <si>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</si>
  <si>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</si>
  <si>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</si>
  <si>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</si>
  <si>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</si>
  <si>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</si>
  <si>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</si>
  <si>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</si>
  <si>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</si>
  <si>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</si>
  <si>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</si>
  <si>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</si>
  <si>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</si>
  <si>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</si>
  <si>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</si>
  <si>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</si>
  <si>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</si>
  <si>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</si>
  <si>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</si>
  <si>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</si>
  <si>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</si>
  <si>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</si>
  <si>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</si>
  <si>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</si>
  <si>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</si>
  <si>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</si>
  <si>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</si>
  <si>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</si>
  <si>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</si>
  <si>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</si>
  <si>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</si>
  <si>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</si>
  <si>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</si>
  <si>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</si>
  <si>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</si>
  <si>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</si>
  <si>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</si>
  <si>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</si>
  <si>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</si>
  <si>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</si>
  <si>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</si>
  <si>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</si>
  <si>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</si>
  <si>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</si>
  <si>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</si>
  <si>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</si>
  <si>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</si>
  <si>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</si>
  <si>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</si>
  <si>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</si>
  <si>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</si>
  <si>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</si>
  <si>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</si>
  <si>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</si>
  <si>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</si>
  <si>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</si>
  <si>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</si>
  <si>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</si>
  <si>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</si>
  <si>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</si>
  <si>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</si>
  <si>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</si>
  <si>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</si>
  <si>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</si>
  <si>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</si>
  <si>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</si>
  <si>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</si>
  <si>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</si>
  <si>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</si>
  <si>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</si>
  <si>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</si>
  <si>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</si>
  <si>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</si>
  <si>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</si>
  <si>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</si>
  <si>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</si>
  <si>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</si>
  <si>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</si>
  <si>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</si>
  <si>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</si>
  <si>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</si>
  <si>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</si>
  <si>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</si>
  <si>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</si>
  <si>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</si>
  <si>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</si>
  <si>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</si>
  <si>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</si>
  <si>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</si>
  <si>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</si>
  <si>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</si>
  <si>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</si>
  <si>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</si>
  <si>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</si>
  <si>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</si>
  <si>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</si>
  <si>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</si>
  <si>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</si>
  <si>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</si>
  <si>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</si>
  <si>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</si>
  <si>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</si>
  <si>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</si>
  <si>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</si>
  <si>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</si>
  <si>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</si>
  <si>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</si>
  <si>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</si>
  <si>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</si>
  <si>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</si>
  <si>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</si>
  <si>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</si>
  <si>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</si>
  <si>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</si>
  <si>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</si>
  <si>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</si>
  <si>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</si>
  <si>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</si>
  <si>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</si>
  <si>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</si>
  <si>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</si>
  <si>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</si>
  <si>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</si>
  <si>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</si>
  <si>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</si>
  <si>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</si>
  <si>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</si>
  <si>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</si>
  <si>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</si>
  <si>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</si>
  <si>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</si>
  <si>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</si>
  <si>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</si>
  <si>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</si>
  <si>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</si>
  <si>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</si>
  <si>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</si>
  <si>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</si>
  <si>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</si>
  <si>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</si>
  <si>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</si>
  <si>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</si>
  <si>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</si>
  <si>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</si>
  <si>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</si>
  <si>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</si>
  <si>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</si>
  <si>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</si>
  <si>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</si>
  <si>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</si>
  <si>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</si>
  <si>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</si>
  <si>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</si>
  <si>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</si>
  <si>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</si>
  <si>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</si>
  <si>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</si>
  <si>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</si>
  <si>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</si>
  <si>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</si>
  <si>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</si>
  <si>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</si>
  <si>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</si>
  <si>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</si>
  <si>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</si>
  <si>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</si>
  <si>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</si>
  <si>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</si>
  <si>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</si>
  <si>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</si>
  <si>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</si>
  <si>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</si>
  <si>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</si>
  <si>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</si>
  <si>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</si>
  <si>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</si>
  <si>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</si>
  <si>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</si>
  <si>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</si>
  <si>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</si>
  <si>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</si>
  <si>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</si>
  <si>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</si>
  <si>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</si>
  <si>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</si>
  <si>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</si>
  <si>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</si>
  <si>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</si>
  <si>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</si>
  <si>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</si>
  <si>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</si>
  <si>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</si>
  <si>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</si>
  <si>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</si>
  <si>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</si>
  <si>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</si>
  <si>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</si>
  <si>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</si>
  <si>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</si>
  <si>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</si>
  <si>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</si>
  <si>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</si>
  <si>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</si>
  <si>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</si>
  <si>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</si>
  <si>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</si>
  <si>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</si>
  <si>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</si>
  <si>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</si>
  <si>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</si>
  <si>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</si>
  <si>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</si>
  <si>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</si>
  <si>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</si>
  <si>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</si>
  <si>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</si>
  <si>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</si>
  <si>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</si>
  <si>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</si>
  <si>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</si>
  <si>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</si>
  <si>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</si>
  <si>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</si>
  <si>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</si>
  <si>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</si>
  <si>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</si>
  <si>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</si>
  <si>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</si>
  <si>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</si>
  <si>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</si>
  <si>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</si>
  <si>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</si>
  <si>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</si>
  <si>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</si>
  <si>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</si>
  <si>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</si>
  <si>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</si>
  <si>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</si>
  <si>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</si>
  <si>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</si>
  <si>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</si>
  <si>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</si>
  <si>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</si>
  <si>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</si>
  <si>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</si>
  <si>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</si>
  <si>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</si>
  <si>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</si>
  <si>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</si>
  <si>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</si>
  <si>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</si>
  <si>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</si>
  <si>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</si>
  <si>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</si>
  <si>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</si>
  <si>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</si>
  <si>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</si>
  <si>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</si>
  <si>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</si>
  <si>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</si>
  <si>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</si>
  <si>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</si>
  <si>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</si>
  <si>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</si>
  <si>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</si>
  <si>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</si>
  <si>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</si>
  <si>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</si>
  <si>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</si>
  <si>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</si>
  <si>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</si>
  <si>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</si>
  <si>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</si>
  <si>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</si>
  <si>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</si>
  <si>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</si>
  <si>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</si>
  <si>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</si>
  <si>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</si>
  <si>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</si>
  <si>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</si>
  <si>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</si>
  <si>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</si>
  <si>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</si>
  <si>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</si>
  <si>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</si>
  <si>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</si>
  <si>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</si>
  <si>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</si>
  <si>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</si>
  <si>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</si>
  <si>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</si>
  <si>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</si>
  <si>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</si>
  <si>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</si>
  <si>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</si>
  <si>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</si>
  <si>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</si>
  <si>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</si>
  <si>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</si>
  <si>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</si>
  <si>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</si>
  <si>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</si>
  <si>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</si>
  <si>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</si>
  <si>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</si>
  <si>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</si>
  <si>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</si>
  <si>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</si>
  <si>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</si>
  <si>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</si>
  <si>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</si>
  <si>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</si>
  <si>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</si>
  <si>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</si>
  <si>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</si>
  <si>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</si>
  <si>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</si>
  <si>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</si>
  <si>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</si>
  <si>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</si>
  <si>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</si>
  <si>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</si>
  <si>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</si>
  <si>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</si>
  <si>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</si>
  <si>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</si>
  <si>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</si>
  <si>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</si>
  <si>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</si>
  <si>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</si>
  <si>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</si>
  <si>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</si>
  <si>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</si>
  <si>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</si>
  <si>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</si>
  <si>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</si>
  <si>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</si>
  <si>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</si>
  <si>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</si>
  <si>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</si>
  <si>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</si>
  <si>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</si>
  <si>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</si>
  <si>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</si>
  <si>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</si>
  <si>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</si>
  <si>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</si>
  <si>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</si>
  <si>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</si>
  <si>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</si>
  <si>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</si>
  <si>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</si>
  <si>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</si>
  <si>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</si>
  <si>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</si>
  <si>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</si>
  <si>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</si>
  <si>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</si>
  <si>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</si>
  <si>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</si>
  <si>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</si>
  <si>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</si>
  <si>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</si>
  <si>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</si>
  <si>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</si>
  <si>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</si>
  <si>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</si>
  <si>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</si>
  <si>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</si>
  <si>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</si>
  <si>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</si>
  <si>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</si>
  <si>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</si>
  <si>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</si>
  <si>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</si>
  <si>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</si>
  <si>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</si>
  <si>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</si>
  <si>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</si>
  <si>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</si>
  <si>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</si>
  <si>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</si>
  <si>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</si>
  <si>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</si>
  <si>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</si>
  <si>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</si>
  <si>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</si>
  <si>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</si>
  <si>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</si>
  <si>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</si>
  <si>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</si>
  <si>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</si>
  <si>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</si>
  <si>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</si>
  <si>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</si>
  <si>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</si>
  <si>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</si>
  <si>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</si>
  <si>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</si>
  <si>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</si>
  <si>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</si>
  <si>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</si>
  <si>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</si>
  <si>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</si>
  <si>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</si>
  <si>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</si>
  <si>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</si>
  <si>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</si>
  <si>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</si>
  <si>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</si>
  <si>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</si>
  <si>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</si>
  <si>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</si>
  <si>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</si>
  <si>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</si>
  <si>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</si>
  <si>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</si>
  <si>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</si>
  <si>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</si>
  <si>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</si>
  <si>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</si>
  <si>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</si>
  <si>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</si>
  <si>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</si>
  <si>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</si>
  <si>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</si>
  <si>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</si>
  <si>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</si>
  <si>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</si>
  <si>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</si>
  <si>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</si>
  <si>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</si>
  <si>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</si>
  <si>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</si>
  <si>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</si>
  <si>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</si>
  <si>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</si>
  <si>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</si>
  <si>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</si>
  <si>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</si>
  <si>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</si>
  <si>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</si>
  <si>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</si>
  <si>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</si>
  <si>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</si>
  <si>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</si>
  <si>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</si>
  <si>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</si>
  <si>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</si>
  <si>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</si>
  <si>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</si>
  <si>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</si>
  <si>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</si>
  <si>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</si>
  <si>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</si>
  <si>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</si>
  <si>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</si>
  <si>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</si>
  <si>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</si>
  <si>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</si>
  <si>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</si>
  <si>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</si>
  <si>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</si>
  <si>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</si>
  <si>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</si>
  <si>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</si>
  <si>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</si>
  <si>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</si>
  <si>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</si>
  <si>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</si>
  <si>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</si>
  <si>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</si>
  <si>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</si>
  <si>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</si>
  <si>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</si>
  <si>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</si>
  <si>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</si>
  <si>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</si>
  <si>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</si>
  <si>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</si>
  <si>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</si>
  <si>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</si>
  <si>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</si>
  <si>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</si>
  <si>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</si>
  <si>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</si>
  <si>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</si>
  <si>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</si>
  <si>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</si>
  <si>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</si>
  <si>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</si>
  <si>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</si>
  <si>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</si>
  <si>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</si>
  <si>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</si>
  <si>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</si>
  <si>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</si>
  <si>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</si>
  <si>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</si>
  <si>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</si>
  <si>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</si>
  <si>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</si>
  <si>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</si>
  <si>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</si>
  <si>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</si>
  <si>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</si>
  <si>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</si>
  <si>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</si>
  <si>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</si>
  <si>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</si>
  <si>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</si>
  <si>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</si>
  <si>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</si>
  <si>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</si>
  <si>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</si>
  <si>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</si>
  <si>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</si>
  <si>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</si>
  <si>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</si>
  <si>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</si>
  <si>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</si>
  <si>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</si>
  <si>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</si>
  <si>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</si>
  <si>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</si>
  <si>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</si>
  <si>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</si>
  <si>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</si>
  <si>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</si>
  <si>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</si>
  <si>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</si>
  <si>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</si>
  <si>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</si>
  <si>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</si>
  <si>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</si>
  <si>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</si>
  <si>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</si>
  <si>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</si>
  <si>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</si>
  <si>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</si>
  <si>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</si>
  <si>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</si>
  <si>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</si>
  <si>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</si>
  <si>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</si>
  <si>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</si>
  <si>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</si>
  <si>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</si>
  <si>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</si>
  <si>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</si>
  <si>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</si>
  <si>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</si>
  <si>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</si>
  <si>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</si>
  <si>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</si>
  <si>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</si>
  <si>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</si>
  <si>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</si>
  <si>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</si>
  <si>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</si>
  <si>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</si>
  <si>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</si>
  <si>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</si>
  <si>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</si>
  <si>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</si>
  <si>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</si>
  <si>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</si>
  <si>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</si>
  <si>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</si>
  <si>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</si>
  <si>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</si>
  <si>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</si>
  <si>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</si>
  <si>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</si>
  <si>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</si>
  <si>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</si>
  <si>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</si>
  <si>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</si>
  <si>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</si>
  <si>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</si>
  <si>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</si>
  <si>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</si>
  <si>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</si>
  <si>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</si>
  <si>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</si>
  <si>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</si>
  <si>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</si>
  <si>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</si>
  <si>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</si>
  <si>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</si>
  <si>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</si>
  <si>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</si>
  <si>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</si>
  <si>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</si>
  <si>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</si>
  <si>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</si>
  <si>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</si>
  <si>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</si>
  <si>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</si>
  <si>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</si>
  <si>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</si>
  <si>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</si>
  <si>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</si>
  <si>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</si>
  <si>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</si>
  <si>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</si>
  <si>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</si>
  <si>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</si>
  <si>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</si>
  <si>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</si>
  <si>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</si>
  <si>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</si>
  <si>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</si>
  <si>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</si>
  <si>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</si>
  <si>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</si>
  <si>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</si>
  <si>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</si>
  <si>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</si>
  <si>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</si>
  <si>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</si>
  <si>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</si>
  <si>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</si>
  <si>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</si>
  <si>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</si>
  <si>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</si>
  <si>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</si>
  <si>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</si>
  <si>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</si>
  <si>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</si>
  <si>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</si>
  <si>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</si>
  <si>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</si>
  <si>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</si>
  <si>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</si>
  <si>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</si>
  <si>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</si>
  <si>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</si>
  <si>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</si>
  <si>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</si>
  <si>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</si>
  <si>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</si>
  <si>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</si>
  <si>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</si>
  <si>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</si>
  <si>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</si>
  <si>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</si>
  <si>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</si>
  <si>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</si>
  <si>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</si>
  <si>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</si>
  <si>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</si>
  <si>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</si>
  <si>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</si>
  <si>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</si>
  <si>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</si>
  <si>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</si>
  <si>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</si>
  <si>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</si>
  <si>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</si>
  <si>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</si>
  <si>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</si>
  <si>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</si>
  <si>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</si>
  <si>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</si>
  <si>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</si>
  <si>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</si>
  <si>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</si>
  <si>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</si>
  <si>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</si>
  <si>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</si>
  <si>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</si>
  <si>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</si>
  <si>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</si>
  <si>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</si>
  <si>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</si>
  <si>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</si>
  <si>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</si>
  <si>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</si>
  <si>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</si>
  <si>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</si>
  <si>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</si>
  <si>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</si>
  <si>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</si>
  <si>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</si>
  <si>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</si>
  <si>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</si>
  <si>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</si>
  <si>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</si>
  <si>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</si>
  <si>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</si>
  <si>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</si>
  <si>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</si>
  <si>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</si>
  <si>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</si>
  <si>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</si>
  <si>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</si>
  <si>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</si>
  <si>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</si>
  <si>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</si>
  <si>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</si>
  <si>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</si>
  <si>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</si>
  <si>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</si>
  <si>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</si>
  <si>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</si>
  <si>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</si>
  <si>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</si>
  <si>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</si>
  <si>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</si>
  <si>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</si>
  <si>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</si>
  <si>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</si>
  <si>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</si>
  <si>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</si>
  <si>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</si>
  <si>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</si>
  <si>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</si>
  <si>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</si>
  <si>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</si>
  <si>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</si>
  <si>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</si>
  <si>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</si>
  <si>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</si>
  <si>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</si>
  <si>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</si>
  <si>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</si>
  <si>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</si>
  <si>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</si>
  <si>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</si>
  <si>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</si>
  <si>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</si>
  <si>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</si>
  <si>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</si>
  <si>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</si>
  <si>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</si>
  <si>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</si>
  <si>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</si>
  <si>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</si>
  <si>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</si>
  <si>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</si>
  <si>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</si>
  <si>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</si>
  <si>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</si>
  <si>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</si>
  <si>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</si>
  <si>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</si>
  <si>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</si>
  <si>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</si>
  <si>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</si>
  <si>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</si>
  <si>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</si>
  <si>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</si>
  <si>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</si>
  <si>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</si>
  <si>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</si>
  <si>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</si>
  <si>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</si>
  <si>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</si>
  <si>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</si>
  <si>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</si>
  <si>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</si>
  <si>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</si>
  <si>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</si>
  <si>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</si>
  <si>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</si>
  <si>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</si>
  <si>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</si>
  <si>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</si>
  <si>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</si>
  <si>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</si>
  <si>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</si>
  <si>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</si>
  <si>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</si>
  <si>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</si>
  <si>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</si>
  <si>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</si>
  <si>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</si>
  <si>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</si>
  <si>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</si>
  <si>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</si>
  <si>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</si>
  <si>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</si>
  <si>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</si>
  <si>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</si>
  <si>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</si>
  <si>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</si>
  <si>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</si>
  <si>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</si>
  <si>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</si>
  <si>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</si>
  <si>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</si>
  <si>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</si>
  <si>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</si>
  <si>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</si>
  <si>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</si>
  <si>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</si>
  <si>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</si>
  <si>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</si>
  <si>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</si>
  <si>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</si>
  <si>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</si>
  <si>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</si>
  <si>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</si>
  <si>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</si>
  <si>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</si>
  <si>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</si>
  <si>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</si>
  <si>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</si>
  <si>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</si>
  <si>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</si>
  <si>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</si>
  <si>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</si>
  <si>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</si>
  <si>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</si>
  <si>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</si>
  <si>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</si>
  <si>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</si>
  <si>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</si>
  <si>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</si>
  <si>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</si>
  <si>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</si>
  <si>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</si>
  <si>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</si>
  <si>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</si>
  <si>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</si>
  <si>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</si>
  <si>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</si>
  <si>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</si>
  <si>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</si>
  <si>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</si>
  <si>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</si>
  <si>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</si>
  <si>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</si>
  <si>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</si>
  <si>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</si>
  <si>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</si>
  <si>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</si>
  <si>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</si>
  <si>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</si>
  <si>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</si>
  <si>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</si>
  <si>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</si>
  <si>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</si>
  <si>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</si>
  <si>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</si>
  <si>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</si>
  <si>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</si>
  <si>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</si>
  <si>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</si>
  <si>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</si>
  <si>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</si>
  <si>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</si>
  <si>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</si>
  <si>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</si>
  <si>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</si>
  <si>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</si>
  <si>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</si>
  <si>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</si>
  <si>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</si>
  <si>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</si>
  <si>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</si>
  <si>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</si>
  <si>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</si>
  <si>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</si>
  <si>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</si>
  <si>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</si>
  <si>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</si>
  <si>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</si>
  <si>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</si>
  <si>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</si>
  <si>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</si>
  <si>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</si>
  <si>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</si>
  <si>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</si>
  <si>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</si>
  <si>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</si>
  <si>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</si>
  <si>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</si>
  <si>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</si>
  <si>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</si>
  <si>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</si>
  <si>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</si>
  <si>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</si>
  <si>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</si>
  <si>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</si>
  <si>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</si>
  <si>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</si>
  <si>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</si>
  <si>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</si>
  <si>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</si>
  <si>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</si>
  <si>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</si>
  <si>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</si>
  <si>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</si>
  <si>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</si>
  <si>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</si>
  <si>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</si>
  <si>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</si>
  <si>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</si>
  <si>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</si>
  <si>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</si>
  <si>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</si>
  <si>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</si>
  <si>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</si>
  <si>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</si>
  <si>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</si>
  <si>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</si>
  <si>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</si>
  <si>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</si>
  <si>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</si>
  <si>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</si>
  <si>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</si>
  <si>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</si>
  <si>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</si>
  <si>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</si>
  <si>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</si>
  <si>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</si>
  <si>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</si>
  <si>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</si>
  <si>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</si>
  <si>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</si>
  <si>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</si>
  <si>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</si>
  <si>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</si>
  <si>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</si>
  <si>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</si>
  <si>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</si>
  <si>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</si>
  <si>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</si>
  <si>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</si>
  <si>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</si>
  <si>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</si>
  <si>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</si>
  <si>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</si>
  <si>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</si>
  <si>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</si>
  <si>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</si>
  <si>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</si>
  <si>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</si>
  <si>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</si>
  <si>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</si>
  <si>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</si>
  <si>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</si>
  <si>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</si>
  <si>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</si>
  <si>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</si>
  <si>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</si>
  <si>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</si>
  <si>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</si>
  <si>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</si>
  <si>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</si>
  <si>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</si>
  <si>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</si>
  <si>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</si>
  <si>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</si>
  <si>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</si>
  <si>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</si>
  <si>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</si>
  <si>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</si>
  <si>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</si>
  <si>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</si>
  <si>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</si>
  <si>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</si>
  <si>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</si>
  <si>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</si>
  <si>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</si>
  <si>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</si>
  <si>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</si>
  <si>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</si>
  <si>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</si>
  <si>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</si>
  <si>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</si>
  <si>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</si>
  <si>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</si>
  <si>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</si>
  <si>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</si>
  <si>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</si>
  <si>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</si>
  <si>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</si>
  <si>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</si>
  <si>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</si>
  <si>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</si>
  <si>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</si>
  <si>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</si>
  <si>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</si>
  <si>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</si>
  <si>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</si>
  <si>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</si>
  <si>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</si>
  <si>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</si>
  <si>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</si>
  <si>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</si>
  <si>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</si>
  <si>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</si>
  <si>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</si>
  <si>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</si>
  <si>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</si>
  <si>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</si>
  <si>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</si>
  <si>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</si>
  <si>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</si>
  <si>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</si>
  <si>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</si>
  <si>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</si>
  <si>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</si>
  <si>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</si>
  <si>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</si>
  <si>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</si>
  <si>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</si>
  <si>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</si>
  <si>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</si>
  <si>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</si>
  <si>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</si>
  <si>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</si>
  <si>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</si>
  <si>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</si>
  <si>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</si>
  <si>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</si>
  <si>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</si>
  <si>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</si>
  <si>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</si>
  <si>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</si>
  <si>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</si>
  <si>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</si>
  <si>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</si>
  <si>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</si>
  <si>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</si>
  <si>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</si>
  <si>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</si>
  <si>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</si>
  <si>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</si>
  <si>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</si>
  <si>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</si>
  <si>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</si>
  <si>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</si>
  <si>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</si>
  <si>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</si>
  <si>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</si>
  <si>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</si>
  <si>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</si>
  <si>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</si>
  <si>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</si>
  <si>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</si>
  <si>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</si>
  <si>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</si>
  <si>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</si>
  <si>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</si>
  <si>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</si>
  <si>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</si>
  <si>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</si>
  <si>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</si>
  <si>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</si>
  <si>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</si>
  <si>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</si>
  <si>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</si>
  <si>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</si>
  <si>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</si>
  <si>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</si>
  <si>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</si>
  <si>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</si>
  <si>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</si>
  <si>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</si>
  <si>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</si>
  <si>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</si>
  <si>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</si>
  <si>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</si>
  <si>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</si>
  <si>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</si>
  <si>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</si>
  <si>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</si>
  <si>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</si>
  <si>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</si>
  <si>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</si>
  <si>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</si>
  <si>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</si>
  <si>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</si>
  <si>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</si>
  <si>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</si>
  <si>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</si>
  <si>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</si>
  <si>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</si>
  <si>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</si>
  <si>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</si>
  <si>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</si>
  <si>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</si>
  <si>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</si>
  <si>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</si>
  <si>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</si>
  <si>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</si>
  <si>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</si>
  <si>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</si>
  <si>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</si>
  <si>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</si>
  <si>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</si>
  <si>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</si>
  <si>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</si>
  <si>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</si>
  <si>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</si>
  <si>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</si>
  <si>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</si>
  <si>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</si>
  <si>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</si>
  <si>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</si>
  <si>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</si>
  <si>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</si>
  <si>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</si>
  <si>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</si>
  <si>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</si>
  <si>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</si>
  <si>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</si>
  <si>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</si>
  <si>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</si>
  <si>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</si>
  <si>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</si>
  <si>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</si>
  <si>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</si>
  <si>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</si>
  <si>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</si>
  <si>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</si>
  <si>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</si>
  <si>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</si>
  <si>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</si>
  <si>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</si>
  <si>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</si>
  <si>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</si>
  <si>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</si>
  <si>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</si>
  <si>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</si>
  <si>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</si>
  <si>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</si>
  <si>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</si>
  <si>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</si>
  <si>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</si>
  <si>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</si>
  <si>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</si>
  <si>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</si>
  <si>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</si>
  <si>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</si>
  <si>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</si>
  <si>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</si>
  <si>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</si>
  <si>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</si>
  <si>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</si>
  <si>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</si>
  <si>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</si>
  <si>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</si>
  <si>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</si>
  <si>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</si>
  <si>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</si>
  <si>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</si>
  <si>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</si>
  <si>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</si>
  <si>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</si>
  <si>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</si>
  <si>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</si>
  <si>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</si>
  <si>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</si>
  <si>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</si>
  <si>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</si>
  <si>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</si>
  <si>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</si>
  <si>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</si>
  <si>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</si>
  <si>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</si>
  <si>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</si>
  <si>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</si>
  <si>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</si>
  <si>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</si>
  <si>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</si>
  <si>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</si>
  <si>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</si>
  <si>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</si>
  <si>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</si>
  <si>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</si>
  <si>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</si>
  <si>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</si>
  <si>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</si>
  <si>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</si>
  <si>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</si>
  <si>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</si>
  <si>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</si>
  <si>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</si>
  <si>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</si>
  <si>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</si>
  <si>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</si>
  <si>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</si>
  <si>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</si>
  <si>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</si>
  <si>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</si>
  <si>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</si>
  <si>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</si>
  <si>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</si>
  <si>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</si>
  <si>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</si>
  <si>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</si>
  <si>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</si>
  <si>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</si>
  <si>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</si>
  <si>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</si>
  <si>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</si>
  <si>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</si>
  <si>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</si>
  <si>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</si>
  <si>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</si>
  <si>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</si>
  <si>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</si>
  <si>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</si>
  <si>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</si>
  <si>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</si>
  <si>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</si>
  <si>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</si>
  <si>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</si>
  <si>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</si>
  <si>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</si>
  <si>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</si>
  <si>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</si>
  <si>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</si>
  <si>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</si>
  <si>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</si>
  <si>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</si>
  <si>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</si>
  <si>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</si>
  <si>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</si>
  <si>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</si>
  <si>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</si>
  <si>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</si>
  <si>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</si>
  <si>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</si>
  <si>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</si>
  <si>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</si>
  <si>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</si>
  <si>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</si>
  <si>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</si>
  <si>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</si>
  <si>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</si>
  <si>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</si>
  <si>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</si>
  <si>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</si>
  <si>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</si>
  <si>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</si>
  <si>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</si>
  <si>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</si>
  <si>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</si>
  <si>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</si>
  <si>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</si>
  <si>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</si>
  <si>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</si>
  <si>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</si>
  <si>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</si>
  <si>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</si>
  <si>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</si>
  <si>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</si>
  <si>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</si>
  <si>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</si>
  <si>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</si>
  <si>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</si>
  <si>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</si>
  <si>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</si>
  <si>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</si>
  <si>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</si>
  <si>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</si>
  <si>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</si>
  <si>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</si>
  <si>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</si>
  <si>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</si>
  <si>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</si>
  <si>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</si>
  <si>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</si>
  <si>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</si>
  <si>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</si>
  <si>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</si>
  <si>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</si>
  <si>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</si>
  <si>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</si>
  <si>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</si>
  <si>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</si>
  <si>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</si>
  <si>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</si>
  <si>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</si>
  <si>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</si>
  <si>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</si>
  <si>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</si>
  <si>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</si>
  <si>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</si>
  <si>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</si>
  <si>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</si>
  <si>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</si>
  <si>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</si>
  <si>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</si>
  <si>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</si>
  <si>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</si>
  <si>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</si>
  <si>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</si>
  <si>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</si>
  <si>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</si>
  <si>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</si>
  <si>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</si>
  <si>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</si>
  <si>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</si>
  <si>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</si>
  <si>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</si>
  <si>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</si>
  <si>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</si>
  <si>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</si>
  <si>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</si>
  <si>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</si>
  <si>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</si>
  <si>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</si>
  <si>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</si>
  <si>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</si>
  <si>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</si>
  <si>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</si>
  <si>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</si>
  <si>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</si>
  <si>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</si>
  <si>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</si>
  <si>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</si>
  <si>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</si>
  <si>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</si>
  <si>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</si>
  <si>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</si>
  <si>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</si>
  <si>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</si>
  <si>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</si>
  <si>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</si>
  <si>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</si>
  <si>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</si>
  <si>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</si>
  <si>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</si>
  <si>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</si>
  <si>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</si>
  <si>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</si>
  <si>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</si>
  <si>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</si>
  <si>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</si>
  <si>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</si>
  <si>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</si>
  <si>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</si>
  <si>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</si>
  <si>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</si>
  <si>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</si>
  <si>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</si>
  <si>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</si>
  <si>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</si>
  <si>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</si>
  <si>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</si>
  <si>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</si>
  <si>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</si>
  <si>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</si>
  <si>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</si>
  <si>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</si>
  <si>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</si>
  <si>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</si>
  <si>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</si>
  <si>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</si>
  <si>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</si>
  <si>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</si>
  <si>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</si>
  <si>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</si>
  <si>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</si>
  <si>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</si>
  <si>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</si>
  <si>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</si>
  <si>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</si>
  <si>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</si>
  <si>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</si>
  <si>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</si>
  <si>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</si>
  <si>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</si>
  <si>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</si>
  <si>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</si>
  <si>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</si>
  <si>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</si>
  <si>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</si>
  <si>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</si>
  <si>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</si>
  <si>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</si>
  <si>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</si>
  <si>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</si>
  <si>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</si>
  <si>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</si>
  <si>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</si>
  <si>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</si>
  <si>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</si>
  <si>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</si>
  <si>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</si>
  <si>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</si>
  <si>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</si>
  <si>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</si>
  <si>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</si>
  <si>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</si>
  <si>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</si>
  <si>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</si>
  <si>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</si>
  <si>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</si>
  <si>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</si>
  <si>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</si>
  <si>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</si>
  <si>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</si>
  <si>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</si>
  <si>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</si>
  <si>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</si>
  <si>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</si>
  <si>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</si>
  <si>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</si>
  <si>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</si>
  <si>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</si>
  <si>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</si>
  <si>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</si>
  <si>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</si>
  <si>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</si>
  <si>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</si>
  <si>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</si>
  <si>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</si>
  <si>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</si>
  <si>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</si>
  <si>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</si>
  <si>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</si>
  <si>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</si>
  <si>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</si>
  <si>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</si>
  <si>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</si>
  <si>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</si>
  <si>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</si>
  <si>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</si>
  <si>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</si>
  <si>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</si>
  <si>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</si>
  <si>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</si>
  <si>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</si>
  <si>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</si>
  <si>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</si>
  <si>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</si>
  <si>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</si>
  <si>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</si>
  <si>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</si>
  <si>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</si>
  <si>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</si>
  <si>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</si>
  <si>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</si>
  <si>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</si>
  <si>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</si>
  <si>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</si>
  <si>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</si>
  <si>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</si>
  <si>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</si>
  <si>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</si>
  <si>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</si>
  <si>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</si>
  <si>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</si>
  <si>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</si>
  <si>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</si>
  <si>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</si>
  <si>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</si>
  <si>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</si>
  <si>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</si>
  <si>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</si>
  <si>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</si>
  <si>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</si>
  <si>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</si>
  <si>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</si>
  <si>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</si>
  <si>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</si>
  <si>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</si>
  <si>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</si>
  <si>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</si>
  <si>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</si>
  <si>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</si>
  <si>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</si>
  <si>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</si>
  <si>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</si>
  <si>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</si>
  <si>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</si>
  <si>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</si>
  <si>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</si>
  <si>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</si>
  <si>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</si>
  <si>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</si>
  <si>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</si>
  <si>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</si>
  <si>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</si>
  <si>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</si>
  <si>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</si>
  <si>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</si>
  <si>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</si>
  <si>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</si>
  <si>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</si>
  <si>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</si>
  <si>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</si>
  <si>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</si>
  <si>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</si>
  <si>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</si>
  <si>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</si>
  <si>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</si>
  <si>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</si>
  <si>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</si>
  <si>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</si>
  <si>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</si>
  <si>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</si>
  <si>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</si>
  <si>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</si>
  <si>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</si>
  <si>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</si>
  <si>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</si>
  <si>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</si>
  <si>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</si>
  <si>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</si>
  <si>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</si>
  <si>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</si>
  <si>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</si>
  <si>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</si>
  <si>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</si>
  <si>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</si>
  <si>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</si>
  <si>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</si>
  <si>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</si>
  <si>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</si>
  <si>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</si>
  <si>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</si>
  <si>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</si>
  <si>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</si>
  <si>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</si>
  <si>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</si>
  <si>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</si>
  <si>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</si>
  <si>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</si>
  <si>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</si>
  <si>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</si>
  <si>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</si>
  <si>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</si>
  <si>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</si>
  <si>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</si>
  <si>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</si>
  <si>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</si>
  <si>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</si>
  <si>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</si>
  <si>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</si>
  <si>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</si>
  <si>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</si>
  <si>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</si>
  <si>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</si>
  <si>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</si>
  <si>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</si>
  <si>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</si>
  <si>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</si>
  <si>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</si>
  <si>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</si>
  <si>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</si>
  <si>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</si>
  <si>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</si>
  <si>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</si>
  <si>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</si>
  <si>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</si>
  <si>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</si>
  <si>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</si>
  <si>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</si>
  <si>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</si>
  <si>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</si>
  <si>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</si>
  <si>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</si>
  <si>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</si>
  <si>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</si>
  <si>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</si>
  <si>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</si>
  <si>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</si>
  <si>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</si>
  <si>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</si>
  <si>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</si>
  <si>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</si>
  <si>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</si>
  <si>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</si>
  <si>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</si>
  <si>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</si>
  <si>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</si>
  <si>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</si>
  <si>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</si>
  <si>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</si>
  <si>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</si>
  <si>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</si>
  <si>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</si>
  <si>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</si>
  <si>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</si>
  <si>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</si>
  <si>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</si>
  <si>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</si>
  <si>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</si>
  <si>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</si>
  <si>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</si>
  <si>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</si>
  <si>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</si>
  <si>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</si>
  <si>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</si>
  <si>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</si>
  <si>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</si>
  <si>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</si>
  <si>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</si>
  <si>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</si>
  <si>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</si>
  <si>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</si>
  <si>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</si>
  <si>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</si>
  <si>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</si>
  <si>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</si>
  <si>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</si>
  <si>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</si>
  <si>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</si>
  <si>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</si>
  <si>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</si>
  <si>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</si>
  <si>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</si>
  <si>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</si>
  <si>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</si>
  <si>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</si>
  <si>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</si>
  <si>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</si>
  <si>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</si>
  <si>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</si>
  <si>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</si>
  <si>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</si>
  <si>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</si>
  <si>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</si>
  <si>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</si>
  <si>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</si>
  <si>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</si>
  <si>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</si>
  <si>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</si>
  <si>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</si>
  <si>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</si>
  <si>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</si>
  <si>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</si>
  <si>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</si>
  <si>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</si>
  <si>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</si>
  <si>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</si>
  <si>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</si>
  <si>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</si>
  <si>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</si>
  <si>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</si>
  <si>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</si>
  <si>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</si>
  <si>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</si>
  <si>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</si>
  <si>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</si>
  <si>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</si>
  <si>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</si>
  <si>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</si>
  <si>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</si>
  <si>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</si>
  <si>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</si>
  <si>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</si>
  <si>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</si>
  <si>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</si>
  <si>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</si>
  <si>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</si>
  <si>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</si>
  <si>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</si>
  <si>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</si>
  <si>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</si>
  <si>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</si>
  <si>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</si>
  <si>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</si>
  <si>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</si>
  <si>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</si>
  <si>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</si>
  <si>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</si>
  <si>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</si>
  <si>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</si>
  <si>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</si>
  <si>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</si>
  <si>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</si>
  <si>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</si>
  <si>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</si>
  <si>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</si>
  <si>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</si>
  <si>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</si>
  <si>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</si>
  <si>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</si>
  <si>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</si>
  <si>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</si>
  <si>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</si>
  <si>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</si>
  <si>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</si>
  <si>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</si>
  <si>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</si>
  <si>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</si>
  <si>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</si>
  <si>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</si>
  <si>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</si>
  <si>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</si>
  <si>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</si>
  <si>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</si>
  <si>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</si>
  <si>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</si>
  <si>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</si>
  <si>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</si>
  <si>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</si>
  <si>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</si>
  <si>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</si>
  <si>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</si>
  <si>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</si>
  <si>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</si>
  <si>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</si>
  <si>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</si>
  <si>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</si>
  <si>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</si>
  <si>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</si>
  <si>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</si>
  <si>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</si>
  <si>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</si>
  <si>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</si>
  <si>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</si>
  <si>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</si>
  <si>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</si>
  <si>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</si>
  <si>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</si>
  <si>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</si>
  <si>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</si>
  <si>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</si>
  <si>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</si>
  <si>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</si>
  <si>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</si>
  <si>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</si>
  <si>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</si>
  <si>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</si>
  <si>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</si>
  <si>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</si>
  <si>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</si>
  <si>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</si>
  <si>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</si>
  <si>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</si>
  <si>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</si>
  <si>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</si>
  <si>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</si>
  <si>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</si>
  <si>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</si>
  <si>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</si>
  <si>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</si>
  <si>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</si>
  <si>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</si>
  <si>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</si>
  <si>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</si>
  <si>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</si>
  <si>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</si>
  <si>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</si>
  <si>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</si>
  <si>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</si>
  <si>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</si>
  <si>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</si>
  <si>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</si>
  <si>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</si>
  <si>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</si>
  <si>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</si>
  <si>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</si>
  <si>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</si>
  <si>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</si>
  <si>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</si>
  <si>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</si>
  <si>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</si>
  <si>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</si>
  <si>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</si>
  <si>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</si>
  <si>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</si>
  <si>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</si>
  <si>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</si>
  <si>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</si>
  <si>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</si>
  <si>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</si>
  <si>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</si>
  <si>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</si>
  <si>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</si>
  <si>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</si>
  <si>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</si>
  <si>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</si>
  <si>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</si>
  <si>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</si>
  <si>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</si>
  <si>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</si>
  <si>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</si>
  <si>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</si>
  <si>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</si>
  <si>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</si>
  <si>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</si>
  <si>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</si>
  <si>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</si>
  <si>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</si>
  <si>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</si>
  <si>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</si>
  <si>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</si>
  <si>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</si>
  <si>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</si>
  <si>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</si>
  <si>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</si>
  <si>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</si>
  <si>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</si>
  <si>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</si>
  <si>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</si>
  <si>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</si>
  <si>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</si>
  <si>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</si>
  <si>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</si>
  <si>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</si>
  <si>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</si>
  <si>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</si>
  <si>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</si>
  <si>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</si>
  <si>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</si>
  <si>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</si>
  <si>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</si>
  <si>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</si>
  <si>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</si>
  <si>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</si>
  <si>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</si>
  <si>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</si>
  <si>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</si>
  <si>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</si>
  <si>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</si>
  <si>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</si>
  <si>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</si>
  <si>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</si>
  <si>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</si>
  <si>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</si>
  <si>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</si>
  <si>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</si>
  <si>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</si>
  <si>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</si>
  <si>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</si>
  <si>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</si>
  <si>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</si>
  <si>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</si>
  <si>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</si>
  <si>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</si>
  <si>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</si>
  <si>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</si>
  <si>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</si>
  <si>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</si>
  <si>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</si>
  <si>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</si>
  <si>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</si>
  <si>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</si>
  <si>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</si>
  <si>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</si>
  <si>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</si>
  <si>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</si>
  <si>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</si>
  <si>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</si>
  <si>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</si>
  <si>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</si>
  <si>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</si>
  <si>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</si>
  <si>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</si>
  <si>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</si>
  <si>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</si>
  <si>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</si>
  <si>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</si>
  <si>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</si>
  <si>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</si>
  <si>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</si>
  <si>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</si>
  <si>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</si>
  <si>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</si>
  <si>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</si>
  <si>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</si>
  <si>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</si>
  <si>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</si>
  <si>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</si>
  <si>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</si>
  <si>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</si>
  <si>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</si>
  <si>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</si>
  <si>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</si>
  <si>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</si>
  <si>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</si>
  <si>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</si>
  <si>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</si>
  <si>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</si>
  <si>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</si>
  <si>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</si>
  <si>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</si>
  <si>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</si>
  <si>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</si>
  <si>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</si>
  <si>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</si>
  <si>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</si>
  <si>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</si>
  <si>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</si>
  <si>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</si>
  <si>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</si>
  <si>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</si>
  <si>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</si>
  <si>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</si>
  <si>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</si>
  <si>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</si>
  <si>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</si>
  <si>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</si>
  <si>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</si>
  <si>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</si>
  <si>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</si>
  <si>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</si>
  <si>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</si>
  <si>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</si>
  <si>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</si>
  <si>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</si>
  <si>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</si>
  <si>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</si>
  <si>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</si>
  <si>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</si>
  <si>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</si>
  <si>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</si>
  <si>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</si>
  <si>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</si>
  <si>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</si>
  <si>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</si>
  <si>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</si>
  <si>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</si>
  <si>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</si>
  <si>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</si>
  <si>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</si>
  <si>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</si>
  <si>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</si>
  <si>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</si>
  <si>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</si>
  <si>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</si>
  <si>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</si>
  <si>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</si>
  <si>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</si>
  <si>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</si>
  <si>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</si>
  <si>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</si>
  <si>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</si>
  <si>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</si>
  <si>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</si>
  <si>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</si>
  <si>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</si>
  <si>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</si>
  <si>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</si>
  <si>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</si>
  <si>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</si>
  <si>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</si>
  <si>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</si>
  <si>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</si>
  <si>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</si>
  <si>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</si>
  <si>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</si>
  <si>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</si>
  <si>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</si>
  <si>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</si>
  <si>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</si>
  <si>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</si>
  <si>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</si>
  <si>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</si>
  <si>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</si>
  <si>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</si>
  <si>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</si>
  <si>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</si>
  <si>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</si>
  <si>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</si>
  <si>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</si>
  <si>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</si>
  <si>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</si>
  <si>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</si>
  <si>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</si>
  <si>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</si>
  <si>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</si>
  <si>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</si>
  <si>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</si>
  <si>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</si>
  <si>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</si>
  <si>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</si>
  <si>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</si>
  <si>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</si>
  <si>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</si>
  <si>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</si>
  <si>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</si>
  <si>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</si>
  <si>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</si>
  <si>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</si>
  <si>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</si>
  <si>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</si>
  <si>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</si>
  <si>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</si>
  <si>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</si>
  <si>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</si>
  <si>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</si>
  <si>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</si>
  <si>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</si>
  <si>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</si>
  <si>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</si>
  <si>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</si>
  <si>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</si>
  <si>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</si>
  <si>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</si>
  <si>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</si>
  <si>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</si>
  <si>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</si>
  <si>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</si>
  <si>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</si>
  <si>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</si>
  <si>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</si>
  <si>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</si>
  <si>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</si>
  <si>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</si>
  <si>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</si>
  <si>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</si>
  <si>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</si>
  <si>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</si>
  <si>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</si>
  <si>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</si>
  <si>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</si>
  <si>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</si>
  <si>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</si>
  <si>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</si>
  <si>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</si>
  <si>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</si>
  <si>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</si>
  <si>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</si>
  <si>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</si>
  <si>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</si>
  <si>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</si>
  <si>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</si>
  <si>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</si>
  <si>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</si>
  <si>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</si>
  <si>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</si>
  <si>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</si>
  <si>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</si>
  <si>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</si>
  <si>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</si>
  <si>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</si>
  <si>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</si>
  <si>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</si>
  <si>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</si>
  <si>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</si>
  <si>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</si>
  <si>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</si>
  <si>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</si>
  <si>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</si>
  <si>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</si>
  <si>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</si>
  <si>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</si>
  <si>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</si>
  <si>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</si>
  <si>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</si>
  <si>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</si>
  <si>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</si>
  <si>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</si>
  <si>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</si>
  <si>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</si>
  <si>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</si>
  <si>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</si>
  <si>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</si>
  <si>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</si>
  <si>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</si>
  <si>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</si>
  <si>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</si>
  <si>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</si>
  <si>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</si>
  <si>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</si>
  <si>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</si>
  <si>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</si>
  <si>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</si>
  <si>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</si>
  <si>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</si>
  <si>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</si>
  <si>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</si>
  <si>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</si>
  <si>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</si>
  <si>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</si>
  <si>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</si>
  <si>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</si>
  <si>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</si>
  <si>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</si>
  <si>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</si>
  <si>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</si>
  <si>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</si>
  <si>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</si>
  <si>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</si>
  <si>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</si>
  <si>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</si>
  <si>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</si>
  <si>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</si>
  <si>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</si>
  <si>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</si>
  <si>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</si>
  <si>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</si>
  <si>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</si>
  <si>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</si>
  <si>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</si>
  <si>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</si>
  <si>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</si>
  <si>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</si>
  <si>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</si>
  <si>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</si>
  <si>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</si>
  <si>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</si>
  <si>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</si>
  <si>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</si>
  <si>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</si>
  <si>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</si>
  <si>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</si>
  <si>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</si>
  <si>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</si>
  <si>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</si>
  <si>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</si>
  <si>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</si>
  <si>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</si>
  <si>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</si>
  <si>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</si>
  <si>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</si>
  <si>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</si>
  <si>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</si>
  <si>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</si>
  <si>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</si>
  <si>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</si>
  <si>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</si>
  <si>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</si>
  <si>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</si>
  <si>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</si>
  <si>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</si>
  <si>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</si>
  <si>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</si>
  <si>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</si>
  <si>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</si>
  <si>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</si>
  <si>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</si>
  <si>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</si>
  <si>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</si>
  <si>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</si>
  <si>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</si>
  <si>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</si>
  <si>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</si>
  <si>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</si>
  <si>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</si>
  <si>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</si>
  <si>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</si>
  <si>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</si>
  <si>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</si>
  <si>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</si>
  <si>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</si>
  <si>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</si>
  <si>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</si>
  <si>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</si>
  <si>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</si>
  <si>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</si>
  <si>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</si>
  <si>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</si>
  <si>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</si>
  <si>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</si>
  <si>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</si>
  <si>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</si>
  <si>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</si>
  <si>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</si>
  <si>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</si>
  <si>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</si>
  <si>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</si>
  <si>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</si>
  <si>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</si>
  <si>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</si>
  <si>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</si>
  <si>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</si>
  <si>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</si>
  <si>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</si>
  <si>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</si>
  <si>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</si>
  <si>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</si>
  <si>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</si>
  <si>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</si>
  <si>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</si>
  <si>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</si>
  <si>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</si>
  <si>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</si>
  <si>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</si>
  <si>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</si>
  <si>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</si>
  <si>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</si>
  <si>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</si>
  <si>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</si>
  <si>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</si>
  <si>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</si>
  <si>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</si>
  <si>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</si>
  <si>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</si>
  <si>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</si>
  <si>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</si>
  <si>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</si>
  <si>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</si>
  <si>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</si>
  <si>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</si>
  <si>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</si>
  <si>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</si>
  <si>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</si>
  <si>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</si>
  <si>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</si>
  <si>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</si>
  <si>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</si>
  <si>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</si>
  <si>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</si>
  <si>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</si>
  <si>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</si>
  <si>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</si>
  <si>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</si>
  <si>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</si>
  <si>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</si>
  <si>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</si>
  <si>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</si>
  <si>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</si>
  <si>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</si>
  <si>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</si>
  <si>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</si>
  <si>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</si>
  <si>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</si>
  <si>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</si>
  <si>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</si>
  <si>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</si>
  <si>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</si>
  <si>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</si>
  <si>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</si>
  <si>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</si>
  <si>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</si>
  <si>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</si>
  <si>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</si>
  <si>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</si>
  <si>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</si>
  <si>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</si>
  <si>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</si>
  <si>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</si>
  <si>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</si>
  <si>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</si>
  <si>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</si>
  <si>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</si>
  <si>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</si>
  <si>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</si>
  <si>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</si>
  <si>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</si>
  <si>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</si>
  <si>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</si>
  <si>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</si>
  <si>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</si>
  <si>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</si>
  <si>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</si>
  <si>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</si>
  <si>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</si>
  <si>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</si>
  <si>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</si>
  <si>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</si>
  <si>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</si>
  <si>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</si>
  <si>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</si>
  <si>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</si>
  <si>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</si>
  <si>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</si>
  <si>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</si>
  <si>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</si>
  <si>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</si>
  <si>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</si>
  <si>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</si>
  <si>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</si>
  <si>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</si>
  <si>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</si>
  <si>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</si>
  <si>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</si>
  <si>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</si>
  <si>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</si>
  <si>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</si>
  <si>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</si>
  <si>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</si>
  <si>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</si>
  <si>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</si>
  <si>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</si>
  <si>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</si>
  <si>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</si>
  <si>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</si>
  <si>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</si>
  <si>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</si>
  <si>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</si>
  <si>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</si>
  <si>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</si>
  <si>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</si>
  <si>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</si>
  <si>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</si>
  <si>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</si>
  <si>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</si>
  <si>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</si>
  <si>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</si>
  <si>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</si>
  <si>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</si>
  <si>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</si>
  <si>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</si>
  <si>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</si>
  <si>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</si>
  <si>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</si>
  <si>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</si>
  <si>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</si>
  <si>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</si>
  <si>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</si>
  <si>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</si>
  <si>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</si>
  <si>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</si>
  <si>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</si>
  <si>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</si>
  <si>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</si>
  <si>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</si>
  <si>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</si>
  <si>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</si>
  <si>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</si>
  <si>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</si>
  <si>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</si>
  <si>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</si>
  <si>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</si>
  <si>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</si>
  <si>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</si>
  <si>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</si>
  <si>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</si>
  <si>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</si>
  <si>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</si>
  <si>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</si>
  <si>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</si>
  <si>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</si>
  <si>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</si>
  <si>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</si>
  <si>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</si>
  <si>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</si>
  <si>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</si>
  <si>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</si>
  <si>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</si>
  <si>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</si>
  <si>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</si>
  <si>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</si>
  <si>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</si>
  <si>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</si>
  <si>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</si>
  <si>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</si>
  <si>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</si>
  <si>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</si>
  <si>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</si>
  <si>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</si>
  <si>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</si>
  <si>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</si>
  <si>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</si>
  <si>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</si>
  <si>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</si>
  <si>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</si>
  <si>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</si>
  <si>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</si>
  <si>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</si>
  <si>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</si>
  <si>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</si>
  <si>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</si>
  <si>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</si>
  <si>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</si>
  <si>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</si>
  <si>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</si>
  <si>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</si>
  <si>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</si>
  <si>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</si>
  <si>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</si>
  <si>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</si>
  <si>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</si>
  <si>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</si>
  <si>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</si>
  <si>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</si>
  <si>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</si>
  <si>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</si>
  <si>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</si>
  <si>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</si>
  <si>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</si>
  <si>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</si>
  <si>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</si>
  <si>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</si>
  <si>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</si>
  <si>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</si>
  <si>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</si>
  <si>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</si>
  <si>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</si>
  <si>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</si>
  <si>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</si>
  <si>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</si>
  <si>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</si>
  <si>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</si>
  <si>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</si>
  <si>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</si>
  <si>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</si>
  <si>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</si>
  <si>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</si>
  <si>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</si>
  <si>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</si>
  <si>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</si>
  <si>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</si>
  <si>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</si>
  <si>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</si>
  <si>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</si>
  <si>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</si>
  <si>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</si>
  <si>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</si>
  <si>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</si>
  <si>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</si>
  <si>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</si>
  <si>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</si>
  <si>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</si>
  <si>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</si>
  <si>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</si>
  <si>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</si>
  <si>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</si>
  <si>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</si>
  <si>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</si>
  <si>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</si>
  <si>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</si>
  <si>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</si>
  <si>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</si>
  <si>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</si>
  <si>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</si>
  <si>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</si>
  <si>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</si>
  <si>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</si>
  <si>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</si>
  <si>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</si>
  <si>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</si>
  <si>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</si>
  <si>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</si>
  <si>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</si>
  <si>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</si>
  <si>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</si>
  <si>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</si>
  <si>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</si>
  <si>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</si>
  <si>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</si>
  <si>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</si>
  <si>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</si>
  <si>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</si>
  <si>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</si>
  <si>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</si>
  <si>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</si>
  <si>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</si>
  <si>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</si>
  <si>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</si>
  <si>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</si>
  <si>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</si>
  <si>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</si>
  <si>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</si>
  <si>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</si>
  <si>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</si>
  <si>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</si>
  <si>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</si>
  <si>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</si>
  <si>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</si>
  <si>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</si>
  <si>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</si>
  <si>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</si>
  <si>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</si>
  <si>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</si>
  <si>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</si>
  <si>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</si>
  <si>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</si>
  <si>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</si>
  <si>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</si>
  <si>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</si>
  <si>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</si>
  <si>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</si>
  <si>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</si>
  <si>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</si>
  <si>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</si>
  <si>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</si>
  <si>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</si>
  <si>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</si>
  <si>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</si>
  <si>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</si>
  <si>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</si>
  <si>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</si>
  <si>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</si>
  <si>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</si>
  <si>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</si>
  <si>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</si>
  <si>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</si>
  <si>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</si>
  <si>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</si>
  <si>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</si>
  <si>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</si>
  <si>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</si>
  <si>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</si>
  <si>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</si>
  <si>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</si>
  <si>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</si>
  <si>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</si>
  <si>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</si>
  <si>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</si>
  <si>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</si>
  <si>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</si>
  <si>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</si>
  <si>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</si>
  <si>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</si>
  <si>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</si>
  <si>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</si>
  <si>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</si>
  <si>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</si>
  <si>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</si>
  <si>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</si>
  <si>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</si>
  <si>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</si>
  <si>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</si>
  <si>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</si>
  <si>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</si>
  <si>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</si>
  <si>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</si>
  <si>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</si>
  <si>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</si>
  <si>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</si>
  <si>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</si>
  <si>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</si>
  <si>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</si>
  <si>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</si>
  <si>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</si>
  <si>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</si>
  <si>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</si>
  <si>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</si>
  <si>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</si>
  <si>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</si>
  <si>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</si>
  <si>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</si>
  <si>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</si>
  <si>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</si>
  <si>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</si>
  <si>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</si>
  <si>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</si>
  <si>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</si>
  <si>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</si>
  <si>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</si>
  <si>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</si>
  <si>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</si>
  <si>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</si>
  <si>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</si>
  <si>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</si>
  <si>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</si>
  <si>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</si>
  <si>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</si>
  <si>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</si>
  <si>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</si>
  <si>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</si>
  <si>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</si>
  <si>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</si>
  <si>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</si>
  <si>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</si>
  <si>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</si>
  <si>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</si>
  <si>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</si>
  <si>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</si>
  <si>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</si>
  <si>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</si>
  <si>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</si>
  <si>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</si>
  <si>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</si>
  <si>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</si>
  <si>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</si>
  <si>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</si>
  <si>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</si>
  <si>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</si>
  <si>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</si>
  <si>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</si>
  <si>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</si>
  <si>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</si>
  <si>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</si>
  <si>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</si>
  <si>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</si>
  <si>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</si>
  <si>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</si>
  <si>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</si>
  <si>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</si>
  <si>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</si>
  <si>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</si>
  <si>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</si>
  <si>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</si>
  <si>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</si>
  <si>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</si>
  <si>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</si>
  <si>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</si>
  <si>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</si>
  <si>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</si>
  <si>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</si>
  <si>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</si>
  <si>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</si>
  <si>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</si>
  <si>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</si>
  <si>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</si>
  <si>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</si>
  <si>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</si>
  <si>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</si>
  <si>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</si>
  <si>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</si>
  <si>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</si>
  <si>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</si>
  <si>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</si>
  <si>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</si>
  <si>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</si>
  <si>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</si>
  <si>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</si>
  <si>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</si>
  <si>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</si>
  <si>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</si>
  <si>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</si>
  <si>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</si>
  <si>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</si>
  <si>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</si>
  <si>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</si>
  <si>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</si>
  <si>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</si>
  <si>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</si>
  <si>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</si>
  <si>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</si>
  <si>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</si>
  <si>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</si>
  <si>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</si>
  <si>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</si>
  <si>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</si>
  <si>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</si>
  <si>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</si>
  <si>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</si>
  <si>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</si>
  <si>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</si>
  <si>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</si>
  <si>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</si>
  <si>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</si>
  <si>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</si>
  <si>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</si>
  <si>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</si>
  <si>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</si>
  <si>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</si>
  <si>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</si>
  <si>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</si>
  <si>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</si>
  <si>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</si>
  <si>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</si>
  <si>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</si>
  <si>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</si>
  <si>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</si>
  <si>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</si>
  <si>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</si>
  <si>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</si>
  <si>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</si>
  <si>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</si>
  <si>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</si>
  <si>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</si>
  <si>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</si>
  <si>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</si>
  <si>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</si>
  <si>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</si>
  <si>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</si>
  <si>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</si>
  <si>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</si>
  <si>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</si>
  <si>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</si>
  <si>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</si>
  <si>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</si>
  <si>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</si>
  <si>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</si>
  <si>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</si>
  <si>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</si>
  <si>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</si>
  <si>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</si>
  <si>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</si>
  <si>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</si>
  <si>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</si>
  <si>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</si>
  <si>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</si>
  <si>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</si>
  <si>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</si>
  <si>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</si>
  <si>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</si>
  <si>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</si>
  <si>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</si>
  <si>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</si>
  <si>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</si>
  <si>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</si>
  <si>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</si>
  <si>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</si>
  <si>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</si>
  <si>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</si>
  <si>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</si>
  <si>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</si>
  <si>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</si>
  <si>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</si>
  <si>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</si>
  <si>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</si>
  <si>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</si>
  <si>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</si>
  <si>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</si>
  <si>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</si>
  <si>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</si>
  <si>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</si>
  <si>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</si>
  <si>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</si>
  <si>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</si>
  <si>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</si>
  <si>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</si>
  <si>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</si>
  <si>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</si>
  <si>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</si>
  <si>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</si>
  <si>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</si>
  <si>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</si>
  <si>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</si>
  <si>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</si>
  <si>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</si>
  <si>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</si>
  <si>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</si>
  <si>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</si>
  <si>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</si>
  <si>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</si>
  <si>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</si>
  <si>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</si>
  <si>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</si>
  <si>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</si>
  <si>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</si>
  <si>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</si>
  <si>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</si>
  <si>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</si>
  <si>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</si>
  <si>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</si>
  <si>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</si>
  <si>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</si>
  <si>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</si>
  <si>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</si>
  <si>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</si>
  <si>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</si>
  <si>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</si>
  <si>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</si>
  <si>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</si>
  <si>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</si>
  <si>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</si>
  <si>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</si>
  <si>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</si>
  <si>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</si>
  <si>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</si>
  <si>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</si>
  <si>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</si>
  <si>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</si>
  <si>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</si>
  <si>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</si>
  <si>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</si>
  <si>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</si>
  <si>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</si>
  <si>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</si>
  <si>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</si>
  <si>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</si>
  <si>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</si>
  <si>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</si>
  <si>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Sopot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</si>
</sst>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428</c:v>
                </c:pt>
                <c:pt idx="1">
                  <c:v>481</c:v>
                </c:pt>
                <c:pt idx="2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300</c:v>
                </c:pt>
                <c:pt idx="1">
                  <c:v>362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417088"/>
        <c:axId val="137418624"/>
      </c:barChart>
      <c:catAx>
        <c:axId val="13741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18624"/>
        <c:crosses val="autoZero"/>
        <c:auto val="1"/>
        <c:lblAlgn val="ctr"/>
        <c:lblOffset val="100"/>
        <c:noMultiLvlLbl val="0"/>
      </c:catAx>
      <c:valAx>
        <c:axId val="13741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17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408</c:v>
                </c:pt>
                <c:pt idx="1">
                  <c:v>345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00896"/>
        <c:axId val="142677120"/>
      </c:barChart>
      <c:catAx>
        <c:axId val="14240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77120"/>
        <c:crosses val="autoZero"/>
        <c:auto val="1"/>
        <c:lblAlgn val="ctr"/>
        <c:lblOffset val="100"/>
        <c:noMultiLvlLbl val="0"/>
      </c:catAx>
      <c:valAx>
        <c:axId val="14267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00896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22</c:v>
                </c:pt>
                <c:pt idx="1">
                  <c:v>11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712192"/>
        <c:axId val="142726272"/>
      </c:barChart>
      <c:catAx>
        <c:axId val="142712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26272"/>
        <c:crosses val="autoZero"/>
        <c:auto val="1"/>
        <c:lblAlgn val="ctr"/>
        <c:lblOffset val="100"/>
        <c:noMultiLvlLbl val="0"/>
      </c:catAx>
      <c:valAx>
        <c:axId val="142726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1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760576"/>
        <c:axId val="142774656"/>
      </c:barChart>
      <c:catAx>
        <c:axId val="14276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74656"/>
        <c:crosses val="autoZero"/>
        <c:auto val="1"/>
        <c:lblAlgn val="ctr"/>
        <c:lblOffset val="100"/>
        <c:noMultiLvlLbl val="0"/>
      </c:catAx>
      <c:valAx>
        <c:axId val="142774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6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877056"/>
        <c:axId val="142878592"/>
      </c:barChart>
      <c:catAx>
        <c:axId val="14287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78592"/>
        <c:crosses val="autoZero"/>
        <c:auto val="1"/>
        <c:lblAlgn val="ctr"/>
        <c:lblOffset val="100"/>
        <c:noMultiLvlLbl val="0"/>
      </c:catAx>
      <c:valAx>
        <c:axId val="14287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7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16.336866287265703</c:v>
                </c:pt>
                <c:pt idx="1">
                  <c:v>58.27285542734819</c:v>
                </c:pt>
                <c:pt idx="2">
                  <c:v>25.390278285386103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17</c:v>
                </c:pt>
                <c:pt idx="1">
                  <c:v>18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3012992"/>
        <c:axId val="143014528"/>
      </c:barChart>
      <c:catAx>
        <c:axId val="143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14528"/>
        <c:crosses val="autoZero"/>
        <c:auto val="1"/>
        <c:lblAlgn val="ctr"/>
        <c:lblOffset val="100"/>
        <c:noMultiLvlLbl val="0"/>
      </c:catAx>
      <c:valAx>
        <c:axId val="14301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01299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3069952"/>
        <c:axId val="143071488"/>
      </c:barChart>
      <c:catAx>
        <c:axId val="1430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71488"/>
        <c:crosses val="autoZero"/>
        <c:auto val="1"/>
        <c:lblAlgn val="ctr"/>
        <c:lblOffset val="100"/>
        <c:noMultiLvlLbl val="0"/>
      </c:catAx>
      <c:valAx>
        <c:axId val="1430714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0699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67.7</c:v>
                </c:pt>
                <c:pt idx="1">
                  <c:v>93.2</c:v>
                </c:pt>
                <c:pt idx="2">
                  <c:v>90.7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55.9</c:v>
                </c:pt>
                <c:pt idx="1">
                  <c:v>101.3</c:v>
                </c:pt>
                <c:pt idx="2">
                  <c:v>95.8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122816"/>
        <c:axId val="143124352"/>
      </c:barChart>
      <c:catAx>
        <c:axId val="1431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24352"/>
        <c:crosses val="autoZero"/>
        <c:auto val="1"/>
        <c:lblAlgn val="ctr"/>
        <c:lblOffset val="100"/>
        <c:noMultiLvlLbl val="0"/>
      </c:catAx>
      <c:valAx>
        <c:axId val="14312435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228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372</c:v>
                </c:pt>
                <c:pt idx="1">
                  <c:v>293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145600"/>
        <c:axId val="143176064"/>
      </c:barChart>
      <c:catAx>
        <c:axId val="14314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76064"/>
        <c:crosses val="autoZero"/>
        <c:auto val="1"/>
        <c:lblAlgn val="ctr"/>
        <c:lblOffset val="100"/>
        <c:noMultiLvlLbl val="0"/>
      </c:catAx>
      <c:valAx>
        <c:axId val="14317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4560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</c:v>
                </c:pt>
                <c:pt idx="1">
                  <c:v>16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202176"/>
        <c:axId val="143203712"/>
      </c:barChart>
      <c:catAx>
        <c:axId val="14320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03712"/>
        <c:crosses val="autoZero"/>
        <c:auto val="1"/>
        <c:lblAlgn val="ctr"/>
        <c:lblOffset val="100"/>
        <c:noMultiLvlLbl val="0"/>
      </c:catAx>
      <c:valAx>
        <c:axId val="14320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02176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65</c:v>
                </c:pt>
                <c:pt idx="1">
                  <c:v>70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25</c:v>
                </c:pt>
                <c:pt idx="1">
                  <c:v>24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088448"/>
        <c:axId val="138089984"/>
      </c:barChart>
      <c:catAx>
        <c:axId val="13808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89984"/>
        <c:crosses val="autoZero"/>
        <c:auto val="1"/>
        <c:lblAlgn val="ctr"/>
        <c:lblOffset val="100"/>
        <c:noMultiLvlLbl val="0"/>
      </c:catAx>
      <c:valAx>
        <c:axId val="13808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88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95</c:v>
                </c:pt>
                <c:pt idx="1">
                  <c:v>117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206</c:v>
                </c:pt>
                <c:pt idx="1">
                  <c:v>231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259136"/>
        <c:axId val="143260672"/>
      </c:barChart>
      <c:catAx>
        <c:axId val="1432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60672"/>
        <c:crosses val="autoZero"/>
        <c:auto val="1"/>
        <c:lblAlgn val="ctr"/>
        <c:lblOffset val="100"/>
        <c:noMultiLvlLbl val="0"/>
      </c:catAx>
      <c:valAx>
        <c:axId val="14326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59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2.1458779303503368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2.1563201587218712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2.2137524147653109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2.3390591552237248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2.2450790998799142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2.6366626638124573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2.824622774500078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2.6471048921839921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2.929045058215423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3.2788597086618285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3.2475330235472248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3.3362919647052678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4.1246802067561221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4.610243826032475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4.1507857776849582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2.3756069545240956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1.6446509685166815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1.0964339790111208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515008"/>
        <c:axId val="143524992"/>
      </c:barChart>
      <c:catAx>
        <c:axId val="1435150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3524992"/>
        <c:crosses val="autoZero"/>
        <c:auto val="1"/>
        <c:lblAlgn val="ctr"/>
        <c:lblOffset val="100"/>
        <c:noMultiLvlLbl val="0"/>
      </c:catAx>
      <c:valAx>
        <c:axId val="1435249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3515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2.3808280687098624</c:v>
                </c:pt>
                <c:pt idx="1">
                  <c:v>2.2241946431368453</c:v>
                </c:pt>
                <c:pt idx="2">
                  <c:v>2.3495013835952596</c:v>
                </c:pt>
                <c:pt idx="3">
                  <c:v>2.5531248368401815</c:v>
                </c:pt>
                <c:pt idx="4">
                  <c:v>2.4695870098679058</c:v>
                </c:pt>
                <c:pt idx="5">
                  <c:v>2.7932960893854748</c:v>
                </c:pt>
                <c:pt idx="6">
                  <c:v>2.9655928575157939</c:v>
                </c:pt>
                <c:pt idx="7">
                  <c:v>3.2005429958753195</c:v>
                </c:pt>
                <c:pt idx="8">
                  <c:v>3.3101863937764318</c:v>
                </c:pt>
                <c:pt idx="9">
                  <c:v>3.3832819923771731</c:v>
                </c:pt>
                <c:pt idx="10">
                  <c:v>3.4511564767921472</c:v>
                </c:pt>
                <c:pt idx="11">
                  <c:v>3.4877042760925181</c:v>
                </c:pt>
                <c:pt idx="12">
                  <c:v>3.9158356393254321</c:v>
                </c:pt>
                <c:pt idx="13">
                  <c:v>4.4118414869733202</c:v>
                </c:pt>
                <c:pt idx="14">
                  <c:v>3.5451365321359578</c:v>
                </c:pt>
                <c:pt idx="15">
                  <c:v>1.6446509685166815</c:v>
                </c:pt>
                <c:pt idx="16">
                  <c:v>1.1643084634260952</c:v>
                </c:pt>
                <c:pt idx="17">
                  <c:v>0.74661932856471569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561856"/>
        <c:axId val="143563392"/>
      </c:barChart>
      <c:catAx>
        <c:axId val="1435618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3563392"/>
        <c:crosses val="autoZero"/>
        <c:auto val="1"/>
        <c:lblAlgn val="ctr"/>
        <c:lblOffset val="100"/>
        <c:noMultiLvlLbl val="0"/>
      </c:catAx>
      <c:valAx>
        <c:axId val="1435633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61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0.18057060310581438</c:v>
                </c:pt>
                <c:pt idx="1">
                  <c:v>0.18177411536597191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1.2278801011195377</c:v>
                </c:pt>
                <c:pt idx="1">
                  <c:v>0.56955889481337851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7.2709762850607911</c:v>
                </c:pt>
                <c:pt idx="1">
                  <c:v>2.714493456131847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24.304803178042615</c:v>
                </c:pt>
                <c:pt idx="1">
                  <c:v>18.58943286476006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52.534007463584928</c:v>
                </c:pt>
                <c:pt idx="1">
                  <c:v>65.899175957343672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4.3938846755748164</c:v>
                </c:pt>
                <c:pt idx="1">
                  <c:v>4.5443528841492968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10.087877693511496</c:v>
                </c:pt>
                <c:pt idx="1">
                  <c:v>7.5012118274357737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799424"/>
        <c:axId val="143800960"/>
      </c:barChart>
      <c:catAx>
        <c:axId val="14379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800960"/>
        <c:crosses val="autoZero"/>
        <c:auto val="1"/>
        <c:lblAlgn val="ctr"/>
        <c:lblOffset val="100"/>
        <c:noMultiLvlLbl val="0"/>
      </c:catAx>
      <c:valAx>
        <c:axId val="143800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799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34.597327555074038</c:v>
                </c:pt>
                <c:pt idx="1">
                  <c:v>31.010664081434804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28.867220416516194</c:v>
                </c:pt>
                <c:pt idx="1">
                  <c:v>34.730974309258364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36.306729264475749</c:v>
                </c:pt>
                <c:pt idx="1">
                  <c:v>33.90693165293262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0.22872276393403151</c:v>
                </c:pt>
                <c:pt idx="1">
                  <c:v>0.35142995637421232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864192"/>
        <c:axId val="143865728"/>
      </c:barChart>
      <c:catAx>
        <c:axId val="14386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865728"/>
        <c:crosses val="autoZero"/>
        <c:auto val="1"/>
        <c:lblAlgn val="ctr"/>
        <c:lblOffset val="100"/>
        <c:noMultiLvlLbl val="0"/>
      </c:catAx>
      <c:valAx>
        <c:axId val="143865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864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6</c:v>
                </c:pt>
                <c:pt idx="4">
                  <c:v>10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3900672"/>
        <c:axId val="143902208"/>
      </c:barChart>
      <c:catAx>
        <c:axId val="14390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02208"/>
        <c:crosses val="autoZero"/>
        <c:auto val="1"/>
        <c:lblAlgn val="ctr"/>
        <c:lblOffset val="100"/>
        <c:noMultiLvlLbl val="0"/>
      </c:catAx>
      <c:valAx>
        <c:axId val="143902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00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</c:v>
                </c:pt>
                <c:pt idx="1">
                  <c:v>0.3</c:v>
                </c:pt>
                <c:pt idx="3">
                  <c:v>0.28000000000000003</c:v>
                </c:pt>
                <c:pt idx="4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3942784"/>
        <c:axId val="143944320"/>
      </c:barChart>
      <c:catAx>
        <c:axId val="14394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944320"/>
        <c:crosses val="autoZero"/>
        <c:auto val="1"/>
        <c:lblAlgn val="ctr"/>
        <c:lblOffset val="100"/>
        <c:noMultiLvlLbl val="0"/>
      </c:catAx>
      <c:valAx>
        <c:axId val="1439443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9427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100</c:v>
                </c:pt>
                <c:pt idx="1">
                  <c:v>64.955640050697085</c:v>
                </c:pt>
                <c:pt idx="2">
                  <c:v>15.23452157598499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35.044359949302915</c:v>
                </c:pt>
                <c:pt idx="2">
                  <c:v>84.765478424015001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330752"/>
        <c:axId val="144332288"/>
      </c:barChart>
      <c:catAx>
        <c:axId val="14433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332288"/>
        <c:crosses val="autoZero"/>
        <c:auto val="1"/>
        <c:lblAlgn val="ctr"/>
        <c:lblOffset val="100"/>
        <c:noMultiLvlLbl val="0"/>
      </c:catAx>
      <c:valAx>
        <c:axId val="144332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330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6.8</c:v>
                </c:pt>
                <c:pt idx="1">
                  <c:v>6.8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394112"/>
        <c:axId val="144395648"/>
      </c:barChart>
      <c:catAx>
        <c:axId val="14439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95648"/>
        <c:crosses val="autoZero"/>
        <c:auto val="1"/>
        <c:lblAlgn val="ctr"/>
        <c:lblOffset val="100"/>
        <c:noMultiLvlLbl val="0"/>
      </c:catAx>
      <c:valAx>
        <c:axId val="14439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394112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76</c:v>
                </c:pt>
                <c:pt idx="1">
                  <c:v>82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78</c:v>
                </c:pt>
                <c:pt idx="1">
                  <c:v>77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069760"/>
        <c:axId val="144071296"/>
      </c:barChart>
      <c:catAx>
        <c:axId val="14406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071296"/>
        <c:crosses val="autoZero"/>
        <c:auto val="1"/>
        <c:lblAlgn val="ctr"/>
        <c:lblOffset val="100"/>
        <c:noMultiLvlLbl val="0"/>
      </c:catAx>
      <c:valAx>
        <c:axId val="144071296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06976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468</c:v>
                </c:pt>
                <c:pt idx="1">
                  <c:v>406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406</c:v>
                </c:pt>
                <c:pt idx="1">
                  <c:v>332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45152"/>
        <c:axId val="140645504"/>
      </c:barChart>
      <c:catAx>
        <c:axId val="1381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645504"/>
        <c:crosses val="autoZero"/>
        <c:auto val="1"/>
        <c:lblAlgn val="ctr"/>
        <c:lblOffset val="100"/>
        <c:noMultiLvlLbl val="0"/>
      </c:catAx>
      <c:valAx>
        <c:axId val="14064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45152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167</c:v>
                </c:pt>
                <c:pt idx="1">
                  <c:v>227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204</c:v>
                </c:pt>
                <c:pt idx="1">
                  <c:v>246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118528"/>
        <c:axId val="144120064"/>
      </c:barChart>
      <c:catAx>
        <c:axId val="14411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120064"/>
        <c:crosses val="autoZero"/>
        <c:auto val="1"/>
        <c:lblAlgn val="ctr"/>
        <c:lblOffset val="100"/>
        <c:noMultiLvlLbl val="0"/>
      </c:catAx>
      <c:valAx>
        <c:axId val="14412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118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29.406336511842511</c:v>
                </c:pt>
                <c:pt idx="1">
                  <c:v>31.113801452784507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28.468163641956323</c:v>
                </c:pt>
                <c:pt idx="1">
                  <c:v>28.329297820823246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15.749000307597663</c:v>
                </c:pt>
                <c:pt idx="1">
                  <c:v>22.639225181598064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12.457705321439557</c:v>
                </c:pt>
                <c:pt idx="1">
                  <c:v>12.590799031476999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7.305444478621963</c:v>
                </c:pt>
                <c:pt idx="1">
                  <c:v>3.87409200968523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6.6133497385419879</c:v>
                </c:pt>
                <c:pt idx="1">
                  <c:v>1.4527845036319613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4211328"/>
        <c:axId val="144237696"/>
      </c:barChart>
      <c:catAx>
        <c:axId val="1442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237696"/>
        <c:crosses val="autoZero"/>
        <c:auto val="1"/>
        <c:lblAlgn val="ctr"/>
        <c:lblOffset val="100"/>
        <c:noMultiLvlLbl val="0"/>
      </c:catAx>
      <c:valAx>
        <c:axId val="144237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11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49.45</c:v>
                </c:pt>
                <c:pt idx="1">
                  <c:v>40.79</c:v>
                </c:pt>
                <c:pt idx="2">
                  <c:v>8.34</c:v>
                </c:pt>
                <c:pt idx="3">
                  <c:v>1.07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55.4</c:v>
                </c:pt>
                <c:pt idx="1">
                  <c:v>32.81</c:v>
                </c:pt>
                <c:pt idx="2">
                  <c:v>9.15</c:v>
                </c:pt>
                <c:pt idx="3">
                  <c:v>2.2000000000000002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4278656"/>
        <c:axId val="144280192"/>
      </c:barChart>
      <c:catAx>
        <c:axId val="14427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80192"/>
        <c:crosses val="autoZero"/>
        <c:auto val="1"/>
        <c:lblAlgn val="ctr"/>
        <c:lblOffset val="100"/>
        <c:noMultiLvlLbl val="0"/>
      </c:catAx>
      <c:valAx>
        <c:axId val="144280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786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54653</c:v>
                </c:pt>
                <c:pt idx="1">
                  <c:v>61551</c:v>
                </c:pt>
                <c:pt idx="2">
                  <c:v>70869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296960"/>
        <c:axId val="144306944"/>
      </c:barChart>
      <c:catAx>
        <c:axId val="14429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306944"/>
        <c:crosses val="autoZero"/>
        <c:auto val="1"/>
        <c:lblAlgn val="ctr"/>
        <c:lblOffset val="100"/>
        <c:noMultiLvlLbl val="0"/>
      </c:catAx>
      <c:valAx>
        <c:axId val="14430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2678</c:v>
                </c:pt>
                <c:pt idx="1">
                  <c:v>2820</c:v>
                </c:pt>
                <c:pt idx="2">
                  <c:v>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3481</c:v>
                </c:pt>
                <c:pt idx="1">
                  <c:v>3513</c:v>
                </c:pt>
                <c:pt idx="2">
                  <c:v>3565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558336"/>
        <c:axId val="144568320"/>
      </c:barChart>
      <c:catAx>
        <c:axId val="1445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568320"/>
        <c:crosses val="autoZero"/>
        <c:auto val="1"/>
        <c:lblAlgn val="ctr"/>
        <c:lblOffset val="100"/>
        <c:noMultiLvlLbl val="0"/>
      </c:catAx>
      <c:valAx>
        <c:axId val="144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55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13.5</c:v>
                </c:pt>
                <c:pt idx="1">
                  <c:v>38.5</c:v>
                </c:pt>
                <c:pt idx="2">
                  <c:v>0</c:v>
                </c:pt>
                <c:pt idx="3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66.203703703703709</c:v>
                </c:pt>
                <c:pt idx="1">
                  <c:v>88.935574229691866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33.796296296296298</c:v>
                </c:pt>
                <c:pt idx="1">
                  <c:v>11.064425770308123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7348224"/>
        <c:axId val="137349760"/>
      </c:barChart>
      <c:catAx>
        <c:axId val="137348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349760"/>
        <c:crosses val="autoZero"/>
        <c:auto val="1"/>
        <c:lblAlgn val="ctr"/>
        <c:lblOffset val="100"/>
        <c:noMultiLvlLbl val="0"/>
      </c:catAx>
      <c:valAx>
        <c:axId val="1373497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3482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25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27040"/>
        <c:axId val="144728832"/>
      </c:barChart>
      <c:catAx>
        <c:axId val="1447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28832"/>
        <c:crosses val="autoZero"/>
        <c:auto val="1"/>
        <c:lblAlgn val="ctr"/>
        <c:lblOffset val="100"/>
        <c:noMultiLvlLbl val="0"/>
      </c:catAx>
      <c:valAx>
        <c:axId val="14472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2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</c:v>
                </c:pt>
                <c:pt idx="1">
                  <c:v>11.5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57504"/>
        <c:axId val="144759040"/>
      </c:barChart>
      <c:catAx>
        <c:axId val="14475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59040"/>
        <c:crosses val="autoZero"/>
        <c:auto val="1"/>
        <c:lblAlgn val="ctr"/>
        <c:lblOffset val="100"/>
        <c:noMultiLvlLbl val="0"/>
      </c:catAx>
      <c:valAx>
        <c:axId val="14475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5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10.1</c:v>
                </c:pt>
                <c:pt idx="1">
                  <c:v>15.3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87712"/>
        <c:axId val="144789504"/>
      </c:barChart>
      <c:catAx>
        <c:axId val="1447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789504"/>
        <c:crosses val="autoZero"/>
        <c:auto val="1"/>
        <c:lblAlgn val="ctr"/>
        <c:lblOffset val="100"/>
        <c:noMultiLvlLbl val="0"/>
      </c:catAx>
      <c:valAx>
        <c:axId val="1447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78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14.8</c:v>
                </c:pt>
                <c:pt idx="1">
                  <c:v>52.6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4836096"/>
        <c:axId val="144837632"/>
      </c:barChart>
      <c:catAx>
        <c:axId val="14483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837632"/>
        <c:crosses val="autoZero"/>
        <c:auto val="1"/>
        <c:lblAlgn val="ctr"/>
        <c:lblOffset val="100"/>
        <c:noMultiLvlLbl val="0"/>
      </c:catAx>
      <c:valAx>
        <c:axId val="14483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83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10.199999999999999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74880"/>
        <c:axId val="144893056"/>
      </c:barChart>
      <c:catAx>
        <c:axId val="14487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93056"/>
        <c:crosses val="autoZero"/>
        <c:auto val="1"/>
        <c:lblAlgn val="ctr"/>
        <c:lblOffset val="100"/>
        <c:noMultiLvlLbl val="0"/>
      </c:catAx>
      <c:valAx>
        <c:axId val="14489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7488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15.2</c:v>
                </c:pt>
                <c:pt idx="1">
                  <c:v>30.4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31.5</c:v>
                </c:pt>
                <c:pt idx="1">
                  <c:v>69.400000000000006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53.3</c:v>
                </c:pt>
                <c:pt idx="1">
                  <c:v>0.2</c:v>
                </c:pt>
                <c:pt idx="2">
                  <c:v>70.099999999999994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5300480"/>
        <c:axId val="145318656"/>
      </c:barChart>
      <c:catAx>
        <c:axId val="1453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318656"/>
        <c:crosses val="autoZero"/>
        <c:auto val="1"/>
        <c:lblAlgn val="ctr"/>
        <c:lblOffset val="100"/>
        <c:noMultiLvlLbl val="0"/>
      </c:catAx>
      <c:valAx>
        <c:axId val="145318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5300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45152"/>
        <c:axId val="145346944"/>
      </c:barChart>
      <c:catAx>
        <c:axId val="14534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46944"/>
        <c:crosses val="autoZero"/>
        <c:auto val="1"/>
        <c:lblAlgn val="ctr"/>
        <c:lblOffset val="100"/>
        <c:noMultiLvlLbl val="0"/>
      </c:catAx>
      <c:valAx>
        <c:axId val="145346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34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70336"/>
        <c:axId val="145076224"/>
      </c:barChart>
      <c:catAx>
        <c:axId val="145070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76224"/>
        <c:crosses val="autoZero"/>
        <c:auto val="1"/>
        <c:lblAlgn val="ctr"/>
        <c:lblOffset val="100"/>
        <c:noMultiLvlLbl val="0"/>
      </c:catAx>
      <c:valAx>
        <c:axId val="145076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070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5110912"/>
        <c:axId val="145112448"/>
      </c:barChart>
      <c:catAx>
        <c:axId val="14511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12448"/>
        <c:crosses val="autoZero"/>
        <c:auto val="1"/>
        <c:lblAlgn val="ctr"/>
        <c:lblOffset val="100"/>
        <c:noMultiLvlLbl val="0"/>
      </c:catAx>
      <c:valAx>
        <c:axId val="145112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110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27.2</c:v>
                </c:pt>
                <c:pt idx="1">
                  <c:v>28.9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35.200000000000003</c:v>
                </c:pt>
                <c:pt idx="1">
                  <c:v>35.799999999999997</c:v>
                </c:pt>
                <c:pt idx="2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5237504"/>
        <c:axId val="145239040"/>
      </c:barChart>
      <c:catAx>
        <c:axId val="145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39040"/>
        <c:crosses val="autoZero"/>
        <c:auto val="1"/>
        <c:lblAlgn val="ctr"/>
        <c:lblOffset val="100"/>
        <c:noMultiLvlLbl val="0"/>
      </c:catAx>
      <c:valAx>
        <c:axId val="145239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375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244.13499999999999</c:v>
                </c:pt>
                <c:pt idx="1">
                  <c:v>244.19499999999999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441920"/>
        <c:axId val="145443456"/>
      </c:barChart>
      <c:catAx>
        <c:axId val="14544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43456"/>
        <c:crosses val="autoZero"/>
        <c:auto val="1"/>
        <c:lblAlgn val="ctr"/>
        <c:lblOffset val="100"/>
        <c:noMultiLvlLbl val="0"/>
      </c:catAx>
      <c:valAx>
        <c:axId val="145443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4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1852.55</c:v>
                </c:pt>
                <c:pt idx="1">
                  <c:v>7716.01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482112"/>
        <c:axId val="145483648"/>
      </c:barChart>
      <c:catAx>
        <c:axId val="14548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83648"/>
        <c:crosses val="autoZero"/>
        <c:auto val="1"/>
        <c:lblAlgn val="ctr"/>
        <c:lblOffset val="100"/>
        <c:noMultiLvlLbl val="0"/>
      </c:catAx>
      <c:valAx>
        <c:axId val="14548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82112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54</c:v>
                </c:pt>
                <c:pt idx="1">
                  <c:v>48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41</c:v>
                </c:pt>
                <c:pt idx="1">
                  <c:v>42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513856"/>
        <c:axId val="145536128"/>
      </c:barChart>
      <c:catAx>
        <c:axId val="1455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36128"/>
        <c:crosses val="autoZero"/>
        <c:auto val="1"/>
        <c:lblAlgn val="ctr"/>
        <c:lblOffset val="100"/>
        <c:noMultiLvlLbl val="0"/>
      </c:catAx>
      <c:valAx>
        <c:axId val="14553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138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13.4</c:v>
                </c:pt>
                <c:pt idx="1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58.5</c:v>
                </c:pt>
                <c:pt idx="1">
                  <c:v>45.7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28.1</c:v>
                </c:pt>
                <c:pt idx="1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0829056"/>
        <c:axId val="140830592"/>
      </c:barChart>
      <c:catAx>
        <c:axId val="14082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830592"/>
        <c:crosses val="autoZero"/>
        <c:auto val="1"/>
        <c:lblAlgn val="ctr"/>
        <c:lblOffset val="100"/>
        <c:noMultiLvlLbl val="0"/>
      </c:catAx>
      <c:valAx>
        <c:axId val="14083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829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428</c:v>
                </c:pt>
                <c:pt idx="1">
                  <c:v>481</c:v>
                </c:pt>
                <c:pt idx="2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300</c:v>
                </c:pt>
                <c:pt idx="1">
                  <c:v>362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465664"/>
        <c:axId val="140467200"/>
      </c:barChart>
      <c:catAx>
        <c:axId val="14046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67200"/>
        <c:crosses val="autoZero"/>
        <c:auto val="1"/>
        <c:lblAlgn val="ctr"/>
        <c:lblOffset val="100"/>
        <c:noMultiLvlLbl val="0"/>
      </c:catAx>
      <c:valAx>
        <c:axId val="1404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65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65</c:v>
                </c:pt>
                <c:pt idx="1">
                  <c:v>70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25</c:v>
                </c:pt>
                <c:pt idx="1">
                  <c:v>24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503680"/>
        <c:axId val="146608512"/>
      </c:barChart>
      <c:catAx>
        <c:axId val="1405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08512"/>
        <c:crosses val="autoZero"/>
        <c:auto val="1"/>
        <c:lblAlgn val="ctr"/>
        <c:lblOffset val="100"/>
        <c:noMultiLvlLbl val="0"/>
      </c:catAx>
      <c:valAx>
        <c:axId val="14660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03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468</c:v>
                </c:pt>
                <c:pt idx="1">
                  <c:v>406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406</c:v>
                </c:pt>
                <c:pt idx="1">
                  <c:v>332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631680"/>
        <c:axId val="146658048"/>
      </c:barChart>
      <c:catAx>
        <c:axId val="1466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658048"/>
        <c:crosses val="autoZero"/>
        <c:auto val="1"/>
        <c:lblAlgn val="ctr"/>
        <c:lblOffset val="100"/>
        <c:noMultiLvlLbl val="0"/>
      </c:catAx>
      <c:valAx>
        <c:axId val="14665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6316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14.8</c:v>
                </c:pt>
                <c:pt idx="1">
                  <c:v>52.6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13.4</c:v>
                </c:pt>
                <c:pt idx="1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58.5</c:v>
                </c:pt>
                <c:pt idx="1">
                  <c:v>45.7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28.1</c:v>
                </c:pt>
                <c:pt idx="1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6409344"/>
        <c:axId val="146410880"/>
      </c:barChart>
      <c:catAx>
        <c:axId val="14640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410880"/>
        <c:crosses val="autoZero"/>
        <c:auto val="1"/>
        <c:lblAlgn val="ctr"/>
        <c:lblOffset val="100"/>
        <c:noMultiLvlLbl val="0"/>
      </c:catAx>
      <c:valAx>
        <c:axId val="14641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093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15.2</c:v>
                </c:pt>
                <c:pt idx="1">
                  <c:v>30.4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31.5</c:v>
                </c:pt>
                <c:pt idx="1">
                  <c:v>69.400000000000006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53.3</c:v>
                </c:pt>
                <c:pt idx="1">
                  <c:v>0.2</c:v>
                </c:pt>
                <c:pt idx="2">
                  <c:v>70.099999999999994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6474880"/>
        <c:axId val="146476416"/>
      </c:barChart>
      <c:catAx>
        <c:axId val="1464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76416"/>
        <c:crosses val="autoZero"/>
        <c:auto val="1"/>
        <c:lblAlgn val="ctr"/>
        <c:lblOffset val="100"/>
        <c:noMultiLvlLbl val="0"/>
      </c:catAx>
      <c:valAx>
        <c:axId val="146476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64748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6523648"/>
        <c:axId val="146525184"/>
      </c:barChart>
      <c:catAx>
        <c:axId val="14652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525184"/>
        <c:crosses val="autoZero"/>
        <c:auto val="1"/>
        <c:lblAlgn val="ctr"/>
        <c:lblOffset val="100"/>
        <c:noMultiLvlLbl val="0"/>
      </c:catAx>
      <c:valAx>
        <c:axId val="14652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523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341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191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573184"/>
        <c:axId val="146574720"/>
      </c:barChart>
      <c:catAx>
        <c:axId val="14657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574720"/>
        <c:crosses val="autoZero"/>
        <c:auto val="1"/>
        <c:lblAlgn val="ctr"/>
        <c:lblOffset val="100"/>
        <c:noMultiLvlLbl val="0"/>
      </c:catAx>
      <c:valAx>
        <c:axId val="14657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573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73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42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084800"/>
        <c:axId val="147086336"/>
      </c:barChart>
      <c:catAx>
        <c:axId val="14708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086336"/>
        <c:crosses val="autoZero"/>
        <c:auto val="1"/>
        <c:lblAlgn val="ctr"/>
        <c:lblOffset val="100"/>
        <c:noMultiLvlLbl val="0"/>
      </c:catAx>
      <c:valAx>
        <c:axId val="14708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84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1725</c:v>
                </c:pt>
                <c:pt idx="1">
                  <c:v>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21280"/>
        <c:axId val="147122816"/>
      </c:barChart>
      <c:catAx>
        <c:axId val="14712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122816"/>
        <c:crosses val="autoZero"/>
        <c:auto val="1"/>
        <c:lblAlgn val="ctr"/>
        <c:lblOffset val="100"/>
        <c:noMultiLvlLbl val="0"/>
      </c:catAx>
      <c:valAx>
        <c:axId val="14712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2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0857728"/>
        <c:axId val="140859264"/>
      </c:barChart>
      <c:catAx>
        <c:axId val="1408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859264"/>
        <c:crosses val="autoZero"/>
        <c:auto val="1"/>
        <c:lblAlgn val="ctr"/>
        <c:lblOffset val="100"/>
        <c:noMultiLvlLbl val="0"/>
      </c:catAx>
      <c:valAx>
        <c:axId val="14085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8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408</c:v>
                </c:pt>
                <c:pt idx="1">
                  <c:v>345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832000"/>
        <c:axId val="146841984"/>
      </c:barChart>
      <c:catAx>
        <c:axId val="1468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41984"/>
        <c:crosses val="autoZero"/>
        <c:auto val="1"/>
        <c:lblAlgn val="ctr"/>
        <c:lblOffset val="100"/>
        <c:noMultiLvlLbl val="0"/>
      </c:catAx>
      <c:valAx>
        <c:axId val="14684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3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22</c:v>
                </c:pt>
                <c:pt idx="1">
                  <c:v>11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872960"/>
        <c:axId val="146887040"/>
      </c:barChart>
      <c:catAx>
        <c:axId val="146872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87040"/>
        <c:crosses val="autoZero"/>
        <c:auto val="1"/>
        <c:lblAlgn val="ctr"/>
        <c:lblOffset val="100"/>
        <c:noMultiLvlLbl val="0"/>
      </c:catAx>
      <c:valAx>
        <c:axId val="146887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687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25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928000"/>
        <c:axId val="146929536"/>
      </c:barChart>
      <c:catAx>
        <c:axId val="1469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29536"/>
        <c:crosses val="autoZero"/>
        <c:auto val="1"/>
        <c:lblAlgn val="ctr"/>
        <c:lblOffset val="100"/>
        <c:noMultiLvlLbl val="0"/>
      </c:catAx>
      <c:valAx>
        <c:axId val="14692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2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53952"/>
        <c:axId val="147055744"/>
      </c:barChart>
      <c:catAx>
        <c:axId val="147053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55744"/>
        <c:crosses val="autoZero"/>
        <c:auto val="1"/>
        <c:lblAlgn val="ctr"/>
        <c:lblOffset val="100"/>
        <c:noMultiLvlLbl val="0"/>
      </c:catAx>
      <c:valAx>
        <c:axId val="147055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5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244.13499999999999</c:v>
                </c:pt>
                <c:pt idx="1">
                  <c:v>244.19499999999999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31008"/>
        <c:axId val="147145088"/>
      </c:barChart>
      <c:catAx>
        <c:axId val="147131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45088"/>
        <c:crosses val="autoZero"/>
        <c:auto val="1"/>
        <c:lblAlgn val="ctr"/>
        <c:lblOffset val="100"/>
        <c:noMultiLvlLbl val="0"/>
      </c:catAx>
      <c:valAx>
        <c:axId val="147145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31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77856"/>
        <c:axId val="147179392"/>
      </c:barChart>
      <c:catAx>
        <c:axId val="1471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79392"/>
        <c:crosses val="autoZero"/>
        <c:auto val="1"/>
        <c:lblAlgn val="ctr"/>
        <c:lblOffset val="100"/>
        <c:noMultiLvlLbl val="0"/>
      </c:catAx>
      <c:valAx>
        <c:axId val="14717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7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10.199999999999999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20352"/>
        <c:axId val="147221888"/>
      </c:barChart>
      <c:catAx>
        <c:axId val="14722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21888"/>
        <c:crosses val="autoZero"/>
        <c:auto val="1"/>
        <c:lblAlgn val="ctr"/>
        <c:lblOffset val="100"/>
        <c:noMultiLvlLbl val="0"/>
      </c:catAx>
      <c:valAx>
        <c:axId val="14722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20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6.8</c:v>
                </c:pt>
                <c:pt idx="1">
                  <c:v>6.8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38272"/>
        <c:axId val="147248256"/>
      </c:barChart>
      <c:catAx>
        <c:axId val="1472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48256"/>
        <c:crosses val="autoZero"/>
        <c:auto val="1"/>
        <c:lblAlgn val="ctr"/>
        <c:lblOffset val="100"/>
        <c:noMultiLvlLbl val="0"/>
      </c:catAx>
      <c:valAx>
        <c:axId val="14724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23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16.336866287265703</c:v>
                </c:pt>
                <c:pt idx="1">
                  <c:v>58.27285542734819</c:v>
                </c:pt>
                <c:pt idx="2">
                  <c:v>25.390278285386103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17</c:v>
                </c:pt>
                <c:pt idx="1">
                  <c:v>18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473920"/>
        <c:axId val="147475456"/>
      </c:barChart>
      <c:catAx>
        <c:axId val="14747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75456"/>
        <c:crosses val="autoZero"/>
        <c:auto val="1"/>
        <c:lblAlgn val="ctr"/>
        <c:lblOffset val="100"/>
        <c:noMultiLvlLbl val="0"/>
      </c:catAx>
      <c:valAx>
        <c:axId val="14747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47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341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191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279424"/>
        <c:axId val="142280960"/>
      </c:barChart>
      <c:catAx>
        <c:axId val="14227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280960"/>
        <c:crosses val="autoZero"/>
        <c:auto val="1"/>
        <c:lblAlgn val="ctr"/>
        <c:lblOffset val="100"/>
        <c:noMultiLvlLbl val="0"/>
      </c:catAx>
      <c:valAx>
        <c:axId val="14228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27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506304"/>
        <c:axId val="147507840"/>
      </c:barChart>
      <c:catAx>
        <c:axId val="14750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07840"/>
        <c:crosses val="autoZero"/>
        <c:auto val="1"/>
        <c:lblAlgn val="ctr"/>
        <c:lblOffset val="100"/>
        <c:noMultiLvlLbl val="0"/>
      </c:catAx>
      <c:valAx>
        <c:axId val="14750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506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67.7</c:v>
                </c:pt>
                <c:pt idx="1">
                  <c:v>93.2</c:v>
                </c:pt>
                <c:pt idx="2">
                  <c:v>90.7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55.9</c:v>
                </c:pt>
                <c:pt idx="1">
                  <c:v>101.3</c:v>
                </c:pt>
                <c:pt idx="2">
                  <c:v>95.8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546880"/>
        <c:axId val="147548416"/>
      </c:barChart>
      <c:catAx>
        <c:axId val="14754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48416"/>
        <c:crosses val="autoZero"/>
        <c:auto val="1"/>
        <c:lblAlgn val="ctr"/>
        <c:lblOffset val="100"/>
        <c:noMultiLvlLbl val="0"/>
      </c:catAx>
      <c:valAx>
        <c:axId val="147548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468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372</c:v>
                </c:pt>
                <c:pt idx="1">
                  <c:v>293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597952"/>
        <c:axId val="147607936"/>
      </c:barChart>
      <c:catAx>
        <c:axId val="14759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07936"/>
        <c:crosses val="autoZero"/>
        <c:auto val="1"/>
        <c:lblAlgn val="ctr"/>
        <c:lblOffset val="100"/>
        <c:noMultiLvlLbl val="0"/>
      </c:catAx>
      <c:valAx>
        <c:axId val="14760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9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</c:v>
                </c:pt>
                <c:pt idx="1">
                  <c:v>16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634048"/>
        <c:axId val="147635584"/>
      </c:barChart>
      <c:catAx>
        <c:axId val="1476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35584"/>
        <c:crosses val="autoZero"/>
        <c:auto val="1"/>
        <c:lblAlgn val="ctr"/>
        <c:lblOffset val="100"/>
        <c:noMultiLvlLbl val="0"/>
      </c:catAx>
      <c:valAx>
        <c:axId val="14763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34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95</c:v>
                </c:pt>
                <c:pt idx="1">
                  <c:v>117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206</c:v>
                </c:pt>
                <c:pt idx="1">
                  <c:v>231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707392"/>
        <c:axId val="147708928"/>
      </c:barChart>
      <c:catAx>
        <c:axId val="1477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708928"/>
        <c:crosses val="autoZero"/>
        <c:auto val="1"/>
        <c:lblAlgn val="ctr"/>
        <c:lblOffset val="100"/>
        <c:noMultiLvlLbl val="0"/>
      </c:catAx>
      <c:valAx>
        <c:axId val="147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707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2.1458779303503368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2.1563201587218712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2.2137524147653109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2.3390591552237248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2.2450790998799142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2.6366626638124573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2.824622774500078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2.6471048921839921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2.929045058215423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3.2788597086618285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3.2475330235472248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3.3362919647052678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4.1246802067561221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4.610243826032475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4.1507857776849582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2.3756069545240956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1.6446509685166815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1.0964339790111208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7942784"/>
        <c:axId val="147944576"/>
      </c:barChart>
      <c:catAx>
        <c:axId val="1479427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7944576"/>
        <c:crosses val="autoZero"/>
        <c:auto val="1"/>
        <c:lblAlgn val="ctr"/>
        <c:lblOffset val="100"/>
        <c:noMultiLvlLbl val="0"/>
      </c:catAx>
      <c:valAx>
        <c:axId val="1479445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7942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2.3808280687098624</c:v>
                </c:pt>
                <c:pt idx="1">
                  <c:v>2.2241946431368453</c:v>
                </c:pt>
                <c:pt idx="2">
                  <c:v>2.3495013835952596</c:v>
                </c:pt>
                <c:pt idx="3">
                  <c:v>2.5531248368401815</c:v>
                </c:pt>
                <c:pt idx="4">
                  <c:v>2.4695870098679058</c:v>
                </c:pt>
                <c:pt idx="5">
                  <c:v>2.7932960893854748</c:v>
                </c:pt>
                <c:pt idx="6">
                  <c:v>2.9655928575157939</c:v>
                </c:pt>
                <c:pt idx="7">
                  <c:v>3.2005429958753195</c:v>
                </c:pt>
                <c:pt idx="8">
                  <c:v>3.3101863937764318</c:v>
                </c:pt>
                <c:pt idx="9">
                  <c:v>3.3832819923771731</c:v>
                </c:pt>
                <c:pt idx="10">
                  <c:v>3.4511564767921472</c:v>
                </c:pt>
                <c:pt idx="11">
                  <c:v>3.4877042760925181</c:v>
                </c:pt>
                <c:pt idx="12">
                  <c:v>3.9158356393254321</c:v>
                </c:pt>
                <c:pt idx="13">
                  <c:v>4.4118414869733202</c:v>
                </c:pt>
                <c:pt idx="14">
                  <c:v>3.5451365321359578</c:v>
                </c:pt>
                <c:pt idx="15">
                  <c:v>1.6446509685166815</c:v>
                </c:pt>
                <c:pt idx="16">
                  <c:v>1.1643084634260952</c:v>
                </c:pt>
                <c:pt idx="17">
                  <c:v>0.74661932856471569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7984768"/>
        <c:axId val="147986304"/>
      </c:barChart>
      <c:catAx>
        <c:axId val="1479847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7986304"/>
        <c:crosses val="autoZero"/>
        <c:auto val="1"/>
        <c:lblAlgn val="ctr"/>
        <c:lblOffset val="100"/>
        <c:noMultiLvlLbl val="0"/>
      </c:catAx>
      <c:valAx>
        <c:axId val="1479863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984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0.18057060310581438</c:v>
                </c:pt>
                <c:pt idx="1">
                  <c:v>0.18177411536597191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1.2278801011195377</c:v>
                </c:pt>
                <c:pt idx="1">
                  <c:v>0.56955889481337851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7.2709762850607911</c:v>
                </c:pt>
                <c:pt idx="1">
                  <c:v>2.714493456131847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24.304803178042615</c:v>
                </c:pt>
                <c:pt idx="1">
                  <c:v>18.58943286476006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52.534007463584928</c:v>
                </c:pt>
                <c:pt idx="1">
                  <c:v>65.899175957343672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4.3938846755748164</c:v>
                </c:pt>
                <c:pt idx="1">
                  <c:v>4.5443528841492968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10.087877693511496</c:v>
                </c:pt>
                <c:pt idx="1">
                  <c:v>7.5012118274357737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086144"/>
        <c:axId val="148096128"/>
      </c:barChart>
      <c:catAx>
        <c:axId val="14808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096128"/>
        <c:crosses val="autoZero"/>
        <c:auto val="1"/>
        <c:lblAlgn val="ctr"/>
        <c:lblOffset val="100"/>
        <c:noMultiLvlLbl val="0"/>
      </c:catAx>
      <c:valAx>
        <c:axId val="148096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086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34.597327555074038</c:v>
                </c:pt>
                <c:pt idx="1">
                  <c:v>31.010664081434804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28.867220416516194</c:v>
                </c:pt>
                <c:pt idx="1">
                  <c:v>34.730974309258364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36.306729264475749</c:v>
                </c:pt>
                <c:pt idx="1">
                  <c:v>33.90693165293262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0.22872276393403151</c:v>
                </c:pt>
                <c:pt idx="1">
                  <c:v>0.35142995637421232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138624"/>
        <c:axId val="148169088"/>
      </c:barChart>
      <c:catAx>
        <c:axId val="14813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169088"/>
        <c:crosses val="autoZero"/>
        <c:auto val="1"/>
        <c:lblAlgn val="ctr"/>
        <c:lblOffset val="100"/>
        <c:noMultiLvlLbl val="0"/>
      </c:catAx>
      <c:valAx>
        <c:axId val="148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1386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6</c:v>
                </c:pt>
                <c:pt idx="4">
                  <c:v>10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8207872"/>
        <c:axId val="148213760"/>
      </c:barChart>
      <c:catAx>
        <c:axId val="14820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13760"/>
        <c:crosses val="autoZero"/>
        <c:auto val="1"/>
        <c:lblAlgn val="ctr"/>
        <c:lblOffset val="100"/>
        <c:noMultiLvlLbl val="0"/>
      </c:catAx>
      <c:valAx>
        <c:axId val="148213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0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73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42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40480"/>
        <c:axId val="142342016"/>
      </c:barChart>
      <c:catAx>
        <c:axId val="14234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342016"/>
        <c:crosses val="autoZero"/>
        <c:auto val="1"/>
        <c:lblAlgn val="ctr"/>
        <c:lblOffset val="100"/>
        <c:noMultiLvlLbl val="0"/>
      </c:catAx>
      <c:valAx>
        <c:axId val="14234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34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8237696"/>
        <c:axId val="148251776"/>
      </c:barChart>
      <c:catAx>
        <c:axId val="14823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251776"/>
        <c:crosses val="autoZero"/>
        <c:auto val="1"/>
        <c:lblAlgn val="ctr"/>
        <c:lblOffset val="100"/>
        <c:noMultiLvlLbl val="0"/>
      </c:catAx>
      <c:valAx>
        <c:axId val="14825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23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100</c:v>
                </c:pt>
                <c:pt idx="1">
                  <c:v>64.955640050697085</c:v>
                </c:pt>
                <c:pt idx="2">
                  <c:v>15.23452157598499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35.044359949302915</c:v>
                </c:pt>
                <c:pt idx="2">
                  <c:v>84.765478424015001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294272"/>
        <c:axId val="148443520"/>
      </c:barChart>
      <c:catAx>
        <c:axId val="148294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443520"/>
        <c:crosses val="autoZero"/>
        <c:auto val="1"/>
        <c:lblAlgn val="ctr"/>
        <c:lblOffset val="100"/>
        <c:noMultiLvlLbl val="0"/>
      </c:catAx>
      <c:valAx>
        <c:axId val="148443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2942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76</c:v>
                </c:pt>
                <c:pt idx="1">
                  <c:v>82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78</c:v>
                </c:pt>
                <c:pt idx="1">
                  <c:v>77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506880"/>
        <c:axId val="148520960"/>
      </c:barChart>
      <c:catAx>
        <c:axId val="14850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20960"/>
        <c:crosses val="autoZero"/>
        <c:auto val="1"/>
        <c:lblAlgn val="ctr"/>
        <c:lblOffset val="100"/>
        <c:noMultiLvlLbl val="0"/>
      </c:catAx>
      <c:valAx>
        <c:axId val="14852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506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167</c:v>
                </c:pt>
                <c:pt idx="1">
                  <c:v>227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204</c:v>
                </c:pt>
                <c:pt idx="1">
                  <c:v>246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567936"/>
        <c:axId val="148569472"/>
      </c:barChart>
      <c:catAx>
        <c:axId val="1485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69472"/>
        <c:crosses val="autoZero"/>
        <c:auto val="1"/>
        <c:lblAlgn val="ctr"/>
        <c:lblOffset val="100"/>
        <c:noMultiLvlLbl val="0"/>
      </c:catAx>
      <c:valAx>
        <c:axId val="1485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567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29.406336511842511</c:v>
                </c:pt>
                <c:pt idx="1">
                  <c:v>31.113801452784507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28.468163641956323</c:v>
                </c:pt>
                <c:pt idx="1">
                  <c:v>28.329297820823246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15.749000307597663</c:v>
                </c:pt>
                <c:pt idx="1">
                  <c:v>22.639225181598064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12.457705321439557</c:v>
                </c:pt>
                <c:pt idx="1">
                  <c:v>12.590799031476999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7.305444478621963</c:v>
                </c:pt>
                <c:pt idx="1">
                  <c:v>3.87409200968523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6.6133497385419879</c:v>
                </c:pt>
                <c:pt idx="1">
                  <c:v>1.4527845036319613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8742144"/>
        <c:axId val="148743680"/>
      </c:barChart>
      <c:catAx>
        <c:axId val="148742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743680"/>
        <c:crosses val="autoZero"/>
        <c:auto val="1"/>
        <c:lblAlgn val="ctr"/>
        <c:lblOffset val="100"/>
        <c:noMultiLvlLbl val="0"/>
      </c:catAx>
      <c:valAx>
        <c:axId val="148743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742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49.45</c:v>
                </c:pt>
                <c:pt idx="1">
                  <c:v>40.79</c:v>
                </c:pt>
                <c:pt idx="2">
                  <c:v>8.34</c:v>
                </c:pt>
                <c:pt idx="3">
                  <c:v>1.07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55.4</c:v>
                </c:pt>
                <c:pt idx="1">
                  <c:v>32.81</c:v>
                </c:pt>
                <c:pt idx="2">
                  <c:v>9.15</c:v>
                </c:pt>
                <c:pt idx="3">
                  <c:v>2.2000000000000002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9108224"/>
        <c:axId val="149109760"/>
      </c:barChart>
      <c:catAx>
        <c:axId val="1491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09760"/>
        <c:crosses val="autoZero"/>
        <c:auto val="1"/>
        <c:lblAlgn val="ctr"/>
        <c:lblOffset val="100"/>
        <c:noMultiLvlLbl val="0"/>
      </c:catAx>
      <c:valAx>
        <c:axId val="14910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08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54653</c:v>
                </c:pt>
                <c:pt idx="1">
                  <c:v>61551</c:v>
                </c:pt>
                <c:pt idx="2">
                  <c:v>70869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59296"/>
        <c:axId val="148837504"/>
      </c:barChart>
      <c:catAx>
        <c:axId val="14915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837504"/>
        <c:crosses val="autoZero"/>
        <c:auto val="1"/>
        <c:lblAlgn val="ctr"/>
        <c:lblOffset val="100"/>
        <c:noMultiLvlLbl val="0"/>
      </c:catAx>
      <c:valAx>
        <c:axId val="14883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5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2678</c:v>
                </c:pt>
                <c:pt idx="1">
                  <c:v>2820</c:v>
                </c:pt>
                <c:pt idx="2">
                  <c:v>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3481</c:v>
                </c:pt>
                <c:pt idx="1">
                  <c:v>3513</c:v>
                </c:pt>
                <c:pt idx="2">
                  <c:v>3565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80000"/>
        <c:axId val="148894080"/>
      </c:barChart>
      <c:catAx>
        <c:axId val="1488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894080"/>
        <c:crosses val="autoZero"/>
        <c:auto val="1"/>
        <c:lblAlgn val="ctr"/>
        <c:lblOffset val="100"/>
        <c:noMultiLvlLbl val="0"/>
      </c:catAx>
      <c:valAx>
        <c:axId val="14889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880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13.5</c:v>
                </c:pt>
                <c:pt idx="1">
                  <c:v>38.5</c:v>
                </c:pt>
                <c:pt idx="2">
                  <c:v>0</c:v>
                </c:pt>
                <c:pt idx="3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66.203703703703709</c:v>
                </c:pt>
                <c:pt idx="1">
                  <c:v>88.935574229691866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33.796296296296298</c:v>
                </c:pt>
                <c:pt idx="1">
                  <c:v>11.064425770308123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9006592"/>
        <c:axId val="149012480"/>
      </c:barChart>
      <c:catAx>
        <c:axId val="149006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012480"/>
        <c:crosses val="autoZero"/>
        <c:auto val="1"/>
        <c:lblAlgn val="ctr"/>
        <c:lblOffset val="100"/>
        <c:noMultiLvlLbl val="0"/>
      </c:catAx>
      <c:valAx>
        <c:axId val="1490124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0065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1725</c:v>
                </c:pt>
                <c:pt idx="1">
                  <c:v>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54688"/>
        <c:axId val="142393344"/>
      </c:barChart>
      <c:catAx>
        <c:axId val="1423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393344"/>
        <c:crosses val="autoZero"/>
        <c:auto val="1"/>
        <c:lblAlgn val="ctr"/>
        <c:lblOffset val="100"/>
        <c:noMultiLvlLbl val="0"/>
      </c:catAx>
      <c:valAx>
        <c:axId val="14239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54688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</c:v>
                </c:pt>
                <c:pt idx="1">
                  <c:v>11.5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37440"/>
        <c:axId val="149038976"/>
      </c:barChart>
      <c:catAx>
        <c:axId val="1490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38976"/>
        <c:crosses val="autoZero"/>
        <c:auto val="1"/>
        <c:lblAlgn val="ctr"/>
        <c:lblOffset val="100"/>
        <c:noMultiLvlLbl val="0"/>
      </c:catAx>
      <c:valAx>
        <c:axId val="14903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3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10.1</c:v>
                </c:pt>
                <c:pt idx="1">
                  <c:v>15.3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63552"/>
        <c:axId val="149065088"/>
      </c:barChart>
      <c:catAx>
        <c:axId val="1490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65088"/>
        <c:crosses val="autoZero"/>
        <c:auto val="1"/>
        <c:lblAlgn val="ctr"/>
        <c:lblOffset val="100"/>
        <c:noMultiLvlLbl val="0"/>
      </c:catAx>
      <c:valAx>
        <c:axId val="14906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6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267584"/>
        <c:axId val="149269120"/>
      </c:barChart>
      <c:catAx>
        <c:axId val="1492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269120"/>
        <c:crosses val="autoZero"/>
        <c:auto val="1"/>
        <c:lblAlgn val="ctr"/>
        <c:lblOffset val="100"/>
        <c:noMultiLvlLbl val="0"/>
      </c:catAx>
      <c:valAx>
        <c:axId val="14926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267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309248"/>
        <c:axId val="140310784"/>
      </c:barChart>
      <c:catAx>
        <c:axId val="14030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10784"/>
        <c:crosses val="autoZero"/>
        <c:auto val="1"/>
        <c:lblAlgn val="ctr"/>
        <c:lblOffset val="100"/>
        <c:noMultiLvlLbl val="0"/>
      </c:catAx>
      <c:valAx>
        <c:axId val="140310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309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586304"/>
        <c:axId val="149587840"/>
      </c:barChart>
      <c:catAx>
        <c:axId val="14958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87840"/>
        <c:crosses val="autoZero"/>
        <c:auto val="1"/>
        <c:lblAlgn val="ctr"/>
        <c:lblOffset val="100"/>
        <c:noMultiLvlLbl val="0"/>
      </c:catAx>
      <c:valAx>
        <c:axId val="149587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586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295104"/>
        <c:axId val="149296640"/>
      </c:barChart>
      <c:catAx>
        <c:axId val="14929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96640"/>
        <c:crosses val="autoZero"/>
        <c:auto val="1"/>
        <c:lblAlgn val="ctr"/>
        <c:lblOffset val="100"/>
        <c:noMultiLvlLbl val="0"/>
      </c:catAx>
      <c:valAx>
        <c:axId val="149296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295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27.2</c:v>
                </c:pt>
                <c:pt idx="1">
                  <c:v>28.9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35.200000000000003</c:v>
                </c:pt>
                <c:pt idx="1">
                  <c:v>35.799999999999997</c:v>
                </c:pt>
                <c:pt idx="2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364096"/>
        <c:axId val="149365888"/>
      </c:barChart>
      <c:catAx>
        <c:axId val="1493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65888"/>
        <c:crosses val="autoZero"/>
        <c:auto val="1"/>
        <c:lblAlgn val="ctr"/>
        <c:lblOffset val="100"/>
        <c:noMultiLvlLbl val="0"/>
      </c:catAx>
      <c:valAx>
        <c:axId val="149365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640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1852.55</c:v>
                </c:pt>
                <c:pt idx="1">
                  <c:v>7716.01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416960"/>
        <c:axId val="149508864"/>
      </c:barChart>
      <c:catAx>
        <c:axId val="14941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08864"/>
        <c:crosses val="autoZero"/>
        <c:auto val="1"/>
        <c:lblAlgn val="ctr"/>
        <c:lblOffset val="100"/>
        <c:noMultiLvlLbl val="0"/>
      </c:catAx>
      <c:valAx>
        <c:axId val="14950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1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54</c:v>
                </c:pt>
                <c:pt idx="1">
                  <c:v>48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41</c:v>
                </c:pt>
                <c:pt idx="1">
                  <c:v>42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548032"/>
        <c:axId val="149549824"/>
      </c:barChart>
      <c:catAx>
        <c:axId val="1495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49824"/>
        <c:crosses val="autoZero"/>
        <c:auto val="1"/>
        <c:lblAlgn val="ctr"/>
        <c:lblOffset val="100"/>
        <c:noMultiLvlLbl val="0"/>
      </c:catAx>
      <c:valAx>
        <c:axId val="14954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480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9577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9576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16811</v>
      </c>
      <c r="C4" s="35">
        <v>8182</v>
      </c>
      <c r="D4" s="63">
        <v>8629</v>
      </c>
      <c r="E4" s="211"/>
    </row>
    <row r="5" spans="1:5" ht="30" x14ac:dyDescent="0.25">
      <c r="A5" s="201" t="s">
        <v>716</v>
      </c>
      <c r="B5" s="72">
        <v>21035</v>
      </c>
      <c r="C5" s="61">
        <v>10072</v>
      </c>
      <c r="D5" s="111">
        <v>10963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2345</v>
      </c>
      <c r="C4" s="71">
        <v>3625</v>
      </c>
    </row>
    <row r="5" spans="1:6" x14ac:dyDescent="0.25">
      <c r="A5" s="286" t="s">
        <v>719</v>
      </c>
      <c r="B5" s="214">
        <v>719</v>
      </c>
      <c r="C5" s="214">
        <v>987</v>
      </c>
    </row>
    <row r="6" spans="1:6" x14ac:dyDescent="0.25">
      <c r="A6" s="286" t="s">
        <v>720</v>
      </c>
      <c r="B6" s="214">
        <v>1350</v>
      </c>
      <c r="C6" s="214">
        <v>1427</v>
      </c>
    </row>
    <row r="7" spans="1:6" x14ac:dyDescent="0.25">
      <c r="A7" s="286" t="s">
        <v>721</v>
      </c>
      <c r="B7" s="214">
        <v>2923</v>
      </c>
      <c r="C7" s="214">
        <v>2351</v>
      </c>
    </row>
    <row r="8" spans="1:6" x14ac:dyDescent="0.25">
      <c r="A8" s="286" t="s">
        <v>722</v>
      </c>
      <c r="B8" s="214">
        <v>18</v>
      </c>
      <c r="C8" s="214">
        <v>63</v>
      </c>
    </row>
    <row r="9" spans="1:6" x14ac:dyDescent="0.25">
      <c r="A9" s="286" t="s">
        <v>723</v>
      </c>
      <c r="B9" s="214">
        <v>649</v>
      </c>
      <c r="C9" s="214">
        <v>551</v>
      </c>
    </row>
    <row r="10" spans="1:6" ht="30" x14ac:dyDescent="0.25">
      <c r="A10" s="293" t="s">
        <v>724</v>
      </c>
      <c r="B10" s="214">
        <v>1847</v>
      </c>
      <c r="C10" s="214">
        <v>354</v>
      </c>
    </row>
    <row r="11" spans="1:6" x14ac:dyDescent="0.25">
      <c r="A11" s="286" t="s">
        <v>887</v>
      </c>
      <c r="B11" s="214">
        <v>442</v>
      </c>
      <c r="C11" s="214">
        <v>716</v>
      </c>
    </row>
    <row r="12" spans="1:6" x14ac:dyDescent="0.25">
      <c r="A12" s="294" t="s">
        <v>16</v>
      </c>
      <c r="B12" s="1">
        <f>SUM(B4:B11)</f>
        <v>10293</v>
      </c>
      <c r="C12" s="1">
        <f>SUM(C4:C11)</f>
        <v>10074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2925</v>
      </c>
      <c r="C19" s="71">
        <v>3660</v>
      </c>
    </row>
    <row r="20" spans="1:3" x14ac:dyDescent="0.25">
      <c r="A20" s="286" t="s">
        <v>719</v>
      </c>
      <c r="B20" s="214">
        <v>335</v>
      </c>
      <c r="C20" s="214">
        <v>493</v>
      </c>
    </row>
    <row r="21" spans="1:3" x14ac:dyDescent="0.25">
      <c r="A21" s="286" t="s">
        <v>720</v>
      </c>
      <c r="B21" s="214">
        <v>1245</v>
      </c>
      <c r="C21" s="214">
        <v>1322</v>
      </c>
    </row>
    <row r="22" spans="1:3" x14ac:dyDescent="0.25">
      <c r="A22" s="286" t="s">
        <v>721</v>
      </c>
      <c r="B22" s="214">
        <v>2885</v>
      </c>
      <c r="C22" s="214">
        <v>2475</v>
      </c>
    </row>
    <row r="23" spans="1:3" x14ac:dyDescent="0.25">
      <c r="A23" s="286" t="s">
        <v>722</v>
      </c>
      <c r="B23" s="214">
        <v>7</v>
      </c>
      <c r="C23" s="214">
        <v>52</v>
      </c>
    </row>
    <row r="24" spans="1:3" x14ac:dyDescent="0.25">
      <c r="A24" s="286" t="s">
        <v>723</v>
      </c>
      <c r="B24" s="214">
        <v>529</v>
      </c>
      <c r="C24" s="214">
        <v>458</v>
      </c>
    </row>
    <row r="25" spans="1:3" ht="30" x14ac:dyDescent="0.25">
      <c r="A25" s="293" t="s">
        <v>724</v>
      </c>
      <c r="B25" s="214">
        <v>1326</v>
      </c>
      <c r="C25" s="214">
        <v>317</v>
      </c>
    </row>
    <row r="26" spans="1:3" x14ac:dyDescent="0.25">
      <c r="A26" s="286" t="s">
        <v>887</v>
      </c>
      <c r="B26" s="214">
        <v>300</v>
      </c>
      <c r="C26" s="214">
        <v>797</v>
      </c>
    </row>
    <row r="27" spans="1:3" x14ac:dyDescent="0.25">
      <c r="A27" s="294" t="s">
        <v>16</v>
      </c>
      <c r="B27" s="1">
        <f>SUM(B19:B26)</f>
        <v>9552</v>
      </c>
      <c r="C27" s="1">
        <f>SUM(C19:C26)</f>
        <v>9574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74.760000000000005</v>
      </c>
      <c r="C4" s="1018">
        <v>72.069999999999993</v>
      </c>
      <c r="D4" s="1018">
        <v>77.77</v>
      </c>
      <c r="E4" s="1019">
        <v>73</v>
      </c>
      <c r="F4" s="1019">
        <v>177.1</v>
      </c>
      <c r="G4" s="1020">
        <v>45.5</v>
      </c>
      <c r="H4" s="1021">
        <v>44.2</v>
      </c>
      <c r="I4" s="1022">
        <v>46.8</v>
      </c>
      <c r="J4" s="1019">
        <v>10.1</v>
      </c>
    </row>
    <row r="5" spans="1:12" x14ac:dyDescent="0.25">
      <c r="A5" s="498">
        <v>2021</v>
      </c>
      <c r="B5" s="757">
        <v>73.25</v>
      </c>
      <c r="C5" s="758">
        <v>70.489999999999995</v>
      </c>
      <c r="D5" s="758">
        <v>76.42</v>
      </c>
      <c r="E5" s="1023">
        <v>72</v>
      </c>
      <c r="F5" s="1023">
        <v>176.6</v>
      </c>
      <c r="G5" s="1024">
        <v>45.6</v>
      </c>
      <c r="H5" s="1025">
        <v>44.3</v>
      </c>
      <c r="I5" s="1026">
        <v>46.9</v>
      </c>
      <c r="J5" s="1023">
        <v>15.3</v>
      </c>
    </row>
    <row r="6" spans="1:12" x14ac:dyDescent="0.25">
      <c r="A6" s="499">
        <v>2022</v>
      </c>
      <c r="B6" s="1011">
        <v>73.489999999999995</v>
      </c>
      <c r="C6" s="1012">
        <v>70.23</v>
      </c>
      <c r="D6" s="1012">
        <v>77.349999999999994</v>
      </c>
      <c r="E6" s="1013">
        <v>71</v>
      </c>
      <c r="F6" s="1013">
        <v>182.1</v>
      </c>
      <c r="G6" s="1014">
        <v>45.5</v>
      </c>
      <c r="H6" s="1015">
        <v>44.4</v>
      </c>
      <c r="I6" s="1016">
        <v>46.7</v>
      </c>
      <c r="J6" s="1013">
        <v>20.9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10.1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15.3</v>
      </c>
    </row>
    <row r="13" spans="1:12" x14ac:dyDescent="0.25">
      <c r="A13" s="633">
        <f t="shared" si="0"/>
        <v>2022</v>
      </c>
      <c r="B13" s="627">
        <f t="shared" si="1"/>
        <v>20.9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4416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6499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70869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663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4102</v>
      </c>
      <c r="C5" s="70">
        <v>6159</v>
      </c>
      <c r="D5" s="55">
        <v>3481</v>
      </c>
      <c r="E5" s="110">
        <v>2678</v>
      </c>
      <c r="F5" s="55">
        <v>31.2</v>
      </c>
      <c r="G5" s="55">
        <v>35.200000000000003</v>
      </c>
      <c r="H5" s="110">
        <v>27.2</v>
      </c>
      <c r="I5" s="55"/>
      <c r="J5" s="70"/>
      <c r="K5" s="55"/>
      <c r="L5" s="55"/>
      <c r="M5" s="71">
        <v>47</v>
      </c>
      <c r="N5" s="71">
        <v>41</v>
      </c>
      <c r="O5" s="71">
        <v>54</v>
      </c>
    </row>
    <row r="6" spans="1:16" x14ac:dyDescent="0.25">
      <c r="A6" s="215">
        <v>2021</v>
      </c>
      <c r="B6" s="212">
        <v>4203</v>
      </c>
      <c r="C6" s="212">
        <v>6333</v>
      </c>
      <c r="D6" s="58">
        <v>3513</v>
      </c>
      <c r="E6" s="160">
        <v>2820</v>
      </c>
      <c r="F6" s="58">
        <v>32.4</v>
      </c>
      <c r="G6" s="58">
        <v>35.799999999999997</v>
      </c>
      <c r="H6" s="160">
        <v>28.9</v>
      </c>
      <c r="I6" s="58">
        <v>54653</v>
      </c>
      <c r="J6" s="212">
        <v>874</v>
      </c>
      <c r="K6" s="58">
        <v>406</v>
      </c>
      <c r="L6" s="58">
        <v>468</v>
      </c>
      <c r="M6" s="214">
        <v>45</v>
      </c>
      <c r="N6" s="214">
        <v>42</v>
      </c>
      <c r="O6" s="214">
        <v>48</v>
      </c>
    </row>
    <row r="7" spans="1:16" x14ac:dyDescent="0.25">
      <c r="A7" s="229">
        <v>2022</v>
      </c>
      <c r="B7" s="167">
        <v>4416</v>
      </c>
      <c r="C7" s="167">
        <v>6499</v>
      </c>
      <c r="D7" s="94">
        <v>3565</v>
      </c>
      <c r="E7" s="169">
        <v>2934</v>
      </c>
      <c r="F7" s="94">
        <v>33.9</v>
      </c>
      <c r="G7" s="58">
        <v>37.200000000000003</v>
      </c>
      <c r="H7" s="160">
        <v>30.6</v>
      </c>
      <c r="I7" s="94">
        <v>61551</v>
      </c>
      <c r="J7" s="167">
        <v>738</v>
      </c>
      <c r="K7" s="94">
        <v>332</v>
      </c>
      <c r="L7" s="94">
        <v>406</v>
      </c>
      <c r="M7" s="214">
        <v>39</v>
      </c>
      <c r="N7" s="214">
        <v>35</v>
      </c>
      <c r="O7" s="214">
        <v>42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70869</v>
      </c>
      <c r="J8" s="1072">
        <v>663</v>
      </c>
      <c r="K8" s="1073">
        <v>304</v>
      </c>
      <c r="L8" s="1073">
        <v>359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54653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61551</v>
      </c>
      <c r="F14" s="514">
        <f>A5</f>
        <v>2020</v>
      </c>
      <c r="G14" s="310">
        <f>IF(ISBLANK(E5),"",E5)</f>
        <v>2678</v>
      </c>
      <c r="H14" s="310">
        <f>IF(ISBLANK(D5),"",D5)</f>
        <v>3481</v>
      </c>
      <c r="K14" s="514">
        <f>A6</f>
        <v>2021</v>
      </c>
      <c r="L14" s="310">
        <f>IF(ISBLANK(L6),"",L6)</f>
        <v>468</v>
      </c>
      <c r="M14" s="310">
        <f>IF(ISBLANK(K6),"",K6)</f>
        <v>406</v>
      </c>
    </row>
    <row r="15" spans="1:16" x14ac:dyDescent="0.25">
      <c r="A15" s="481">
        <f>A8</f>
        <v>2023</v>
      </c>
      <c r="B15" s="311">
        <f t="shared" si="0"/>
        <v>70869</v>
      </c>
      <c r="F15" s="486">
        <f t="shared" ref="F15:F16" si="1">A6</f>
        <v>2021</v>
      </c>
      <c r="G15" s="479">
        <f t="shared" ref="G15:G16" si="2">IF(ISBLANK(E6),"",E6)</f>
        <v>2820</v>
      </c>
      <c r="H15" s="479">
        <f t="shared" ref="H15:H16" si="3">IF(ISBLANK(D6),"",D6)</f>
        <v>3513</v>
      </c>
      <c r="K15" s="486">
        <f>A7</f>
        <v>2022</v>
      </c>
      <c r="L15" s="479">
        <f t="shared" ref="L15:L16" si="4">IF(ISBLANK(L7),"",L7)</f>
        <v>406</v>
      </c>
      <c r="M15" s="479">
        <f t="shared" ref="M15:M16" si="5">IF(ISBLANK(K7),"",K7)</f>
        <v>332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2934</v>
      </c>
      <c r="H16" s="311">
        <f t="shared" si="3"/>
        <v>3565</v>
      </c>
      <c r="K16" s="481">
        <f>A8</f>
        <v>2023</v>
      </c>
      <c r="L16" s="311">
        <f t="shared" si="4"/>
        <v>359</v>
      </c>
      <c r="M16" s="311">
        <f t="shared" si="5"/>
        <v>304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4102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4203</v>
      </c>
      <c r="C21" s="373"/>
      <c r="D21" s="197"/>
      <c r="F21" s="514">
        <f>A5</f>
        <v>2020</v>
      </c>
      <c r="G21" s="310">
        <f>IF(ISBLANK(E5),"",E5)</f>
        <v>2678</v>
      </c>
      <c r="H21" s="310">
        <f>IF(ISBLANK(D5),"",D5)</f>
        <v>3481</v>
      </c>
      <c r="K21" s="514">
        <f>A6</f>
        <v>2021</v>
      </c>
      <c r="L21" s="310">
        <f>IF(ISBLANK(L6),"",L6)</f>
        <v>468</v>
      </c>
      <c r="M21" s="310">
        <f>IF(ISBLANK(K6),"",K6)</f>
        <v>406</v>
      </c>
    </row>
    <row r="22" spans="1:15" x14ac:dyDescent="0.25">
      <c r="A22" s="481">
        <f t="shared" si="6"/>
        <v>2022</v>
      </c>
      <c r="B22" s="311">
        <f t="shared" si="7"/>
        <v>4416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2820</v>
      </c>
      <c r="H22" s="479">
        <f t="shared" ref="H22:H23" si="10">IF(ISBLANK(D6),"",D6)</f>
        <v>3513</v>
      </c>
      <c r="K22" s="486">
        <f>A7</f>
        <v>2022</v>
      </c>
      <c r="L22" s="479">
        <f>IF(ISBLANK(L7),"",L7)</f>
        <v>406</v>
      </c>
      <c r="M22" s="479">
        <f>IF(ISBLANK(K7),"",K7)</f>
        <v>332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2934</v>
      </c>
      <c r="H23" s="311">
        <f t="shared" si="10"/>
        <v>3565</v>
      </c>
      <c r="K23" s="481">
        <f>A8</f>
        <v>2023</v>
      </c>
      <c r="L23" s="311">
        <f>IF(ISBLANK(L8),"",L8)</f>
        <v>359</v>
      </c>
      <c r="M23" s="311">
        <f>IF(ISBLANK(K8),"",K8)</f>
        <v>304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4102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4203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4416</v>
      </c>
      <c r="C28" s="373"/>
      <c r="D28" s="197"/>
      <c r="F28" s="514">
        <f>A5</f>
        <v>2020</v>
      </c>
      <c r="G28" s="310">
        <f>IF(ISBLANK(H5),"",H5)</f>
        <v>27.2</v>
      </c>
      <c r="H28" s="310">
        <f>IF(ISBLANK(G5),"",G5)</f>
        <v>35.200000000000003</v>
      </c>
      <c r="K28" s="514">
        <f>A5</f>
        <v>2020</v>
      </c>
      <c r="L28" s="310">
        <f>IF(ISBLANK(O5),"",O5)</f>
        <v>54</v>
      </c>
      <c r="M28" s="310">
        <f>IF(ISBLANK(N5),"",N5)</f>
        <v>41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28.9</v>
      </c>
      <c r="H29" s="479">
        <f t="shared" ref="H29:H30" si="15">IF(ISBLANK(G6),"",G6)</f>
        <v>35.799999999999997</v>
      </c>
      <c r="K29" s="486">
        <f t="shared" ref="K29:K30" si="16">A6</f>
        <v>2021</v>
      </c>
      <c r="L29" s="479">
        <f t="shared" ref="L29:L30" si="17">IF(ISBLANK(O6),"",O6)</f>
        <v>48</v>
      </c>
      <c r="M29" s="479">
        <f t="shared" ref="M29:M30" si="18">IF(ISBLANK(N6),"",N6)</f>
        <v>42</v>
      </c>
    </row>
    <row r="30" spans="1:15" x14ac:dyDescent="0.25">
      <c r="F30" s="481">
        <f t="shared" si="13"/>
        <v>2022</v>
      </c>
      <c r="G30" s="311">
        <f t="shared" si="14"/>
        <v>30.6</v>
      </c>
      <c r="H30" s="311">
        <f t="shared" si="15"/>
        <v>37.200000000000003</v>
      </c>
      <c r="K30" s="481">
        <f t="shared" si="16"/>
        <v>2022</v>
      </c>
      <c r="L30" s="311">
        <f t="shared" si="17"/>
        <v>42</v>
      </c>
      <c r="M30" s="311">
        <f t="shared" si="18"/>
        <v>35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27.2</v>
      </c>
      <c r="H35" s="310">
        <f>IF(ISBLANK(G5),"",G5)</f>
        <v>35.200000000000003</v>
      </c>
      <c r="K35" s="514">
        <f>A5</f>
        <v>2020</v>
      </c>
      <c r="L35" s="310">
        <f>IF(ISBLANK(O5),"",O5)</f>
        <v>54</v>
      </c>
      <c r="M35" s="310">
        <f>IF(ISBLANK(N5),"",N5)</f>
        <v>41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28.9</v>
      </c>
      <c r="H36" s="479">
        <f t="shared" ref="H36:H37" si="21">IF(ISBLANK(G6),"",G6)</f>
        <v>35.799999999999997</v>
      </c>
      <c r="K36" s="486">
        <f t="shared" ref="K36:K37" si="22">A6</f>
        <v>2021</v>
      </c>
      <c r="L36" s="479">
        <f t="shared" ref="L36:L37" si="23">IF(ISBLANK(O6),"",O6)</f>
        <v>48</v>
      </c>
      <c r="M36" s="479">
        <f t="shared" ref="M36:M37" si="24">IF(ISBLANK(N6),"",N6)</f>
        <v>42</v>
      </c>
    </row>
    <row r="37" spans="6:15" x14ac:dyDescent="0.25">
      <c r="F37" s="481">
        <f t="shared" si="19"/>
        <v>2022</v>
      </c>
      <c r="G37" s="311">
        <f t="shared" si="20"/>
        <v>30.6</v>
      </c>
      <c r="H37" s="311">
        <f t="shared" si="21"/>
        <v>37.200000000000003</v>
      </c>
      <c r="K37" s="481">
        <f t="shared" si="22"/>
        <v>2022</v>
      </c>
      <c r="L37" s="311">
        <f t="shared" si="23"/>
        <v>42</v>
      </c>
      <c r="M37" s="311">
        <f t="shared" si="24"/>
        <v>35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16.600000000000001</v>
      </c>
      <c r="C6" s="35">
        <v>15.5</v>
      </c>
      <c r="D6" s="63">
        <v>17.5</v>
      </c>
      <c r="E6" s="35">
        <v>50.9</v>
      </c>
      <c r="F6" s="35">
        <v>45.3</v>
      </c>
      <c r="G6" s="35">
        <v>55.8</v>
      </c>
      <c r="H6" s="292">
        <v>32.5</v>
      </c>
      <c r="I6" s="35">
        <v>39.200000000000003</v>
      </c>
      <c r="J6" s="63">
        <v>26.7</v>
      </c>
      <c r="M6" s="127" t="s">
        <v>16</v>
      </c>
      <c r="N6" s="935">
        <f>IF(ISBLANK(B8),"",B8)</f>
        <v>14.8</v>
      </c>
      <c r="O6" s="935">
        <f>IF(ISBLANK(E8),"",E8)</f>
        <v>52.6</v>
      </c>
      <c r="P6" s="128">
        <f>IF(ISBLANK(H8),"",H8)</f>
        <v>32.6</v>
      </c>
    </row>
    <row r="7" spans="1:19" x14ac:dyDescent="0.25">
      <c r="A7" s="286">
        <v>2022</v>
      </c>
      <c r="B7" s="167">
        <v>13.7</v>
      </c>
      <c r="C7" s="94">
        <v>14.8</v>
      </c>
      <c r="D7" s="169">
        <v>12.8</v>
      </c>
      <c r="E7" s="94">
        <v>53</v>
      </c>
      <c r="F7" s="94">
        <v>45.8</v>
      </c>
      <c r="G7" s="94">
        <v>58.9</v>
      </c>
      <c r="H7" s="167">
        <v>33.299999999999997</v>
      </c>
      <c r="I7" s="94">
        <v>39.5</v>
      </c>
      <c r="J7" s="169">
        <v>28.3</v>
      </c>
    </row>
    <row r="8" spans="1:19" x14ac:dyDescent="0.25">
      <c r="A8" s="218">
        <v>2023</v>
      </c>
      <c r="B8" s="167">
        <v>14.8</v>
      </c>
      <c r="C8" s="94">
        <v>16.399999999999999</v>
      </c>
      <c r="D8" s="169">
        <v>13.4</v>
      </c>
      <c r="E8" s="94">
        <v>52.6</v>
      </c>
      <c r="F8" s="94">
        <v>45.7</v>
      </c>
      <c r="G8" s="94">
        <v>58.5</v>
      </c>
      <c r="H8" s="167">
        <v>32.6</v>
      </c>
      <c r="I8" s="94">
        <v>37.799999999999997</v>
      </c>
      <c r="J8" s="169">
        <v>28.1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13.4</v>
      </c>
      <c r="O12" s="936">
        <f>IF(ISBLANK(G8),"",G8)</f>
        <v>58.5</v>
      </c>
      <c r="P12" s="938">
        <f>IF(ISBLANK(J8),"",J8)</f>
        <v>28.1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16.399999999999999</v>
      </c>
      <c r="O13" s="937">
        <f>IF(ISBLANK(F8),"",F8)</f>
        <v>45.7</v>
      </c>
      <c r="P13" s="939">
        <f>IF(ISBLANK(I8),"",I8)</f>
        <v>37.799999999999997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14.8</v>
      </c>
      <c r="O20" s="935">
        <f>IF(ISBLANK(E8),"",E8)</f>
        <v>52.6</v>
      </c>
      <c r="P20" s="940">
        <f>IF(ISBLANK(H8),"",H8)</f>
        <v>32.6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13.4</v>
      </c>
      <c r="O24" s="936">
        <f>IF(ISBLANK(G8),"",G8)</f>
        <v>58.5</v>
      </c>
      <c r="P24" s="938">
        <f>IF(ISBLANK(J8),"",J8)</f>
        <v>28.1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16.399999999999999</v>
      </c>
      <c r="O25" s="937">
        <f>IF(ISBLANK(F8),"",F8)</f>
        <v>45.7</v>
      </c>
      <c r="P25" s="939">
        <f>IF(ISBLANK(I8),"",I8)</f>
        <v>37.799999999999997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656755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34290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767663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40081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1691486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88314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226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1916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102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243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286801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15.7</v>
      </c>
      <c r="E20" s="600">
        <v>16.100000000000001</v>
      </c>
      <c r="F20" s="600">
        <v>13.5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45.1</v>
      </c>
      <c r="E21" s="751">
        <v>42.9</v>
      </c>
      <c r="F21" s="751">
        <v>38.5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13.5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38.5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13.5</v>
      </c>
      <c r="C30" s="204" t="s">
        <v>493</v>
      </c>
    </row>
    <row r="31" spans="1:11" x14ac:dyDescent="0.25">
      <c r="A31" s="698" t="s">
        <v>1430</v>
      </c>
      <c r="B31" s="734">
        <f>F21</f>
        <v>38.5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48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217</v>
      </c>
      <c r="C4" s="71">
        <v>8</v>
      </c>
      <c r="D4" s="71">
        <v>16</v>
      </c>
      <c r="G4" s="217">
        <f>A4</f>
        <v>2021</v>
      </c>
      <c r="H4" s="289">
        <f>IF(ISBLANK(C4),"",C4)</f>
        <v>8</v>
      </c>
      <c r="I4" s="289">
        <f>IF(ISBLANK(D4),"",D4)</f>
        <v>16</v>
      </c>
    </row>
    <row r="5" spans="1:9" x14ac:dyDescent="0.25">
      <c r="A5" s="286">
        <v>2022</v>
      </c>
      <c r="B5" s="214">
        <v>219</v>
      </c>
      <c r="C5" s="214">
        <v>16</v>
      </c>
      <c r="D5" s="214">
        <v>16</v>
      </c>
      <c r="G5" s="286">
        <f t="shared" ref="G5:G6" si="0">A5</f>
        <v>2022</v>
      </c>
      <c r="H5" s="290">
        <f t="shared" ref="H5:H6" si="1">IF(ISBLANK(C5),"",C5)</f>
        <v>16</v>
      </c>
      <c r="I5" s="290">
        <f t="shared" ref="I5:I6" si="2">IF(ISBLANK(D5),"",D5)</f>
        <v>16</v>
      </c>
    </row>
    <row r="6" spans="1:9" x14ac:dyDescent="0.25">
      <c r="A6" s="218">
        <v>2023</v>
      </c>
      <c r="B6" s="168">
        <v>226</v>
      </c>
      <c r="C6" s="168">
        <v>12</v>
      </c>
      <c r="D6" s="168">
        <v>14</v>
      </c>
      <c r="G6" s="219">
        <f t="shared" si="0"/>
        <v>2023</v>
      </c>
      <c r="H6" s="291">
        <f t="shared" si="1"/>
        <v>12</v>
      </c>
      <c r="I6" s="291">
        <f t="shared" si="2"/>
        <v>14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</v>
      </c>
      <c r="I12" s="289">
        <f>IF(ISBLANK(D4),"",D4)</f>
        <v>16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16</v>
      </c>
      <c r="I13" s="290">
        <f t="shared" si="4"/>
        <v>16</v>
      </c>
    </row>
    <row r="14" spans="1:9" x14ac:dyDescent="0.25">
      <c r="G14" s="219">
        <f t="shared" si="3"/>
        <v>2023</v>
      </c>
      <c r="H14" s="291">
        <f t="shared" ref="H14:I14" si="5">IF(ISBLANK(C6),"",C6)</f>
        <v>12</v>
      </c>
      <c r="I14" s="291">
        <f t="shared" si="5"/>
        <v>14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1664</v>
      </c>
      <c r="C23" s="71">
        <v>95</v>
      </c>
      <c r="D23" s="71">
        <v>206</v>
      </c>
      <c r="G23" s="217">
        <f>A23</f>
        <v>2021</v>
      </c>
      <c r="H23" s="289">
        <f>IF(ISBLANK(C23),"",C23)</f>
        <v>95</v>
      </c>
      <c r="I23" s="289">
        <f>IF(ISBLANK(D23),"",D23)</f>
        <v>206</v>
      </c>
    </row>
    <row r="24" spans="1:13" x14ac:dyDescent="0.25">
      <c r="A24" s="286">
        <v>2022</v>
      </c>
      <c r="B24" s="214">
        <v>1774</v>
      </c>
      <c r="C24" s="214">
        <v>117</v>
      </c>
      <c r="D24" s="214">
        <v>231</v>
      </c>
      <c r="G24" s="286">
        <f t="shared" ref="G24:G25" si="6">A24</f>
        <v>2022</v>
      </c>
      <c r="H24" s="290">
        <f t="shared" ref="H24:H25" si="7">IF(ISBLANK(C24),"",C24)</f>
        <v>117</v>
      </c>
      <c r="I24" s="290">
        <f t="shared" ref="I24:I25" si="8">IF(ISBLANK(D24),"",D24)</f>
        <v>231</v>
      </c>
    </row>
    <row r="25" spans="1:13" x14ac:dyDescent="0.25">
      <c r="A25" s="218">
        <v>2023</v>
      </c>
      <c r="B25" s="168">
        <v>1916</v>
      </c>
      <c r="C25" s="168">
        <v>102</v>
      </c>
      <c r="D25" s="168">
        <v>243</v>
      </c>
      <c r="G25" s="219">
        <f t="shared" si="6"/>
        <v>2023</v>
      </c>
      <c r="H25" s="291">
        <f t="shared" si="7"/>
        <v>102</v>
      </c>
      <c r="I25" s="291">
        <f t="shared" si="8"/>
        <v>243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95</v>
      </c>
      <c r="I31" s="289">
        <f>IF(ISBLANK(D23),"",D23)</f>
        <v>206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117</v>
      </c>
      <c r="I32" s="290">
        <f t="shared" si="10"/>
        <v>231</v>
      </c>
    </row>
    <row r="33" spans="7:9" x14ac:dyDescent="0.25">
      <c r="G33" s="219">
        <f t="shared" si="9"/>
        <v>2023</v>
      </c>
      <c r="H33" s="291">
        <f t="shared" ref="H33:I33" si="11">IF(ISBLANK(C25),"",C25)</f>
        <v>102</v>
      </c>
      <c r="I33" s="291">
        <f t="shared" si="11"/>
        <v>243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188199</v>
      </c>
      <c r="C4" s="1077">
        <v>9546</v>
      </c>
      <c r="D4" s="110">
        <v>540505</v>
      </c>
      <c r="E4" s="70">
        <v>27417</v>
      </c>
      <c r="F4" s="1076">
        <v>0</v>
      </c>
      <c r="G4" s="70">
        <v>0</v>
      </c>
      <c r="H4" s="1078">
        <v>1197781</v>
      </c>
      <c r="I4" s="1077">
        <v>60758</v>
      </c>
    </row>
    <row r="5" spans="1:9" x14ac:dyDescent="0.25">
      <c r="A5" s="587">
        <v>2021</v>
      </c>
      <c r="B5" s="1079">
        <v>210615</v>
      </c>
      <c r="C5" s="1080">
        <v>10761</v>
      </c>
      <c r="D5" s="160">
        <v>560628</v>
      </c>
      <c r="E5" s="212">
        <v>28644</v>
      </c>
      <c r="F5" s="1079">
        <v>0</v>
      </c>
      <c r="G5" s="212">
        <v>0</v>
      </c>
      <c r="H5" s="1081">
        <v>1307756</v>
      </c>
      <c r="I5" s="1080">
        <v>66818</v>
      </c>
    </row>
    <row r="6" spans="1:9" x14ac:dyDescent="0.25">
      <c r="A6" s="588">
        <v>2022</v>
      </c>
      <c r="B6" s="1082">
        <v>228468</v>
      </c>
      <c r="C6" s="1083">
        <v>11929</v>
      </c>
      <c r="D6" s="169">
        <v>650858</v>
      </c>
      <c r="E6" s="167">
        <v>33982</v>
      </c>
      <c r="F6" s="1082">
        <v>0</v>
      </c>
      <c r="G6" s="167">
        <v>0</v>
      </c>
      <c r="H6" s="1084">
        <v>1691486</v>
      </c>
      <c r="I6" s="1083">
        <v>88314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56225</v>
      </c>
      <c r="C4" s="1076"/>
      <c r="D4" s="1077"/>
      <c r="E4" s="1076"/>
      <c r="F4" s="1077"/>
    </row>
    <row r="5" spans="1:6" x14ac:dyDescent="0.25">
      <c r="A5" s="480">
        <v>2021</v>
      </c>
      <c r="B5" s="1081">
        <v>43042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286801</v>
      </c>
      <c r="C6" s="1086">
        <v>656755</v>
      </c>
      <c r="D6" s="1087">
        <v>34290</v>
      </c>
      <c r="E6" s="1086">
        <v>767663</v>
      </c>
      <c r="F6" s="1087">
        <v>40081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Sopot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271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19153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71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73.489999999999995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182.1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16811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21035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604</v>
      </c>
      <c r="C63" s="548">
        <f>IF(ISBLANK('DEM2'!C7),"-",'DEM2'!C7)</f>
        <v>623</v>
      </c>
      <c r="D63" s="548"/>
      <c r="E63" s="548">
        <f>IF(ISBLANK('DEM2'!D8),"-",'DEM2'!D8)</f>
        <v>580</v>
      </c>
      <c r="F63" s="548">
        <f>IF(ISBLANK('DEM2'!C8),"-",'DEM2'!C8)</f>
        <v>619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673</v>
      </c>
      <c r="C64" s="317">
        <f>IF(ISBLANK('DEM2'!F7),"-",'DEM2'!F7)</f>
        <v>733</v>
      </c>
      <c r="D64" s="789"/>
      <c r="E64" s="317">
        <f>IF(ISBLANK('DEM2'!G8),"-",'DEM2'!G8)</f>
        <v>668</v>
      </c>
      <c r="F64" s="317">
        <f>IF(ISBLANK('DEM2'!F8),"-",'DEM2'!F8)</f>
        <v>713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383</v>
      </c>
      <c r="C65" s="345">
        <f>IF(ISBLANK('DEM2'!I7),"-",'DEM2'!I7)</f>
        <v>410</v>
      </c>
      <c r="D65" s="393"/>
      <c r="E65" s="345">
        <f>IF(ISBLANK('DEM2'!J8),"-",'DEM2'!J8)</f>
        <v>363</v>
      </c>
      <c r="F65" s="345">
        <f>IF(ISBLANK('DEM2'!I8),"-",'DEM2'!I8)</f>
        <v>381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1571</v>
      </c>
      <c r="C66" s="348">
        <f>IF(ISBLANK('DEM2'!L7),"-",'DEM2'!L7)</f>
        <v>1651</v>
      </c>
      <c r="D66" s="394"/>
      <c r="E66" s="348">
        <f>IF(ISBLANK('DEM2'!M8),"-",'DEM2'!M8)</f>
        <v>1522</v>
      </c>
      <c r="F66" s="348">
        <f>IF(ISBLANK('DEM2'!L8),"-",'DEM2'!L8)</f>
        <v>1607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1470</v>
      </c>
      <c r="C67" s="345">
        <f>IF(ISBLANK('DEM2'!O7),"-",'DEM2'!O7)</f>
        <v>1630</v>
      </c>
      <c r="D67" s="393"/>
      <c r="E67" s="345">
        <f>IF(ISBLANK('DEM2'!P8),"-",'DEM2'!P8)</f>
        <v>1383</v>
      </c>
      <c r="F67" s="345">
        <f>IF(ISBLANK('DEM2'!O8),"-",'DEM2'!O8)</f>
        <v>1497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5750</v>
      </c>
      <c r="C68" s="317">
        <f>IF(ISBLANK('DEM2'!R7),"-",'DEM2'!R7)</f>
        <v>6190</v>
      </c>
      <c r="D68" s="395"/>
      <c r="E68" s="317">
        <f>IF(ISBLANK('DEM2'!S8),"-",'DEM2'!S8)</f>
        <v>5671</v>
      </c>
      <c r="F68" s="317">
        <f>IF(ISBLANK('DEM2'!R8),"-",'DEM2'!R8)</f>
        <v>6039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9763</v>
      </c>
      <c r="C69" s="463">
        <f>IF(ISBLANK('DEM2'!U7),"-",'DEM2'!U7)</f>
        <v>9809</v>
      </c>
      <c r="D69" s="799"/>
      <c r="E69" s="463">
        <f>IF(ISBLANK('DEM2'!V8),"-",'DEM2'!V8)</f>
        <v>9577</v>
      </c>
      <c r="F69" s="463">
        <f>IF(ISBLANK('DEM2'!U8),"-",'DEM2'!U8)</f>
        <v>9576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19.100000000000001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4416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6499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70869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663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26.9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55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33.700000000000003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8.9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1691486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88314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650858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293263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33982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228468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11929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656755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34290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767663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40081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226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1916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286801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2708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2617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1937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7201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2665</v>
      </c>
      <c r="C300" s="808">
        <f>IF(ISBLANK(POLJ3!C4),"-",POLJ3!C4)</f>
        <v>406</v>
      </c>
      <c r="D300" s="1104">
        <f>IF(ISBLANK(POLJ3!D4),"-",POLJ3!D4)</f>
        <v>2259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3156</v>
      </c>
      <c r="C301" s="789">
        <f>IF(ISBLANK(POLJ3!C5),"-",POLJ3!C5)</f>
        <v>2050</v>
      </c>
      <c r="D301" s="1105">
        <f>IF(ISBLANK(POLJ3!D5),"-",POLJ3!D5)</f>
        <v>1106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2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16</v>
      </c>
      <c r="C303" s="791">
        <f>IF(ISBLANK(POLJ3!C7),"-",POLJ3!C7)</f>
        <v>0</v>
      </c>
      <c r="D303" s="1107">
        <f>IF(ISBLANK(POLJ3!D7),"-",POLJ3!D7)</f>
        <v>16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2708</v>
      </c>
      <c r="C304" s="807">
        <f>IF(ISBLANK(POLJ3!C8),"-",POLJ3!C8)</f>
        <v>364</v>
      </c>
      <c r="D304" s="1108">
        <f>IF(ISBLANK(POLJ3!D8),"-",POLJ3!D8)</f>
        <v>2344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184.23</v>
      </c>
      <c r="C310" s="1109"/>
      <c r="D310" s="3"/>
      <c r="E310" s="5"/>
      <c r="F310" s="5"/>
      <c r="G310" s="815" t="s">
        <v>854</v>
      </c>
      <c r="H310" s="816">
        <f>IF(ISBLANK(POLJ2!H3),"-",POLJ2!H3)</f>
        <v>3200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6482.75</v>
      </c>
      <c r="C311" s="1120"/>
      <c r="D311" s="3"/>
      <c r="E311" s="5"/>
      <c r="F311" s="5"/>
      <c r="G311" s="810" t="s">
        <v>855</v>
      </c>
      <c r="H311" s="248">
        <f>IF(ISBLANK(POLJ2!H4),"-",POLJ2!H4)</f>
        <v>13462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1022.46</v>
      </c>
      <c r="C312" s="1120"/>
      <c r="D312" s="3"/>
      <c r="E312" s="5"/>
      <c r="F312" s="5"/>
      <c r="G312" s="810" t="s">
        <v>856</v>
      </c>
      <c r="H312" s="248">
        <f>IF(ISBLANK(POLJ2!H5),"-",POLJ2!H5)</f>
        <v>8744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40.68</v>
      </c>
      <c r="C313" s="1120"/>
      <c r="D313" s="3"/>
      <c r="E313" s="5"/>
      <c r="F313" s="5"/>
      <c r="G313" s="812" t="s">
        <v>857</v>
      </c>
      <c r="H313" s="249">
        <f>IF(ISBLANK(POLJ2!H6),"-",POLJ2!H6)</f>
        <v>69695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0.61</v>
      </c>
      <c r="C314" s="1120"/>
      <c r="D314" s="3"/>
      <c r="E314" s="5"/>
      <c r="F314" s="5"/>
      <c r="G314" s="814" t="s">
        <v>847</v>
      </c>
      <c r="H314" s="817">
        <f>IF(ISBLANK(POLJ2!H7),"-",POLJ2!H7)</f>
        <v>95101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2325.33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10056.06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218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53.6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726</v>
      </c>
      <c r="I364" s="808">
        <f>IF(ISBLANK(OBRAZ2!I6),"-",OBRAZ2!I6)</f>
        <v>113</v>
      </c>
      <c r="J364" s="808">
        <f>IF(ISBLANK(OBRAZ2!J6),"-",OBRAZ2!J6)</f>
        <v>613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378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81.7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179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75.463917525773198</v>
      </c>
      <c r="I377" s="851">
        <f>IF(ISBLANK(OBRAZ2!C14),"-",OBRAZ2!C23)</f>
        <v>77.823691460055102</v>
      </c>
      <c r="J377" s="851">
        <f>IF(ISBLANK(OBRAZ2!D14),"-",OBRAZ2!D23)</f>
        <v>76.903225806451616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10.103092783505154</v>
      </c>
      <c r="I379" s="851">
        <f>IF(ISBLANK(OBRAZ2!C16),"-",OBRAZ2!C25)</f>
        <v>7.0247933884297522</v>
      </c>
      <c r="J379" s="851">
        <f>IF(ISBLANK(OBRAZ2!D16),"-",OBRAZ2!D25)</f>
        <v>5.5483870967741931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14.432989690721648</v>
      </c>
      <c r="I380" s="852">
        <f>IF(ISBLANK(OBRAZ2!C17),"-",OBRAZ2!C26)</f>
        <v>15.151515151515152</v>
      </c>
      <c r="J380" s="852">
        <f>IF(ISBLANK(OBRAZ2!D17),"-",OBRAZ2!D26)</f>
        <v>17.548387096774192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429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635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219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79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98.4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192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109.1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626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155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7900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0.5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93.2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1.03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98.8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68.099999999999994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3469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18.100000000000001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434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2395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18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6.1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5.7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12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311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1.8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272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9.4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85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3.4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59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95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78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74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52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24.9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49.8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33.299999999999997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56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244.19499999999999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16.5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>
        <f>IF(ISBLANK(SAOBINFR1!B5),"-",SAOBINFR1!B5)</f>
        <v>484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>
        <f>IF(ISBLANK(SAOBINFR1!B6),"-",SAOBINFR1!B6)</f>
        <v>6860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>
        <f>IF(ISBLANK(SAOBINFR1!B7),"-",SAOBINFR1!B7)</f>
        <v>23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>
        <f>IF(ISBLANK(SAOBINFR1!B8),"-",SAOBINFR1!B8)</f>
        <v>1168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9568.56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15.57381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52</v>
      </c>
      <c r="D696" s="3"/>
      <c r="E696" s="5"/>
      <c r="F696" s="5"/>
      <c r="G696" s="837">
        <v>2012</v>
      </c>
      <c r="H696" s="835">
        <f>IF(ISBLANK(INDEKSI2!B5),"-",INDEKSI2!B5)</f>
        <v>31.7</v>
      </c>
      <c r="I696" s="835">
        <f>IF(ISBLANK(INDEKSI2!C5),"-",INDEKSI2!C5)</f>
        <v>60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47.21</v>
      </c>
      <c r="D697" s="3"/>
      <c r="E697" s="5"/>
      <c r="F697" s="5"/>
      <c r="G697" s="838">
        <v>2013</v>
      </c>
      <c r="H697" s="559">
        <f>IF(ISBLANK(INDEKSI2!B6),"-",INDEKSI2!B6)</f>
        <v>33.08</v>
      </c>
      <c r="I697" s="559">
        <f>IF(ISBLANK(INDEKSI2!C6),"-",INDEKSI2!C6)</f>
        <v>59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33.869999999999997</v>
      </c>
      <c r="I698" s="836">
        <f>IF(ISBLANK(INDEKSI2!C7),"-",INDEKSI2!C7)</f>
        <v>60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584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1086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701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55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33.869999999999997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15.57381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52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47.21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33.36</v>
      </c>
      <c r="C4" s="721">
        <v>49</v>
      </c>
      <c r="D4" s="710"/>
      <c r="E4" s="711"/>
      <c r="F4" s="712"/>
    </row>
    <row r="5" spans="1:6" x14ac:dyDescent="0.25">
      <c r="A5" s="286">
        <v>2012</v>
      </c>
      <c r="B5" s="614">
        <v>31.7</v>
      </c>
      <c r="C5" s="722">
        <v>60</v>
      </c>
      <c r="D5" s="713"/>
      <c r="E5" s="641"/>
      <c r="F5" s="714"/>
    </row>
    <row r="6" spans="1:6" x14ac:dyDescent="0.25">
      <c r="A6" s="286">
        <v>2013</v>
      </c>
      <c r="B6" s="614">
        <v>33.08</v>
      </c>
      <c r="C6" s="722">
        <v>59</v>
      </c>
      <c r="D6" s="715">
        <v>15.57381</v>
      </c>
      <c r="E6" s="609">
        <v>52</v>
      </c>
      <c r="F6" s="716">
        <v>47.21</v>
      </c>
    </row>
    <row r="7" spans="1:6" x14ac:dyDescent="0.25">
      <c r="A7" s="219">
        <v>2014</v>
      </c>
      <c r="B7" s="615">
        <v>33.869999999999997</v>
      </c>
      <c r="C7" s="723">
        <v>60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2708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1937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2617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184.23</v>
      </c>
      <c r="G3" s="217" t="s">
        <v>765</v>
      </c>
      <c r="H3" s="71">
        <v>3200</v>
      </c>
    </row>
    <row r="4" spans="1:9" x14ac:dyDescent="0.25">
      <c r="A4" s="286" t="s">
        <v>760</v>
      </c>
      <c r="B4" s="214">
        <v>6482.75</v>
      </c>
      <c r="G4" s="286" t="s">
        <v>766</v>
      </c>
      <c r="H4" s="214">
        <v>13462</v>
      </c>
    </row>
    <row r="5" spans="1:9" x14ac:dyDescent="0.25">
      <c r="A5" s="286" t="s">
        <v>761</v>
      </c>
      <c r="B5" s="214">
        <v>1022.46</v>
      </c>
      <c r="G5" s="286" t="s">
        <v>767</v>
      </c>
      <c r="H5" s="214">
        <v>8744</v>
      </c>
    </row>
    <row r="6" spans="1:9" x14ac:dyDescent="0.25">
      <c r="A6" s="286" t="s">
        <v>762</v>
      </c>
      <c r="B6" s="214">
        <v>40.68</v>
      </c>
      <c r="G6" s="286" t="s">
        <v>768</v>
      </c>
      <c r="H6" s="214">
        <v>69695</v>
      </c>
    </row>
    <row r="7" spans="1:9" x14ac:dyDescent="0.25">
      <c r="A7" s="286" t="s">
        <v>763</v>
      </c>
      <c r="B7" s="214">
        <v>0.61</v>
      </c>
      <c r="G7" s="1" t="s">
        <v>24</v>
      </c>
      <c r="H7" s="288">
        <v>95101</v>
      </c>
    </row>
    <row r="8" spans="1:9" x14ac:dyDescent="0.25">
      <c r="A8" s="287" t="s">
        <v>764</v>
      </c>
      <c r="B8" s="73">
        <v>2325.33</v>
      </c>
    </row>
    <row r="9" spans="1:9" x14ac:dyDescent="0.25">
      <c r="A9" s="1" t="s">
        <v>24</v>
      </c>
      <c r="B9" s="288">
        <v>10056.06</v>
      </c>
      <c r="I9" s="41" t="s">
        <v>876</v>
      </c>
    </row>
    <row r="10" spans="1:9" x14ac:dyDescent="0.25">
      <c r="G10" s="29" t="s">
        <v>775</v>
      </c>
      <c r="H10" s="58">
        <v>7201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2665</v>
      </c>
      <c r="C4" s="55">
        <v>406</v>
      </c>
      <c r="D4" s="110">
        <v>2259</v>
      </c>
    </row>
    <row r="5" spans="1:4" ht="30" customHeight="1" x14ac:dyDescent="0.25">
      <c r="A5" s="274" t="s">
        <v>884</v>
      </c>
      <c r="B5" s="212">
        <v>3156</v>
      </c>
      <c r="C5" s="58">
        <v>2050</v>
      </c>
      <c r="D5" s="160">
        <v>1106</v>
      </c>
    </row>
    <row r="6" spans="1:4" x14ac:dyDescent="0.25">
      <c r="A6" s="274" t="s">
        <v>772</v>
      </c>
      <c r="B6" s="212">
        <v>2</v>
      </c>
      <c r="C6" s="58">
        <v>2</v>
      </c>
      <c r="D6" s="160">
        <v>0</v>
      </c>
    </row>
    <row r="7" spans="1:4" ht="30" x14ac:dyDescent="0.25">
      <c r="A7" s="274" t="s">
        <v>773</v>
      </c>
      <c r="B7" s="212">
        <v>16</v>
      </c>
      <c r="C7" s="58">
        <v>0</v>
      </c>
      <c r="D7" s="160">
        <v>16</v>
      </c>
    </row>
    <row r="8" spans="1:4" x14ac:dyDescent="0.25">
      <c r="A8" s="201" t="s">
        <v>774</v>
      </c>
      <c r="B8" s="72">
        <v>2708</v>
      </c>
      <c r="C8" s="61">
        <v>364</v>
      </c>
      <c r="D8" s="111">
        <v>2344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100</v>
      </c>
      <c r="C14" s="276">
        <f>D6/B6*100</f>
        <v>0</v>
      </c>
    </row>
    <row r="15" spans="1:4" ht="60" x14ac:dyDescent="0.25">
      <c r="A15" s="277" t="s">
        <v>885</v>
      </c>
      <c r="B15" s="282">
        <f>C5/B5*100</f>
        <v>64.955640050697085</v>
      </c>
      <c r="C15" s="278">
        <f>D5/B5*100</f>
        <v>35.044359949302915</v>
      </c>
    </row>
    <row r="16" spans="1:4" ht="30" x14ac:dyDescent="0.25">
      <c r="A16" s="279" t="s">
        <v>821</v>
      </c>
      <c r="B16" s="283">
        <f>C4/B4*100</f>
        <v>15.23452157598499</v>
      </c>
      <c r="C16" s="280">
        <f>D4/B4*100</f>
        <v>84.765478424015001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100</v>
      </c>
      <c r="C21" s="276">
        <f>C14</f>
        <v>0</v>
      </c>
    </row>
    <row r="22" spans="1:3" ht="60" x14ac:dyDescent="0.25">
      <c r="A22" s="277" t="s">
        <v>823</v>
      </c>
      <c r="B22" s="282">
        <f t="shared" ref="B22:C23" si="0">B15</f>
        <v>64.955640050697085</v>
      </c>
      <c r="C22" s="278">
        <f t="shared" si="0"/>
        <v>35.044359949302915</v>
      </c>
    </row>
    <row r="23" spans="1:3" ht="30" x14ac:dyDescent="0.25">
      <c r="A23" s="279" t="s">
        <v>858</v>
      </c>
      <c r="B23" s="285">
        <f t="shared" si="0"/>
        <v>15.23452157598499</v>
      </c>
      <c r="C23" s="284">
        <f t="shared" si="0"/>
        <v>84.765478424015001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218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53.6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378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81.7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418</v>
      </c>
      <c r="C6" s="973">
        <v>92</v>
      </c>
      <c r="D6" s="945">
        <v>326</v>
      </c>
      <c r="E6" s="973">
        <v>485</v>
      </c>
      <c r="F6" s="973">
        <v>102</v>
      </c>
      <c r="G6" s="945">
        <v>383</v>
      </c>
      <c r="H6" s="599">
        <v>726</v>
      </c>
      <c r="I6" s="616">
        <v>113</v>
      </c>
      <c r="J6" s="945">
        <v>613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366</v>
      </c>
      <c r="C14" s="751">
        <v>565</v>
      </c>
      <c r="D14" s="751">
        <v>596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49</v>
      </c>
      <c r="C16" s="1029">
        <v>51</v>
      </c>
      <c r="D16" s="751">
        <v>43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70</v>
      </c>
      <c r="C17" s="752">
        <v>110</v>
      </c>
      <c r="D17" s="752">
        <v>136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75.463917525773198</v>
      </c>
      <c r="C23" s="290">
        <f>C14/SUM(C12:C17)*100</f>
        <v>77.823691460055102</v>
      </c>
      <c r="D23" s="290">
        <f>D14/SUM(D12:D17)*100</f>
        <v>76.903225806451616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10.103092783505154</v>
      </c>
      <c r="C25" s="290">
        <f>C16/SUM(C12:C17)*100</f>
        <v>7.0247933884297522</v>
      </c>
      <c r="D25" s="290">
        <f>D16/SUM(D12:D17)*100</f>
        <v>5.5483870967741931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14.432989690721648</v>
      </c>
      <c r="C26" s="291">
        <f>C17/SUM(C12:C17)*100</f>
        <v>15.151515151515152</v>
      </c>
      <c r="D26" s="291">
        <f>D17/SUM(D12:D17)*100</f>
        <v>17.548387096774192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15.2</v>
      </c>
      <c r="C7" s="600">
        <v>30.4</v>
      </c>
      <c r="D7" s="600">
        <v>27.6</v>
      </c>
    </row>
    <row r="8" spans="1:6" x14ac:dyDescent="0.25">
      <c r="A8" s="695" t="s">
        <v>944</v>
      </c>
      <c r="B8" s="751">
        <v>31.5</v>
      </c>
      <c r="C8" s="751">
        <v>69.400000000000006</v>
      </c>
      <c r="D8" s="751">
        <v>2.2999999999999998</v>
      </c>
    </row>
    <row r="9" spans="1:6" x14ac:dyDescent="0.25">
      <c r="A9" s="696" t="s">
        <v>224</v>
      </c>
      <c r="B9" s="752">
        <v>53.3</v>
      </c>
      <c r="C9" s="752">
        <v>0.2</v>
      </c>
      <c r="D9" s="752">
        <v>70.099999999999994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15.2</v>
      </c>
      <c r="C13" s="697">
        <f t="shared" ref="C13:D13" si="1">IF(ISBLANK(C7),"",C7)</f>
        <v>30.4</v>
      </c>
      <c r="D13" s="697">
        <f t="shared" si="1"/>
        <v>27.6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31.5</v>
      </c>
      <c r="C14" s="698">
        <f t="shared" si="2"/>
        <v>69.400000000000006</v>
      </c>
      <c r="D14" s="698">
        <f t="shared" si="2"/>
        <v>2.2999999999999998</v>
      </c>
    </row>
    <row r="15" spans="1:6" x14ac:dyDescent="0.25">
      <c r="A15" s="702" t="s">
        <v>1630</v>
      </c>
      <c r="B15" s="699">
        <f t="shared" si="2"/>
        <v>53.3</v>
      </c>
      <c r="C15" s="699">
        <f t="shared" si="2"/>
        <v>0.2</v>
      </c>
      <c r="D15" s="699">
        <f t="shared" si="2"/>
        <v>70.099999999999994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15.2</v>
      </c>
      <c r="C18" s="697">
        <f t="shared" ref="C18:D18" si="4">IF(ISBLANK(C7),"",C7)</f>
        <v>30.4</v>
      </c>
      <c r="D18" s="697">
        <f t="shared" si="4"/>
        <v>27.6</v>
      </c>
    </row>
    <row r="19" spans="1:5" x14ac:dyDescent="0.25">
      <c r="A19" s="701" t="s">
        <v>1632</v>
      </c>
      <c r="B19" s="698">
        <f t="shared" ref="B19:D20" si="5">IF(ISBLANK(B8),"",B8)</f>
        <v>31.5</v>
      </c>
      <c r="C19" s="698">
        <f t="shared" si="5"/>
        <v>69.400000000000006</v>
      </c>
      <c r="D19" s="698">
        <f t="shared" si="5"/>
        <v>2.2999999999999998</v>
      </c>
    </row>
    <row r="20" spans="1:5" x14ac:dyDescent="0.25">
      <c r="A20" s="702" t="s">
        <v>1633</v>
      </c>
      <c r="B20" s="699">
        <f t="shared" si="5"/>
        <v>53.3</v>
      </c>
      <c r="C20" s="699">
        <f t="shared" si="5"/>
        <v>0.2</v>
      </c>
      <c r="D20" s="699">
        <f t="shared" si="5"/>
        <v>70.099999999999994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67.7</v>
      </c>
      <c r="C5" s="611">
        <v>55.9</v>
      </c>
      <c r="D5" s="1030">
        <v>62</v>
      </c>
      <c r="F5" s="28"/>
      <c r="G5" s="693">
        <f>A5</f>
        <v>2020</v>
      </c>
      <c r="H5" s="669">
        <f>IF(ISBLANK(B5),"",B5)</f>
        <v>67.7</v>
      </c>
      <c r="I5" s="618">
        <f t="shared" ref="H5:I7" si="0">IF(ISBLANK(C5),"",C5)</f>
        <v>55.9</v>
      </c>
    </row>
    <row r="6" spans="1:10" x14ac:dyDescent="0.25">
      <c r="A6" s="749">
        <v>2021</v>
      </c>
      <c r="B6" s="601">
        <v>93.2</v>
      </c>
      <c r="C6" s="612">
        <v>101.3</v>
      </c>
      <c r="D6" s="946">
        <v>97</v>
      </c>
      <c r="F6" s="44"/>
      <c r="G6" s="693">
        <f t="shared" ref="G6:G7" si="1">A6</f>
        <v>2021</v>
      </c>
      <c r="H6" s="670">
        <f t="shared" si="0"/>
        <v>93.2</v>
      </c>
      <c r="I6" s="619">
        <f t="shared" si="0"/>
        <v>101.3</v>
      </c>
    </row>
    <row r="7" spans="1:10" x14ac:dyDescent="0.25">
      <c r="A7" s="750">
        <v>2022</v>
      </c>
      <c r="B7" s="601">
        <v>90.7</v>
      </c>
      <c r="C7" s="612">
        <v>95.8</v>
      </c>
      <c r="D7" s="946">
        <v>93.2</v>
      </c>
      <c r="F7" s="44"/>
      <c r="G7" s="693">
        <f t="shared" si="1"/>
        <v>2022</v>
      </c>
      <c r="H7" s="671">
        <f t="shared" si="0"/>
        <v>90.7</v>
      </c>
      <c r="I7" s="620">
        <f t="shared" si="0"/>
        <v>95.8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67.7</v>
      </c>
      <c r="I13" s="618">
        <f>IF(ISBLANK(C5),"",C5)</f>
        <v>55.9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93.2</v>
      </c>
      <c r="I14" s="619">
        <f t="shared" si="3"/>
        <v>101.3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90.7</v>
      </c>
      <c r="I15" s="620">
        <f t="shared" si="4"/>
        <v>95.8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Sopot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271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19153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71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73.489999999999995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182.1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16811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21035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604</v>
      </c>
      <c r="C63" s="548">
        <f>IF(ISBLANK('DEM2'!C7),"-",'DEM2'!C7)</f>
        <v>623</v>
      </c>
      <c r="D63" s="548"/>
      <c r="E63" s="548">
        <f>IF(ISBLANK('DEM2'!D8),"-",'DEM2'!D8)</f>
        <v>580</v>
      </c>
      <c r="F63" s="548">
        <f>IF(ISBLANK('DEM2'!C8),"-",'DEM2'!C8)</f>
        <v>619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673</v>
      </c>
      <c r="C64" s="317">
        <f>IF(ISBLANK('DEM2'!F7),"-",'DEM2'!F7)</f>
        <v>733</v>
      </c>
      <c r="D64" s="789"/>
      <c r="E64" s="317">
        <f>IF(ISBLANK('DEM2'!G8),"-",'DEM2'!G8)</f>
        <v>668</v>
      </c>
      <c r="F64" s="317">
        <f>IF(ISBLANK('DEM2'!F8),"-",'DEM2'!F8)</f>
        <v>713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383</v>
      </c>
      <c r="C65" s="345">
        <f>IF(ISBLANK('DEM2'!I7),"-",'DEM2'!I7)</f>
        <v>410</v>
      </c>
      <c r="D65" s="393"/>
      <c r="E65" s="345">
        <f>IF(ISBLANK('DEM2'!J8),"-",'DEM2'!J8)</f>
        <v>363</v>
      </c>
      <c r="F65" s="345">
        <f>IF(ISBLANK('DEM2'!I8),"-",'DEM2'!I8)</f>
        <v>381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1571</v>
      </c>
      <c r="C66" s="317">
        <f>IF(ISBLANK('DEM2'!L7),"-",'DEM2'!L7)</f>
        <v>1651</v>
      </c>
      <c r="D66" s="395"/>
      <c r="E66" s="317">
        <f>IF(ISBLANK('DEM2'!M8),"-",'DEM2'!M8)</f>
        <v>1522</v>
      </c>
      <c r="F66" s="317">
        <f>IF(ISBLANK('DEM2'!L8),"-",'DEM2'!L8)</f>
        <v>1607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1470</v>
      </c>
      <c r="C67" s="317">
        <f>IF(ISBLANK('DEM2'!O7),"-",'DEM2'!O7)</f>
        <v>1630</v>
      </c>
      <c r="D67" s="395"/>
      <c r="E67" s="317">
        <f>IF(ISBLANK('DEM2'!P8),"-",'DEM2'!P8)</f>
        <v>1383</v>
      </c>
      <c r="F67" s="317">
        <f>IF(ISBLANK('DEM2'!O8),"-",'DEM2'!O8)</f>
        <v>1497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5750</v>
      </c>
      <c r="C68" s="414">
        <f>IF(ISBLANK('DEM2'!R7),"-",'DEM2'!R7)</f>
        <v>6190</v>
      </c>
      <c r="D68" s="420"/>
      <c r="E68" s="414">
        <f>IF(ISBLANK('DEM2'!S8),"-",'DEM2'!S8)</f>
        <v>5671</v>
      </c>
      <c r="F68" s="414">
        <f>IF(ISBLANK('DEM2'!R8),"-",'DEM2'!R8)</f>
        <v>6039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9763</v>
      </c>
      <c r="C69" s="463">
        <f>IF(ISBLANK('DEM2'!U7),"-",'DEM2'!U7)</f>
        <v>9809</v>
      </c>
      <c r="D69" s="799"/>
      <c r="E69" s="463">
        <f>IF(ISBLANK('DEM2'!V8),"-",'DEM2'!V8)</f>
        <v>9577</v>
      </c>
      <c r="F69" s="463">
        <f>IF(ISBLANK('DEM2'!U8),"-",'DEM2'!U8)</f>
        <v>9576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19.100000000000001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4416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6499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70869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663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26.9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55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33.700000000000003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8.9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1691486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88314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650858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293263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33982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228468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11929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656755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34290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767663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40081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226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1916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286801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2708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2617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1937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7201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2665</v>
      </c>
      <c r="C300" s="808">
        <f>IF(ISBLANK(POLJ3!C4),"-",POLJ3!C4)</f>
        <v>406</v>
      </c>
      <c r="D300" s="1104">
        <f>IF(ISBLANK(POLJ3!D4),"-",POLJ3!D4)</f>
        <v>2259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3156</v>
      </c>
      <c r="C301" s="789">
        <f>IF(ISBLANK(POLJ3!C5),"-",POLJ3!C5)</f>
        <v>2050</v>
      </c>
      <c r="D301" s="1105">
        <f>IF(ISBLANK(POLJ3!D5),"-",POLJ3!D5)</f>
        <v>1106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2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16</v>
      </c>
      <c r="C303" s="791">
        <f>IF(ISBLANK(POLJ3!C7),"-",POLJ3!C7)</f>
        <v>0</v>
      </c>
      <c r="D303" s="1107">
        <f>IF(ISBLANK(POLJ3!D7),"-",POLJ3!D7)</f>
        <v>16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2708</v>
      </c>
      <c r="C304" s="807">
        <f>IF(ISBLANK(POLJ3!C8),"-",POLJ3!C8)</f>
        <v>364</v>
      </c>
      <c r="D304" s="1108">
        <f>IF(ISBLANK(POLJ3!D8),"-",POLJ3!D8)</f>
        <v>2344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184.23</v>
      </c>
      <c r="C310" s="1109"/>
      <c r="D310" s="3"/>
      <c r="E310" s="5"/>
      <c r="F310" s="5"/>
      <c r="G310" s="815" t="s">
        <v>765</v>
      </c>
      <c r="H310" s="816">
        <f>IF(ISBLANK(POLJ2!H3),"-",POLJ2!H3)</f>
        <v>3200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6482.75</v>
      </c>
      <c r="C311" s="1120"/>
      <c r="D311" s="3"/>
      <c r="E311" s="5"/>
      <c r="F311" s="5"/>
      <c r="G311" s="810" t="s">
        <v>766</v>
      </c>
      <c r="H311" s="248">
        <f>IF(ISBLANK(POLJ2!H4),"-",POLJ2!H4)</f>
        <v>13462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1022.46</v>
      </c>
      <c r="C312" s="1120"/>
      <c r="D312" s="3"/>
      <c r="E312" s="5"/>
      <c r="F312" s="5"/>
      <c r="G312" s="810" t="s">
        <v>767</v>
      </c>
      <c r="H312" s="248">
        <f>IF(ISBLANK(POLJ2!H5),"-",POLJ2!H5)</f>
        <v>8744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40.68</v>
      </c>
      <c r="C313" s="1120"/>
      <c r="D313" s="3"/>
      <c r="E313" s="5"/>
      <c r="F313" s="5"/>
      <c r="G313" s="812" t="s">
        <v>768</v>
      </c>
      <c r="H313" s="249">
        <f>IF(ISBLANK(POLJ2!H6),"-",POLJ2!H6)</f>
        <v>69695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0.61</v>
      </c>
      <c r="C314" s="1120"/>
      <c r="D314" s="3"/>
      <c r="E314" s="5"/>
      <c r="F314" s="5"/>
      <c r="G314" s="814" t="s">
        <v>16</v>
      </c>
      <c r="H314" s="817">
        <f>IF(ISBLANK(POLJ2!H7),"-",POLJ2!H7)</f>
        <v>95101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2325.33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10056.06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218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53.6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726</v>
      </c>
      <c r="I364" s="808">
        <f>IF(ISBLANK(OBRAZ2!I6),"-",OBRAZ2!I6)</f>
        <v>113</v>
      </c>
      <c r="J364" s="808">
        <f>IF(ISBLANK(OBRAZ2!J6),"-",OBRAZ2!J6)</f>
        <v>613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378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81.7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179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75.463917525773198</v>
      </c>
      <c r="I377" s="851">
        <f>IF(ISBLANK(OBRAZ2!C14),"-",OBRAZ2!C23)</f>
        <v>77.823691460055102</v>
      </c>
      <c r="J377" s="851">
        <f>IF(ISBLANK(OBRAZ2!D14),"-",OBRAZ2!D23)</f>
        <v>76.903225806451616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10.103092783505154</v>
      </c>
      <c r="I379" s="851">
        <f>IF(ISBLANK(OBRAZ2!C16),"-",OBRAZ2!C25)</f>
        <v>7.0247933884297522</v>
      </c>
      <c r="J379" s="851">
        <f>IF(ISBLANK(OBRAZ2!D16),"-",OBRAZ2!D25)</f>
        <v>5.5483870967741931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14.432989690721648</v>
      </c>
      <c r="I380" s="852">
        <f>IF(ISBLANK(OBRAZ2!C17),"-",OBRAZ2!C26)</f>
        <v>15.151515151515152</v>
      </c>
      <c r="J380" s="852">
        <f>IF(ISBLANK(OBRAZ2!D17),"-",OBRAZ2!D26)</f>
        <v>17.548387096774192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429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635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219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79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98.4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192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109.1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626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155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7900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0.5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93.2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1.03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98.8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68.099999999999994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3469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18.100000000000001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434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2395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18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6.1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5.7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12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311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1.8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272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9.4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85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3.4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59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95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78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74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52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24.9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49.8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33.299999999999997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56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244.19499999999999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16.5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>
        <f>IF(ISBLANK(SAOBINFR1!B5),"-",SAOBINFR1!B5)</f>
        <v>484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>
        <f>IF(ISBLANK(SAOBINFR1!B6),"-",SAOBINFR1!B6)</f>
        <v>6860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>
        <f>IF(ISBLANK(SAOBINFR1!B7),"-",SAOBINFR1!B7)</f>
        <v>23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>
        <f>IF(ISBLANK(SAOBINFR1!B8),"-",SAOBINFR1!B8)</f>
        <v>1168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9568.56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15.57381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52</v>
      </c>
      <c r="D696" s="315"/>
      <c r="E696" s="314"/>
      <c r="F696" s="5"/>
      <c r="G696" s="837">
        <v>2012</v>
      </c>
      <c r="H696" s="835">
        <f>IF(ISBLANK(INDEKSI2!B5),"-",INDEKSI2!B5)</f>
        <v>31.7</v>
      </c>
      <c r="I696" s="835">
        <f>IF(ISBLANK(INDEKSI2!C5),"-",INDEKSI2!C5)</f>
        <v>60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47.21</v>
      </c>
      <c r="D697" s="315"/>
      <c r="E697" s="314"/>
      <c r="F697" s="5"/>
      <c r="G697" s="838">
        <v>2013</v>
      </c>
      <c r="H697" s="559">
        <f>IF(ISBLANK(INDEKSI2!B6),"-",INDEKSI2!B6)</f>
        <v>33.08</v>
      </c>
      <c r="I697" s="559">
        <f>IF(ISBLANK(INDEKSI2!C6),"-",INDEKSI2!C6)</f>
        <v>59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33.869999999999997</v>
      </c>
      <c r="I698" s="836">
        <f>IF(ISBLANK(INDEKSI2!C7),"-",INDEKSI2!C7)</f>
        <v>60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584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1086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701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9</v>
      </c>
      <c r="D6" s="612">
        <v>1</v>
      </c>
      <c r="E6" s="612">
        <v>8</v>
      </c>
      <c r="F6" s="1033">
        <v>100</v>
      </c>
      <c r="G6" s="612">
        <v>63</v>
      </c>
      <c r="H6" s="980">
        <v>37</v>
      </c>
      <c r="I6" s="1034">
        <v>21.9</v>
      </c>
      <c r="J6" s="612">
        <v>25.7</v>
      </c>
      <c r="K6" s="1035">
        <v>17.399999999999999</v>
      </c>
      <c r="L6" s="1033">
        <v>266</v>
      </c>
      <c r="M6" s="612">
        <v>126</v>
      </c>
      <c r="N6" s="1028">
        <v>140</v>
      </c>
      <c r="O6" s="1034">
        <v>60.7</v>
      </c>
      <c r="P6" s="612">
        <v>58.6</v>
      </c>
      <c r="Q6" s="1028">
        <v>62.6</v>
      </c>
      <c r="R6" s="1033">
        <v>119</v>
      </c>
      <c r="S6" s="612">
        <v>52</v>
      </c>
      <c r="T6" s="1035">
        <v>67</v>
      </c>
    </row>
    <row r="7" spans="1:20" x14ac:dyDescent="0.25">
      <c r="A7" s="286">
        <v>2021</v>
      </c>
      <c r="B7" s="602">
        <v>1</v>
      </c>
      <c r="C7" s="601">
        <v>10</v>
      </c>
      <c r="D7" s="612">
        <v>1</v>
      </c>
      <c r="E7" s="612">
        <v>9</v>
      </c>
      <c r="F7" s="1033">
        <v>216</v>
      </c>
      <c r="G7" s="612">
        <v>124</v>
      </c>
      <c r="H7" s="980">
        <v>92</v>
      </c>
      <c r="I7" s="1034">
        <v>51.1</v>
      </c>
      <c r="J7" s="612">
        <v>56</v>
      </c>
      <c r="K7" s="1035">
        <v>45.8</v>
      </c>
      <c r="L7" s="1033">
        <v>349</v>
      </c>
      <c r="M7" s="612">
        <v>192</v>
      </c>
      <c r="N7" s="1028">
        <v>157</v>
      </c>
      <c r="O7" s="1034">
        <v>74.3</v>
      </c>
      <c r="P7" s="612">
        <v>78.900000000000006</v>
      </c>
      <c r="Q7" s="1028">
        <v>69.5</v>
      </c>
      <c r="R7" s="1033">
        <v>161</v>
      </c>
      <c r="S7" s="612">
        <v>79</v>
      </c>
      <c r="T7" s="1035">
        <v>82</v>
      </c>
    </row>
    <row r="8" spans="1:20" x14ac:dyDescent="0.25">
      <c r="A8" s="219">
        <v>2022</v>
      </c>
      <c r="B8" s="617">
        <v>1</v>
      </c>
      <c r="C8" s="947">
        <v>9</v>
      </c>
      <c r="D8" s="981">
        <v>1</v>
      </c>
      <c r="E8" s="981">
        <v>8</v>
      </c>
      <c r="F8" s="1036">
        <v>218</v>
      </c>
      <c r="G8" s="981">
        <v>133</v>
      </c>
      <c r="H8" s="979">
        <v>85</v>
      </c>
      <c r="I8" s="754">
        <v>53.6</v>
      </c>
      <c r="J8" s="981">
        <v>63.3</v>
      </c>
      <c r="K8" s="1037">
        <v>43.3</v>
      </c>
      <c r="L8" s="1036">
        <v>378</v>
      </c>
      <c r="M8" s="981">
        <v>197</v>
      </c>
      <c r="N8" s="691">
        <v>181</v>
      </c>
      <c r="O8" s="754">
        <v>81.7</v>
      </c>
      <c r="P8" s="981">
        <v>79.599999999999994</v>
      </c>
      <c r="Q8" s="691">
        <v>84.2</v>
      </c>
      <c r="R8" s="1036">
        <v>179</v>
      </c>
      <c r="S8" s="981">
        <v>91</v>
      </c>
      <c r="T8" s="1037">
        <v>88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429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635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219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79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192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109.1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66.203703703703709</v>
      </c>
      <c r="C21" s="739">
        <f>B10/(B7+B10)*100</f>
        <v>33.796296296296298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88.935574229691866</v>
      </c>
      <c r="C22" s="739">
        <f>B11/(B8+B11)*100</f>
        <v>11.064425770308123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66.203703703703709</v>
      </c>
      <c r="C26" s="739">
        <f>C21</f>
        <v>33.796296296296298</v>
      </c>
    </row>
    <row r="27" spans="1:10" ht="24.75" x14ac:dyDescent="0.25">
      <c r="A27" s="742" t="s">
        <v>1407</v>
      </c>
      <c r="B27" s="739">
        <f>B22</f>
        <v>88.935574229691866</v>
      </c>
      <c r="C27" s="739">
        <f>C22</f>
        <v>11.064425770308123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14</v>
      </c>
      <c r="K5" s="55">
        <v>0</v>
      </c>
      <c r="L5" s="110">
        <v>14</v>
      </c>
      <c r="M5" s="70">
        <v>456</v>
      </c>
      <c r="N5" s="55">
        <v>632</v>
      </c>
      <c r="O5" s="70">
        <v>227</v>
      </c>
      <c r="P5" s="110">
        <v>86</v>
      </c>
    </row>
    <row r="6" spans="1:16" x14ac:dyDescent="0.25">
      <c r="A6" s="923" t="s">
        <v>259</v>
      </c>
      <c r="B6" s="1096">
        <v>0</v>
      </c>
      <c r="C6" s="1097">
        <v>14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14</v>
      </c>
      <c r="K6" s="58">
        <v>0</v>
      </c>
      <c r="L6" s="160">
        <v>14</v>
      </c>
      <c r="M6" s="212">
        <v>429</v>
      </c>
      <c r="N6" s="58">
        <v>635</v>
      </c>
      <c r="O6" s="212">
        <v>219</v>
      </c>
      <c r="P6" s="160">
        <v>79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1</v>
      </c>
      <c r="I7" s="169">
        <v>4</v>
      </c>
      <c r="J7" s="167"/>
      <c r="K7" s="94"/>
      <c r="L7" s="169"/>
      <c r="M7" s="167">
        <v>675</v>
      </c>
      <c r="N7" s="94">
        <v>687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94.8</v>
      </c>
      <c r="C5" s="611">
        <v>92.7</v>
      </c>
      <c r="D5" s="945">
        <v>97.1</v>
      </c>
      <c r="E5" s="610"/>
      <c r="F5" s="611"/>
      <c r="G5" s="945"/>
      <c r="H5" s="610"/>
      <c r="I5" s="611"/>
      <c r="J5" s="945"/>
      <c r="K5" s="610">
        <v>195</v>
      </c>
      <c r="L5" s="611">
        <v>87</v>
      </c>
      <c r="M5" s="945">
        <v>108</v>
      </c>
      <c r="N5" s="610">
        <v>103.2</v>
      </c>
      <c r="O5" s="611">
        <v>94.6</v>
      </c>
      <c r="P5" s="945">
        <v>111.3</v>
      </c>
      <c r="Q5" s="610">
        <v>0.1</v>
      </c>
      <c r="R5" s="611">
        <v>0.6</v>
      </c>
      <c r="S5" s="945">
        <v>0</v>
      </c>
    </row>
    <row r="6" spans="1:19" x14ac:dyDescent="0.25">
      <c r="A6" s="286">
        <v>2021</v>
      </c>
      <c r="B6" s="457">
        <v>98.6</v>
      </c>
      <c r="C6" s="458">
        <v>97.8</v>
      </c>
      <c r="D6" s="976">
        <v>99.6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179</v>
      </c>
      <c r="L6" s="458">
        <v>82</v>
      </c>
      <c r="M6" s="976">
        <v>97</v>
      </c>
      <c r="N6" s="457">
        <v>101.1</v>
      </c>
      <c r="O6" s="458">
        <v>101.1</v>
      </c>
      <c r="P6" s="976">
        <v>101.2</v>
      </c>
      <c r="Q6" s="457">
        <v>0.7</v>
      </c>
      <c r="R6" s="458">
        <v>0.3</v>
      </c>
      <c r="S6" s="976">
        <v>1</v>
      </c>
    </row>
    <row r="7" spans="1:19" x14ac:dyDescent="0.25">
      <c r="A7" s="286">
        <v>2022</v>
      </c>
      <c r="B7" s="601">
        <v>98.4</v>
      </c>
      <c r="C7" s="612">
        <v>97.5</v>
      </c>
      <c r="D7" s="980">
        <v>99.4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192</v>
      </c>
      <c r="L7" s="612">
        <v>104</v>
      </c>
      <c r="M7" s="980">
        <v>88</v>
      </c>
      <c r="N7" s="601">
        <v>109.1</v>
      </c>
      <c r="O7" s="612">
        <v>110.6</v>
      </c>
      <c r="P7" s="980">
        <v>107.3</v>
      </c>
      <c r="Q7" s="601">
        <v>0.6</v>
      </c>
      <c r="R7" s="612">
        <v>-2</v>
      </c>
      <c r="S7" s="980">
        <v>3.2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650858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33982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111</v>
      </c>
      <c r="C5" s="616">
        <v>65</v>
      </c>
      <c r="D5" s="616">
        <v>46</v>
      </c>
      <c r="E5" s="599">
        <v>478</v>
      </c>
      <c r="F5" s="616">
        <v>160</v>
      </c>
      <c r="G5" s="945">
        <v>318</v>
      </c>
      <c r="H5" s="616">
        <v>0</v>
      </c>
      <c r="I5" s="616">
        <v>0</v>
      </c>
      <c r="J5" s="616">
        <v>0</v>
      </c>
      <c r="K5" s="217">
        <f>SUM(B5,E5,H5)</f>
        <v>589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94</v>
      </c>
      <c r="C6" s="612">
        <v>51</v>
      </c>
      <c r="D6" s="946">
        <v>43</v>
      </c>
      <c r="E6" s="601">
        <v>502</v>
      </c>
      <c r="F6" s="612">
        <v>160</v>
      </c>
      <c r="G6" s="946">
        <v>342</v>
      </c>
      <c r="H6" s="601">
        <v>0</v>
      </c>
      <c r="I6" s="612">
        <v>0</v>
      </c>
      <c r="J6" s="612">
        <v>0</v>
      </c>
      <c r="K6" s="218">
        <f>SUM(B6,E6,H6)</f>
        <v>596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94</v>
      </c>
      <c r="C7" s="612">
        <v>52</v>
      </c>
      <c r="D7" s="946">
        <v>42</v>
      </c>
      <c r="E7" s="601">
        <v>532</v>
      </c>
      <c r="F7" s="612">
        <v>191</v>
      </c>
      <c r="G7" s="946">
        <v>341</v>
      </c>
      <c r="H7" s="601">
        <v>0</v>
      </c>
      <c r="I7" s="612">
        <v>0</v>
      </c>
      <c r="J7" s="612">
        <v>0</v>
      </c>
      <c r="K7" s="218">
        <f>SUM(B7,E7,H7)</f>
        <v>626</v>
      </c>
      <c r="M7" s="106" t="s">
        <v>285</v>
      </c>
      <c r="N7" s="220">
        <f>IF(ISBLANK(G7),"",G7)</f>
        <v>341</v>
      </c>
      <c r="O7" s="107">
        <f>IF(ISBLANK(F7),"",F7)</f>
        <v>191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42</v>
      </c>
      <c r="O8" s="83">
        <f>IF(ISBLANK(C7),"",C7)</f>
        <v>52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341</v>
      </c>
      <c r="O14" s="107">
        <f>IF(ISBLANK(F7),"",F7)</f>
        <v>191</v>
      </c>
      <c r="P14" s="211"/>
    </row>
    <row r="15" spans="1:17" ht="26.25" customHeight="1" x14ac:dyDescent="0.25">
      <c r="M15" s="108" t="s">
        <v>516</v>
      </c>
      <c r="N15" s="170">
        <f>IF(ISBLANK(D7),"",D7)</f>
        <v>42</v>
      </c>
      <c r="O15" s="83">
        <f>IF(ISBLANK(C7),"",C7)</f>
        <v>52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35</v>
      </c>
      <c r="C21" s="616">
        <v>18</v>
      </c>
      <c r="D21" s="616">
        <v>17</v>
      </c>
      <c r="E21" s="599">
        <v>152</v>
      </c>
      <c r="F21" s="616">
        <v>44</v>
      </c>
      <c r="G21" s="945">
        <v>108</v>
      </c>
      <c r="H21" s="616">
        <v>0</v>
      </c>
      <c r="I21" s="616">
        <v>0</v>
      </c>
      <c r="J21" s="616">
        <v>0</v>
      </c>
      <c r="K21" s="217">
        <f>SUM(B21,E21,H21)</f>
        <v>187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53</v>
      </c>
      <c r="C22" s="1028">
        <v>36</v>
      </c>
      <c r="D22" s="980">
        <v>17</v>
      </c>
      <c r="E22" s="1034">
        <v>110</v>
      </c>
      <c r="F22" s="1028">
        <v>26</v>
      </c>
      <c r="G22" s="980">
        <v>84</v>
      </c>
      <c r="H22" s="1034">
        <v>0</v>
      </c>
      <c r="I22" s="1028">
        <v>0</v>
      </c>
      <c r="J22" s="1028">
        <v>0</v>
      </c>
      <c r="K22" s="218">
        <f>SUM(B22,E22,H22)</f>
        <v>163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40</v>
      </c>
      <c r="C23" s="1028">
        <v>22</v>
      </c>
      <c r="D23" s="980">
        <v>18</v>
      </c>
      <c r="E23" s="1034">
        <v>115</v>
      </c>
      <c r="F23" s="1028">
        <v>42</v>
      </c>
      <c r="G23" s="980">
        <v>73</v>
      </c>
      <c r="H23" s="1034">
        <v>0</v>
      </c>
      <c r="I23" s="1028">
        <v>0</v>
      </c>
      <c r="J23" s="1028">
        <v>0</v>
      </c>
      <c r="K23" s="218">
        <f>SUM(B23,E23,H23)</f>
        <v>155</v>
      </c>
      <c r="M23" s="106" t="s">
        <v>285</v>
      </c>
      <c r="N23" s="220">
        <f>IF(ISBLANK(G23),"",G23)</f>
        <v>73</v>
      </c>
      <c r="O23" s="107">
        <f>IF(ISBLANK(F23),"",F23)</f>
        <v>42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18</v>
      </c>
      <c r="O24" s="109">
        <f>IF(ISBLANK(C23),"",C23)</f>
        <v>22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73</v>
      </c>
      <c r="O30" s="107">
        <f>IF(ISBLANK(F23),"",F23)</f>
        <v>42</v>
      </c>
      <c r="P30" s="211"/>
    </row>
    <row r="31" spans="1:17" ht="27.75" customHeight="1" x14ac:dyDescent="0.25">
      <c r="M31" s="108" t="s">
        <v>516</v>
      </c>
      <c r="N31" s="221">
        <f>IF(ISBLANK(D23),"",D23)</f>
        <v>18</v>
      </c>
      <c r="O31" s="109">
        <f>IF(ISBLANK(C23),"",C23)</f>
        <v>22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293263</v>
      </c>
      <c r="D5" s="253"/>
    </row>
    <row r="6" spans="1:4" ht="30" x14ac:dyDescent="0.25">
      <c r="A6" s="686" t="s">
        <v>474</v>
      </c>
      <c r="B6" s="617">
        <v>357595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0.2</v>
      </c>
      <c r="J5" s="611">
        <v>0.4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</v>
      </c>
      <c r="J6" s="458">
        <v>0.9</v>
      </c>
      <c r="K6" s="976">
        <v>1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51</v>
      </c>
      <c r="C5" s="207">
        <v>47</v>
      </c>
      <c r="G5" s="113"/>
      <c r="H5" s="174" t="s">
        <v>586</v>
      </c>
      <c r="I5" s="207">
        <v>15</v>
      </c>
      <c r="J5" s="207">
        <v>15</v>
      </c>
    </row>
    <row r="6" spans="1:13" ht="15" customHeight="1" x14ac:dyDescent="0.25">
      <c r="A6" s="175" t="s">
        <v>587</v>
      </c>
      <c r="B6" s="208">
        <v>322</v>
      </c>
      <c r="C6" s="208">
        <v>66</v>
      </c>
      <c r="G6" s="113"/>
      <c r="H6" s="175" t="s">
        <v>587</v>
      </c>
      <c r="I6" s="208">
        <v>102</v>
      </c>
      <c r="J6" s="208">
        <v>47</v>
      </c>
    </row>
    <row r="7" spans="1:13" ht="15" customHeight="1" x14ac:dyDescent="0.25">
      <c r="A7" s="175" t="s">
        <v>588</v>
      </c>
      <c r="B7" s="208">
        <v>1645</v>
      </c>
      <c r="C7" s="208">
        <v>752</v>
      </c>
      <c r="G7" s="113"/>
      <c r="H7" s="175" t="s">
        <v>588</v>
      </c>
      <c r="I7" s="208">
        <v>604</v>
      </c>
      <c r="J7" s="208">
        <v>224</v>
      </c>
    </row>
    <row r="8" spans="1:13" ht="15" customHeight="1" x14ac:dyDescent="0.25">
      <c r="A8" s="175" t="s">
        <v>589</v>
      </c>
      <c r="B8" s="208">
        <v>2354</v>
      </c>
      <c r="C8" s="208">
        <v>2116</v>
      </c>
      <c r="G8" s="113"/>
      <c r="H8" s="175" t="s">
        <v>589</v>
      </c>
      <c r="I8" s="208">
        <v>2019</v>
      </c>
      <c r="J8" s="208">
        <v>1534</v>
      </c>
    </row>
    <row r="9" spans="1:13" ht="15" customHeight="1" x14ac:dyDescent="0.25">
      <c r="A9" s="175" t="s">
        <v>590</v>
      </c>
      <c r="B9" s="208">
        <v>3883</v>
      </c>
      <c r="C9" s="208">
        <v>5003</v>
      </c>
      <c r="G9" s="113"/>
      <c r="H9" s="175" t="s">
        <v>590</v>
      </c>
      <c r="I9" s="208">
        <v>4364</v>
      </c>
      <c r="J9" s="208">
        <v>5438</v>
      </c>
    </row>
    <row r="10" spans="1:13" ht="15" customHeight="1" x14ac:dyDescent="0.25">
      <c r="A10" s="175" t="s">
        <v>591</v>
      </c>
      <c r="B10" s="208">
        <v>358</v>
      </c>
      <c r="C10" s="208">
        <v>369</v>
      </c>
      <c r="G10" s="113"/>
      <c r="H10" s="175" t="s">
        <v>591</v>
      </c>
      <c r="I10" s="208">
        <v>365</v>
      </c>
      <c r="J10" s="208">
        <v>375</v>
      </c>
    </row>
    <row r="11" spans="1:13" ht="15" customHeight="1" x14ac:dyDescent="0.25">
      <c r="A11" s="176" t="s">
        <v>592</v>
      </c>
      <c r="B11" s="209">
        <v>330</v>
      </c>
      <c r="C11" s="209">
        <v>294</v>
      </c>
      <c r="G11" s="113"/>
      <c r="H11" s="176" t="s">
        <v>592</v>
      </c>
      <c r="I11" s="209">
        <v>838</v>
      </c>
      <c r="J11" s="209">
        <v>619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51</v>
      </c>
      <c r="C17" s="178">
        <f>IF(ISBLANK(C5),"0",C5)</f>
        <v>47</v>
      </c>
      <c r="G17" s="113"/>
      <c r="H17" s="174" t="s">
        <v>586</v>
      </c>
      <c r="I17" s="177">
        <f>IF(ISBLANK(I5),"0",I5)</f>
        <v>15</v>
      </c>
      <c r="J17" s="178">
        <f>IF(ISBLANK(J5),"0",J5)</f>
        <v>15</v>
      </c>
    </row>
    <row r="18" spans="1:13" ht="15" customHeight="1" x14ac:dyDescent="0.25">
      <c r="A18" s="175" t="s">
        <v>587</v>
      </c>
      <c r="B18" s="179">
        <f t="shared" ref="B18:C18" si="0">IF(ISBLANK(B6),"0",B6)</f>
        <v>322</v>
      </c>
      <c r="C18" s="180">
        <f t="shared" si="0"/>
        <v>66</v>
      </c>
      <c r="G18" s="113"/>
      <c r="H18" s="175" t="s">
        <v>587</v>
      </c>
      <c r="I18" s="179">
        <f t="shared" ref="I18:J18" si="1">IF(ISBLANK(I6),"0",I6)</f>
        <v>102</v>
      </c>
      <c r="J18" s="180">
        <f t="shared" si="1"/>
        <v>47</v>
      </c>
    </row>
    <row r="19" spans="1:13" ht="15" customHeight="1" x14ac:dyDescent="0.25">
      <c r="A19" s="175" t="s">
        <v>588</v>
      </c>
      <c r="B19" s="179">
        <f t="shared" ref="B19:C19" si="2">IF(ISBLANK(B7),"0",B7)</f>
        <v>1645</v>
      </c>
      <c r="C19" s="180">
        <f t="shared" si="2"/>
        <v>752</v>
      </c>
      <c r="G19" s="113"/>
      <c r="H19" s="175" t="s">
        <v>588</v>
      </c>
      <c r="I19" s="179">
        <f t="shared" ref="I19:J19" si="3">IF(ISBLANK(I7),"0",I7)</f>
        <v>604</v>
      </c>
      <c r="J19" s="180">
        <f t="shared" si="3"/>
        <v>224</v>
      </c>
    </row>
    <row r="20" spans="1:13" ht="15" customHeight="1" x14ac:dyDescent="0.25">
      <c r="A20" s="175" t="s">
        <v>589</v>
      </c>
      <c r="B20" s="179">
        <f t="shared" ref="B20:C20" si="4">IF(ISBLANK(B8),"0",B8)</f>
        <v>2354</v>
      </c>
      <c r="C20" s="180">
        <f t="shared" si="4"/>
        <v>2116</v>
      </c>
      <c r="G20" s="113"/>
      <c r="H20" s="175" t="s">
        <v>589</v>
      </c>
      <c r="I20" s="179">
        <f t="shared" ref="I20:J20" si="5">IF(ISBLANK(I8),"0",I8)</f>
        <v>2019</v>
      </c>
      <c r="J20" s="180">
        <f t="shared" si="5"/>
        <v>1534</v>
      </c>
    </row>
    <row r="21" spans="1:13" ht="15" customHeight="1" x14ac:dyDescent="0.25">
      <c r="A21" s="175" t="s">
        <v>590</v>
      </c>
      <c r="B21" s="179">
        <f t="shared" ref="B21:C21" si="6">IF(ISBLANK(B9),"0",B9)</f>
        <v>3883</v>
      </c>
      <c r="C21" s="180">
        <f t="shared" si="6"/>
        <v>5003</v>
      </c>
      <c r="G21" s="113"/>
      <c r="H21" s="175" t="s">
        <v>590</v>
      </c>
      <c r="I21" s="179">
        <f t="shared" ref="I21:J21" si="7">IF(ISBLANK(I9),"0",I9)</f>
        <v>4364</v>
      </c>
      <c r="J21" s="180">
        <f t="shared" si="7"/>
        <v>5438</v>
      </c>
    </row>
    <row r="22" spans="1:13" ht="15" customHeight="1" x14ac:dyDescent="0.25">
      <c r="A22" s="175" t="s">
        <v>591</v>
      </c>
      <c r="B22" s="179">
        <f t="shared" ref="B22:C22" si="8">IF(ISBLANK(B10),"0",B10)</f>
        <v>358</v>
      </c>
      <c r="C22" s="180">
        <f t="shared" si="8"/>
        <v>369</v>
      </c>
      <c r="G22" s="113"/>
      <c r="H22" s="175" t="s">
        <v>591</v>
      </c>
      <c r="I22" s="179">
        <f t="shared" ref="I22:J22" si="9">IF(ISBLANK(I10),"0",I10)</f>
        <v>365</v>
      </c>
      <c r="J22" s="180">
        <f t="shared" si="9"/>
        <v>375</v>
      </c>
    </row>
    <row r="23" spans="1:13" ht="15" customHeight="1" x14ac:dyDescent="0.25">
      <c r="A23" s="176" t="s">
        <v>592</v>
      </c>
      <c r="B23" s="181">
        <f t="shared" ref="B23:C23" si="10">IF(ISBLANK(B11),"0",B11)</f>
        <v>330</v>
      </c>
      <c r="C23" s="182">
        <f t="shared" si="10"/>
        <v>294</v>
      </c>
      <c r="G23" s="113"/>
      <c r="H23" s="176" t="s">
        <v>592</v>
      </c>
      <c r="I23" s="181">
        <f t="shared" ref="I23:J23" si="11">IF(ISBLANK(I11),"0",I11)</f>
        <v>838</v>
      </c>
      <c r="J23" s="182">
        <f t="shared" si="11"/>
        <v>619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0.57027843005702783</v>
      </c>
      <c r="C29" s="184">
        <f>C17/SUM(C17:C23)*100</f>
        <v>0.54354111252457493</v>
      </c>
      <c r="D29" s="253"/>
      <c r="E29" s="253"/>
      <c r="G29" s="113"/>
      <c r="H29" s="174" t="s">
        <v>593</v>
      </c>
      <c r="I29" s="184">
        <f>I17/SUM(I17:I23)*100</f>
        <v>0.18057060310581438</v>
      </c>
      <c r="J29" s="184">
        <f>J17/SUM(J17:J23)*100</f>
        <v>0.18177411536597191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3.6005814603600585</v>
      </c>
      <c r="C30" s="185">
        <f>C18/SUM(C17:C23)*100</f>
        <v>0.76327049843876493</v>
      </c>
      <c r="D30" s="253"/>
      <c r="E30" s="253"/>
      <c r="G30" s="113"/>
      <c r="H30" s="175" t="s">
        <v>594</v>
      </c>
      <c r="I30" s="185">
        <f>I18/SUM(I17:I23)*100</f>
        <v>1.2278801011195377</v>
      </c>
      <c r="J30" s="185">
        <f>J18/SUM(J17:J23)*100</f>
        <v>0.56955889481337851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18.394274851839427</v>
      </c>
      <c r="C31" s="185">
        <f>C19/SUM(C17:C23)*100</f>
        <v>8.6966578003931989</v>
      </c>
      <c r="D31" s="253"/>
      <c r="E31" s="253"/>
      <c r="G31" s="113"/>
      <c r="H31" s="175" t="s">
        <v>595</v>
      </c>
      <c r="I31" s="185">
        <f>I19/SUM(I17:I23)*100</f>
        <v>7.2709762850607911</v>
      </c>
      <c r="J31" s="185">
        <f>J19/SUM(J17:J23)*100</f>
        <v>2.714493456131847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26.322263222632223</v>
      </c>
      <c r="C32" s="185">
        <f>C20/SUM(C17:C23)*100</f>
        <v>24.470914768127674</v>
      </c>
      <c r="D32" s="253"/>
      <c r="E32" s="253"/>
      <c r="G32" s="113"/>
      <c r="H32" s="175" t="s">
        <v>596</v>
      </c>
      <c r="I32" s="185">
        <f>I20/SUM(I17:I23)*100</f>
        <v>24.304803178042615</v>
      </c>
      <c r="J32" s="185">
        <f>J20/SUM(J17:J23)*100</f>
        <v>18.58943286476006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43.419434194341946</v>
      </c>
      <c r="C33" s="185">
        <f>C21/SUM(C17:C23)*100</f>
        <v>57.858216722562737</v>
      </c>
      <c r="D33" s="253"/>
      <c r="E33" s="253"/>
      <c r="G33" s="113"/>
      <c r="H33" s="175" t="s">
        <v>597</v>
      </c>
      <c r="I33" s="185">
        <f>I21/SUM(I17:I23)*100</f>
        <v>52.534007463584928</v>
      </c>
      <c r="J33" s="185">
        <f>J21/SUM(J17:J23)*100</f>
        <v>65.899175957343672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4.0031309404003128</v>
      </c>
      <c r="C34" s="185">
        <f>C22/SUM(C17:C23)*100</f>
        <v>4.2673759685440036</v>
      </c>
      <c r="D34" s="253"/>
      <c r="E34" s="253"/>
      <c r="G34" s="113"/>
      <c r="H34" s="175" t="s">
        <v>598</v>
      </c>
      <c r="I34" s="185">
        <f>I22/SUM(I17:I23)*100</f>
        <v>4.3938846755748164</v>
      </c>
      <c r="J34" s="185">
        <f>J22/SUM(J17:J23)*100</f>
        <v>4.5443528841492968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3.6900369003690034</v>
      </c>
      <c r="C35" s="186">
        <f>C23/SUM(C17:C23)*100</f>
        <v>3.4000231294090439</v>
      </c>
      <c r="D35" s="253"/>
      <c r="E35" s="253"/>
      <c r="G35" s="113"/>
      <c r="H35" s="176" t="s">
        <v>599</v>
      </c>
      <c r="I35" s="186">
        <f>I23/SUM(I17:I23)*100</f>
        <v>10.087877693511496</v>
      </c>
      <c r="J35" s="186">
        <f>J23/SUM(J17:J23)*100</f>
        <v>7.5012118274357737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0.57027843005702783</v>
      </c>
      <c r="C41" s="184">
        <f t="shared" si="12"/>
        <v>0.54354111252457493</v>
      </c>
      <c r="G41" s="113"/>
      <c r="H41" s="174" t="s">
        <v>601</v>
      </c>
      <c r="I41" s="184">
        <f t="shared" ref="I41:J41" si="13">I29</f>
        <v>0.18057060310581438</v>
      </c>
      <c r="J41" s="184">
        <f t="shared" si="13"/>
        <v>0.18177411536597191</v>
      </c>
    </row>
    <row r="42" spans="1:12" x14ac:dyDescent="0.25">
      <c r="A42" s="175" t="s">
        <v>602</v>
      </c>
      <c r="B42" s="185">
        <f t="shared" si="12"/>
        <v>3.6005814603600585</v>
      </c>
      <c r="C42" s="185">
        <f t="shared" si="12"/>
        <v>0.76327049843876493</v>
      </c>
      <c r="G42" s="113"/>
      <c r="H42" s="175" t="s">
        <v>602</v>
      </c>
      <c r="I42" s="185">
        <f t="shared" ref="I42:J42" si="14">I30</f>
        <v>1.2278801011195377</v>
      </c>
      <c r="J42" s="185">
        <f t="shared" si="14"/>
        <v>0.56955889481337851</v>
      </c>
    </row>
    <row r="43" spans="1:12" x14ac:dyDescent="0.25">
      <c r="A43" s="175" t="s">
        <v>603</v>
      </c>
      <c r="B43" s="185">
        <f t="shared" si="12"/>
        <v>18.394274851839427</v>
      </c>
      <c r="C43" s="185">
        <f t="shared" si="12"/>
        <v>8.6966578003931989</v>
      </c>
      <c r="G43" s="113"/>
      <c r="H43" s="175" t="s">
        <v>603</v>
      </c>
      <c r="I43" s="185">
        <f t="shared" ref="I43:J43" si="15">I31</f>
        <v>7.2709762850607911</v>
      </c>
      <c r="J43" s="185">
        <f t="shared" si="15"/>
        <v>2.714493456131847</v>
      </c>
    </row>
    <row r="44" spans="1:12" x14ac:dyDescent="0.25">
      <c r="A44" s="175" t="s">
        <v>604</v>
      </c>
      <c r="B44" s="185">
        <f t="shared" si="12"/>
        <v>26.322263222632223</v>
      </c>
      <c r="C44" s="185">
        <f t="shared" si="12"/>
        <v>24.470914768127674</v>
      </c>
      <c r="G44" s="113"/>
      <c r="H44" s="175" t="s">
        <v>604</v>
      </c>
      <c r="I44" s="185">
        <f t="shared" ref="I44:J44" si="16">I32</f>
        <v>24.304803178042615</v>
      </c>
      <c r="J44" s="185">
        <f t="shared" si="16"/>
        <v>18.58943286476006</v>
      </c>
    </row>
    <row r="45" spans="1:12" x14ac:dyDescent="0.25">
      <c r="A45" s="175" t="s">
        <v>605</v>
      </c>
      <c r="B45" s="185">
        <f t="shared" si="12"/>
        <v>43.419434194341946</v>
      </c>
      <c r="C45" s="185">
        <f t="shared" si="12"/>
        <v>57.858216722562737</v>
      </c>
      <c r="G45" s="113"/>
      <c r="H45" s="175" t="s">
        <v>605</v>
      </c>
      <c r="I45" s="185">
        <f t="shared" ref="I45:J45" si="17">I33</f>
        <v>52.534007463584928</v>
      </c>
      <c r="J45" s="185">
        <f t="shared" si="17"/>
        <v>65.899175957343672</v>
      </c>
    </row>
    <row r="46" spans="1:12" x14ac:dyDescent="0.25">
      <c r="A46" s="175" t="s">
        <v>606</v>
      </c>
      <c r="B46" s="185">
        <f t="shared" si="12"/>
        <v>4.0031309404003128</v>
      </c>
      <c r="C46" s="185">
        <f t="shared" si="12"/>
        <v>4.2673759685440036</v>
      </c>
      <c r="G46" s="113"/>
      <c r="H46" s="175" t="s">
        <v>606</v>
      </c>
      <c r="I46" s="185">
        <f t="shared" ref="I46:J46" si="18">I34</f>
        <v>4.3938846755748164</v>
      </c>
      <c r="J46" s="185">
        <f t="shared" si="18"/>
        <v>4.5443528841492968</v>
      </c>
    </row>
    <row r="47" spans="1:12" x14ac:dyDescent="0.25">
      <c r="A47" s="176" t="s">
        <v>607</v>
      </c>
      <c r="B47" s="186">
        <f t="shared" si="12"/>
        <v>3.6900369003690034</v>
      </c>
      <c r="C47" s="186">
        <f t="shared" si="12"/>
        <v>3.4000231294090439</v>
      </c>
      <c r="G47" s="113"/>
      <c r="H47" s="176" t="s">
        <v>607</v>
      </c>
      <c r="I47" s="186">
        <f t="shared" ref="I47:J47" si="19">I35</f>
        <v>10.087877693511496</v>
      </c>
      <c r="J47" s="186">
        <f t="shared" si="19"/>
        <v>7.5012118274357737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5838</v>
      </c>
      <c r="C5" s="207">
        <v>5335</v>
      </c>
      <c r="D5" s="253"/>
      <c r="E5" s="253"/>
      <c r="F5" s="1003"/>
      <c r="H5" s="174" t="s">
        <v>624</v>
      </c>
      <c r="I5" s="207">
        <v>2874</v>
      </c>
      <c r="J5" s="207">
        <v>2559</v>
      </c>
    </row>
    <row r="6" spans="1:10" ht="15" customHeight="1" x14ac:dyDescent="0.25">
      <c r="A6" s="175" t="s">
        <v>625</v>
      </c>
      <c r="B6" s="208">
        <v>937</v>
      </c>
      <c r="C6" s="208">
        <v>1081</v>
      </c>
      <c r="D6" s="253"/>
      <c r="E6" s="253"/>
      <c r="F6" s="1003"/>
      <c r="H6" s="175" t="s">
        <v>625</v>
      </c>
      <c r="I6" s="208">
        <v>2398</v>
      </c>
      <c r="J6" s="208">
        <v>2866</v>
      </c>
    </row>
    <row r="7" spans="1:10" ht="15" customHeight="1" x14ac:dyDescent="0.25">
      <c r="A7" s="176" t="s">
        <v>626</v>
      </c>
      <c r="B7" s="209">
        <v>2168</v>
      </c>
      <c r="C7" s="209">
        <v>2231</v>
      </c>
      <c r="D7" s="253"/>
      <c r="E7" s="253"/>
      <c r="F7" s="1003"/>
      <c r="H7" s="175" t="s">
        <v>626</v>
      </c>
      <c r="I7" s="208">
        <v>3016</v>
      </c>
      <c r="J7" s="208">
        <v>2798</v>
      </c>
    </row>
    <row r="8" spans="1:10" x14ac:dyDescent="0.25">
      <c r="D8" s="253"/>
      <c r="E8" s="253"/>
      <c r="F8" s="1003"/>
      <c r="H8" s="176" t="s">
        <v>2351</v>
      </c>
      <c r="I8" s="209">
        <v>19</v>
      </c>
      <c r="J8" s="209">
        <v>29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5838</v>
      </c>
      <c r="C13" s="178">
        <f>IF(ISBLANK(C5),"0",C5)</f>
        <v>5335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937</v>
      </c>
      <c r="C14" s="180">
        <f t="shared" si="0"/>
        <v>1081</v>
      </c>
      <c r="D14" s="253"/>
      <c r="E14" s="253"/>
      <c r="F14" s="1003"/>
      <c r="H14" s="174" t="s">
        <v>624</v>
      </c>
      <c r="I14" s="177">
        <f>IF(ISBLANK(I5),"0",I5)</f>
        <v>2874</v>
      </c>
      <c r="J14" s="178">
        <f>IF(ISBLANK(J5),"0",J5)</f>
        <v>2559</v>
      </c>
    </row>
    <row r="15" spans="1:10" ht="15" customHeight="1" x14ac:dyDescent="0.25">
      <c r="A15" s="176" t="s">
        <v>626</v>
      </c>
      <c r="B15" s="181">
        <f t="shared" si="0"/>
        <v>2168</v>
      </c>
      <c r="C15" s="182">
        <f t="shared" si="0"/>
        <v>2231</v>
      </c>
      <c r="D15" s="253"/>
      <c r="E15" s="253"/>
      <c r="F15" s="1003"/>
      <c r="H15" s="175" t="s">
        <v>625</v>
      </c>
      <c r="I15" s="179">
        <f t="shared" ref="I15:J15" si="1">IF(ISBLANK(I6),"0",I6)</f>
        <v>2398</v>
      </c>
      <c r="J15" s="180">
        <f t="shared" si="1"/>
        <v>2866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3016</v>
      </c>
      <c r="J16" s="180">
        <f t="shared" si="2"/>
        <v>2798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19</v>
      </c>
      <c r="J17" s="182">
        <f t="shared" si="3"/>
        <v>29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65.280107346528013</v>
      </c>
      <c r="C21" s="184">
        <f>C13/SUM(C13:C15)*100</f>
        <v>61.697698623800157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10.477468411047747</v>
      </c>
      <c r="C22" s="185">
        <f>C14/SUM(C13:C15)*100</f>
        <v>12.501445588065224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24.242424242424242</v>
      </c>
      <c r="C23" s="186">
        <f>C15/SUM(C13:C15)*100</f>
        <v>25.800855788134612</v>
      </c>
      <c r="D23" s="253"/>
      <c r="E23" s="253"/>
      <c r="F23" s="1003"/>
      <c r="H23" s="174" t="s">
        <v>629</v>
      </c>
      <c r="I23" s="184">
        <f>I14/SUM(I14:I17)*100</f>
        <v>34.597327555074038</v>
      </c>
      <c r="J23" s="184">
        <f>J14/SUM(J14:J17)*100</f>
        <v>31.010664081434804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28.867220416516194</v>
      </c>
      <c r="J24" s="185">
        <f>J15/SUM(J14:J17)*100</f>
        <v>34.730974309258364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36.306729264475749</v>
      </c>
      <c r="J25" s="185">
        <f>J16/SUM(J14:J17)*100</f>
        <v>33.90693165293262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0.22872276393403151</v>
      </c>
      <c r="J26" s="186">
        <f>J17/SUM(J14:J17)*100</f>
        <v>0.35142995637421232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65.280107346528013</v>
      </c>
      <c r="C29" s="189">
        <f t="shared" si="4"/>
        <v>61.697698623800157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10.477468411047747</v>
      </c>
      <c r="C30" s="192">
        <f t="shared" si="4"/>
        <v>12.501445588065224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24.242424242424242</v>
      </c>
      <c r="C31" s="195">
        <f t="shared" si="4"/>
        <v>25.800855788134612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34.597327555074038</v>
      </c>
      <c r="J32" s="189">
        <f>J23</f>
        <v>31.010664081434804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28.867220416516194</v>
      </c>
      <c r="J33" s="192">
        <f t="shared" si="5"/>
        <v>34.730974309258364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36.306729264475749</v>
      </c>
      <c r="J34" s="192">
        <f t="shared" si="6"/>
        <v>33.90693165293262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0.22872276393403151</v>
      </c>
      <c r="J35" s="195">
        <f t="shared" si="7"/>
        <v>0.35142995637421232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271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19153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71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73.489999999999995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182.1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2</v>
      </c>
      <c r="E5" s="28"/>
      <c r="J5" s="654" t="s">
        <v>542</v>
      </c>
      <c r="K5" s="669">
        <f>IF(ISBLANK(B5),"",B5)</f>
        <v>2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3</v>
      </c>
      <c r="C6" s="657">
        <v>1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14</v>
      </c>
      <c r="C7" s="657">
        <v>15</v>
      </c>
      <c r="E7" s="44"/>
      <c r="J7" s="656" t="s">
        <v>641</v>
      </c>
      <c r="K7" s="670">
        <f t="shared" si="0"/>
        <v>14</v>
      </c>
      <c r="L7" s="619">
        <f t="shared" si="1"/>
        <v>15</v>
      </c>
      <c r="N7" s="44"/>
    </row>
    <row r="8" spans="1:15" x14ac:dyDescent="0.25">
      <c r="A8" s="650" t="s">
        <v>642</v>
      </c>
      <c r="B8" s="651">
        <v>11</v>
      </c>
      <c r="C8" s="651">
        <v>11</v>
      </c>
      <c r="E8" s="21"/>
      <c r="J8" s="650" t="s">
        <v>642</v>
      </c>
      <c r="K8" s="670">
        <f t="shared" si="0"/>
        <v>11</v>
      </c>
      <c r="L8" s="619">
        <f t="shared" si="1"/>
        <v>11</v>
      </c>
      <c r="N8" s="21"/>
    </row>
    <row r="9" spans="1:15" x14ac:dyDescent="0.25">
      <c r="A9" s="650" t="s">
        <v>643</v>
      </c>
      <c r="B9" s="651">
        <v>23</v>
      </c>
      <c r="C9" s="651">
        <v>9</v>
      </c>
      <c r="E9" s="21"/>
      <c r="J9" s="650" t="s">
        <v>643</v>
      </c>
      <c r="K9" s="670">
        <f t="shared" si="0"/>
        <v>23</v>
      </c>
      <c r="L9" s="619">
        <f t="shared" si="1"/>
        <v>9</v>
      </c>
      <c r="N9" s="21"/>
    </row>
    <row r="10" spans="1:15" x14ac:dyDescent="0.25">
      <c r="A10" s="652" t="s">
        <v>365</v>
      </c>
      <c r="B10" s="653">
        <v>196</v>
      </c>
      <c r="C10" s="653">
        <v>15</v>
      </c>
      <c r="J10" s="652" t="s">
        <v>365</v>
      </c>
      <c r="K10" s="671">
        <f t="shared" si="0"/>
        <v>196</v>
      </c>
      <c r="L10" s="620">
        <f t="shared" si="1"/>
        <v>15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2.65</v>
      </c>
      <c r="C15" s="197"/>
      <c r="D15" s="253"/>
      <c r="E15" s="211"/>
      <c r="F15" s="253"/>
      <c r="G15" s="253"/>
      <c r="J15" s="673" t="s">
        <v>488</v>
      </c>
      <c r="K15" s="674">
        <f>B15</f>
        <v>2.65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0.57999999999999996</v>
      </c>
      <c r="C16" s="197"/>
      <c r="D16" s="253"/>
      <c r="E16" s="254"/>
      <c r="F16" s="253"/>
      <c r="G16" s="253"/>
      <c r="J16" s="675" t="s">
        <v>489</v>
      </c>
      <c r="K16" s="676">
        <f>B16</f>
        <v>0.57999999999999996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0.56999999999999995</v>
      </c>
      <c r="C18" s="197"/>
      <c r="D18" s="255"/>
      <c r="E18" s="256"/>
      <c r="F18" s="253"/>
      <c r="G18" s="253"/>
      <c r="J18" s="678" t="s">
        <v>501</v>
      </c>
      <c r="K18" s="674">
        <f>B18</f>
        <v>0.56999999999999995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1.74</v>
      </c>
      <c r="C19" s="198"/>
      <c r="D19" s="255"/>
      <c r="E19" s="256"/>
      <c r="F19" s="253"/>
      <c r="G19" s="253"/>
      <c r="J19" s="672" t="s">
        <v>502</v>
      </c>
      <c r="K19" s="676">
        <f>B19</f>
        <v>1.74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1.63</v>
      </c>
      <c r="C21" s="253"/>
      <c r="D21" s="253"/>
      <c r="E21" s="253"/>
      <c r="F21" s="253"/>
      <c r="G21" s="253"/>
      <c r="J21" s="661" t="s">
        <v>498</v>
      </c>
      <c r="K21" s="679">
        <f>B21</f>
        <v>1.63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8</v>
      </c>
      <c r="C34" s="657">
        <v>5</v>
      </c>
      <c r="E34" s="44"/>
      <c r="J34" s="656" t="s">
        <v>641</v>
      </c>
      <c r="K34" s="670">
        <f t="shared" si="2"/>
        <v>8</v>
      </c>
      <c r="L34" s="619">
        <f t="shared" si="3"/>
        <v>5</v>
      </c>
      <c r="N34" s="44"/>
    </row>
    <row r="35" spans="1:15" x14ac:dyDescent="0.25">
      <c r="A35" s="650" t="s">
        <v>642</v>
      </c>
      <c r="B35" s="651">
        <v>6</v>
      </c>
      <c r="C35" s="651">
        <v>8</v>
      </c>
      <c r="E35" s="21"/>
      <c r="J35" s="650" t="s">
        <v>642</v>
      </c>
      <c r="K35" s="670">
        <f t="shared" si="2"/>
        <v>6</v>
      </c>
      <c r="L35" s="619">
        <f t="shared" si="3"/>
        <v>8</v>
      </c>
      <c r="N35" s="21"/>
    </row>
    <row r="36" spans="1:15" x14ac:dyDescent="0.25">
      <c r="A36" s="650" t="s">
        <v>643</v>
      </c>
      <c r="B36" s="651">
        <v>10</v>
      </c>
      <c r="C36" s="651">
        <v>6</v>
      </c>
      <c r="E36" s="21"/>
      <c r="J36" s="650" t="s">
        <v>643</v>
      </c>
      <c r="K36" s="670">
        <f t="shared" si="2"/>
        <v>10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36</v>
      </c>
      <c r="C37" s="653">
        <v>6</v>
      </c>
      <c r="J37" s="652" t="s">
        <v>365</v>
      </c>
      <c r="K37" s="671">
        <f t="shared" si="2"/>
        <v>36</v>
      </c>
      <c r="L37" s="620">
        <f t="shared" si="3"/>
        <v>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</v>
      </c>
      <c r="C42" s="197"/>
      <c r="D42" s="253"/>
      <c r="E42" s="211"/>
      <c r="F42" s="253"/>
      <c r="G42" s="253"/>
      <c r="J42" s="673" t="s">
        <v>488</v>
      </c>
      <c r="K42" s="674">
        <f>B42</f>
        <v>0.7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</v>
      </c>
      <c r="C43" s="197"/>
      <c r="D43" s="253"/>
      <c r="E43" s="254"/>
      <c r="F43" s="253"/>
      <c r="G43" s="253"/>
      <c r="J43" s="675" t="s">
        <v>489</v>
      </c>
      <c r="K43" s="676">
        <f>B43</f>
        <v>0.3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0.28000000000000003</v>
      </c>
      <c r="C45" s="197"/>
      <c r="D45" s="255"/>
      <c r="E45" s="256"/>
      <c r="F45" s="253"/>
      <c r="G45" s="253"/>
      <c r="J45" s="678" t="s">
        <v>501</v>
      </c>
      <c r="K45" s="674">
        <f>B45</f>
        <v>0.28000000000000003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0.52</v>
      </c>
      <c r="C46" s="198"/>
      <c r="D46" s="255"/>
      <c r="E46" s="256"/>
      <c r="F46" s="253"/>
      <c r="G46" s="253"/>
      <c r="J46" s="672" t="s">
        <v>502</v>
      </c>
      <c r="K46" s="676">
        <f>B46</f>
        <v>0.52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</v>
      </c>
      <c r="C48" s="253"/>
      <c r="D48" s="253"/>
      <c r="E48" s="253"/>
      <c r="F48" s="253"/>
      <c r="G48" s="253"/>
      <c r="J48" s="661" t="s">
        <v>498</v>
      </c>
      <c r="K48" s="679">
        <f>B48</f>
        <v>0.5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7900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359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5150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7900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0.5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93.2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68.099999999999994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228468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11929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6.8</v>
      </c>
      <c r="D4" s="600">
        <v>103.4</v>
      </c>
      <c r="E4" s="600">
        <v>1.05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6.8</v>
      </c>
      <c r="D5" s="751">
        <v>102</v>
      </c>
      <c r="E5" s="751">
        <v>0.72</v>
      </c>
      <c r="G5" s="647" t="s">
        <v>446</v>
      </c>
      <c r="H5" s="648">
        <f>IF(ISBLANK(B4),"",B4)</f>
        <v>1</v>
      </c>
      <c r="I5" s="648">
        <f>IF(ISBLANK(B5),"",B5)</f>
        <v>1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17</v>
      </c>
      <c r="D6" s="959">
        <v>93.2</v>
      </c>
      <c r="E6" s="959">
        <v>1.03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6.8</v>
      </c>
      <c r="I9" s="648">
        <f>IF(ISBLANK(C5),"",C5)</f>
        <v>6.8</v>
      </c>
      <c r="J9" s="649">
        <f>IF(ISBLANK(C6),"",C6)</f>
        <v>17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23</v>
      </c>
      <c r="C4" s="643">
        <v>1.2</v>
      </c>
      <c r="D4" s="643">
        <v>0.8</v>
      </c>
      <c r="E4" s="643">
        <v>0.23</v>
      </c>
      <c r="F4" s="643">
        <v>0.6</v>
      </c>
      <c r="G4" s="643">
        <v>1</v>
      </c>
      <c r="H4" s="1066"/>
      <c r="I4" s="253"/>
      <c r="J4" s="253"/>
      <c r="K4" s="253"/>
    </row>
    <row r="5" spans="1:11" x14ac:dyDescent="0.25">
      <c r="A5" s="480">
        <v>2021</v>
      </c>
      <c r="B5" s="602">
        <v>24</v>
      </c>
      <c r="C5" s="602">
        <v>1.2</v>
      </c>
      <c r="D5" s="602">
        <v>0.8</v>
      </c>
      <c r="E5" s="602">
        <v>0.24</v>
      </c>
      <c r="F5" s="602">
        <v>0.6</v>
      </c>
      <c r="G5" s="602">
        <v>1</v>
      </c>
      <c r="H5" s="1066"/>
      <c r="I5" s="253"/>
      <c r="J5" s="253"/>
      <c r="K5" s="253"/>
    </row>
    <row r="6" spans="1:11" x14ac:dyDescent="0.25">
      <c r="A6" s="360">
        <v>2022</v>
      </c>
      <c r="B6" s="602">
        <v>22</v>
      </c>
      <c r="C6" s="602">
        <v>1.1000000000000001</v>
      </c>
      <c r="D6" s="602">
        <v>1.1000000000000001</v>
      </c>
      <c r="E6" s="602">
        <v>0</v>
      </c>
      <c r="F6" s="602">
        <v>0.6</v>
      </c>
      <c r="G6" s="602">
        <v>0.5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86</v>
      </c>
      <c r="C5" s="602">
        <v>76.099999999999994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99.3</v>
      </c>
      <c r="C6" s="602">
        <v>87.3</v>
      </c>
      <c r="D6" s="602">
        <v>2</v>
      </c>
      <c r="E6" s="602">
        <v>10.199999999999999</v>
      </c>
      <c r="F6" s="253"/>
      <c r="G6" s="253"/>
      <c r="H6" s="253"/>
    </row>
    <row r="7" spans="1:8" x14ac:dyDescent="0.25">
      <c r="A7" s="481">
        <v>2022</v>
      </c>
      <c r="B7" s="1067">
        <v>98.8</v>
      </c>
      <c r="C7" s="1067">
        <v>68.099999999999994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10.199999999999999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3469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18.100000000000001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434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2395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2816</v>
      </c>
      <c r="C5" s="1034">
        <v>1412</v>
      </c>
      <c r="D5" s="600">
        <v>1404</v>
      </c>
      <c r="G5" s="871" t="s">
        <v>126</v>
      </c>
      <c r="H5" s="637">
        <f>IF(ISBLANK(D7),"",D7)</f>
        <v>1725</v>
      </c>
    </row>
    <row r="6" spans="1:17" x14ac:dyDescent="0.25">
      <c r="A6" s="641">
        <v>2021</v>
      </c>
      <c r="B6" s="1034">
        <v>3137</v>
      </c>
      <c r="C6" s="1034">
        <v>1578</v>
      </c>
      <c r="D6" s="602">
        <v>1559</v>
      </c>
      <c r="G6" s="635" t="s">
        <v>127</v>
      </c>
      <c r="H6" s="623">
        <f>IF(ISBLANK(C7),"",C7)</f>
        <v>1744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3469</v>
      </c>
      <c r="C7" s="1034">
        <v>1744</v>
      </c>
      <c r="D7" s="617">
        <v>1725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1725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1744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1220</v>
      </c>
      <c r="C6" s="55">
        <v>623</v>
      </c>
      <c r="D6" s="55">
        <v>597</v>
      </c>
      <c r="E6" s="70">
        <v>1430</v>
      </c>
      <c r="F6" s="55">
        <v>738</v>
      </c>
      <c r="G6" s="110">
        <v>692</v>
      </c>
      <c r="H6" s="55">
        <v>796</v>
      </c>
      <c r="I6" s="55">
        <v>426</v>
      </c>
      <c r="J6" s="55">
        <v>370</v>
      </c>
      <c r="K6" s="70">
        <v>3249</v>
      </c>
      <c r="L6" s="55">
        <v>1677</v>
      </c>
      <c r="M6" s="110">
        <v>1572</v>
      </c>
      <c r="N6" s="70">
        <v>3131</v>
      </c>
      <c r="O6" s="55">
        <v>1651</v>
      </c>
      <c r="P6" s="110">
        <v>1480</v>
      </c>
      <c r="Q6" s="70">
        <v>12180</v>
      </c>
      <c r="R6" s="55">
        <v>6317</v>
      </c>
      <c r="S6" s="110">
        <v>5863</v>
      </c>
      <c r="T6" s="70">
        <v>19714</v>
      </c>
      <c r="U6" s="55">
        <v>9885</v>
      </c>
      <c r="V6" s="160">
        <v>9829</v>
      </c>
    </row>
    <row r="7" spans="1:22" x14ac:dyDescent="0.25">
      <c r="A7" s="286">
        <v>2021</v>
      </c>
      <c r="B7" s="167">
        <v>1227</v>
      </c>
      <c r="C7" s="94">
        <v>623</v>
      </c>
      <c r="D7" s="94">
        <v>604</v>
      </c>
      <c r="E7" s="167">
        <v>1406</v>
      </c>
      <c r="F7" s="94">
        <v>733</v>
      </c>
      <c r="G7" s="169">
        <v>673</v>
      </c>
      <c r="H7" s="94">
        <v>793</v>
      </c>
      <c r="I7" s="94">
        <v>410</v>
      </c>
      <c r="J7" s="94">
        <v>383</v>
      </c>
      <c r="K7" s="167">
        <v>3222</v>
      </c>
      <c r="L7" s="94">
        <v>1651</v>
      </c>
      <c r="M7" s="169">
        <v>1571</v>
      </c>
      <c r="N7" s="167">
        <v>3100</v>
      </c>
      <c r="O7" s="94">
        <v>1630</v>
      </c>
      <c r="P7" s="169">
        <v>1470</v>
      </c>
      <c r="Q7" s="167">
        <v>11940</v>
      </c>
      <c r="R7" s="94">
        <v>6190</v>
      </c>
      <c r="S7" s="169">
        <v>5750</v>
      </c>
      <c r="T7" s="212">
        <v>19572</v>
      </c>
      <c r="U7" s="58">
        <v>9809</v>
      </c>
      <c r="V7" s="160">
        <v>9763</v>
      </c>
    </row>
    <row r="8" spans="1:22" x14ac:dyDescent="0.25">
      <c r="A8" s="219">
        <v>2022</v>
      </c>
      <c r="B8" s="72">
        <v>1199</v>
      </c>
      <c r="C8" s="61">
        <v>619</v>
      </c>
      <c r="D8" s="61">
        <v>580</v>
      </c>
      <c r="E8" s="72">
        <v>1381</v>
      </c>
      <c r="F8" s="61">
        <v>713</v>
      </c>
      <c r="G8" s="111">
        <v>668</v>
      </c>
      <c r="H8" s="61">
        <v>744</v>
      </c>
      <c r="I8" s="61">
        <v>381</v>
      </c>
      <c r="J8" s="61">
        <v>363</v>
      </c>
      <c r="K8" s="72">
        <v>3129</v>
      </c>
      <c r="L8" s="61">
        <v>1607</v>
      </c>
      <c r="M8" s="111">
        <v>1522</v>
      </c>
      <c r="N8" s="72">
        <v>2880</v>
      </c>
      <c r="O8" s="61">
        <v>1497</v>
      </c>
      <c r="P8" s="111">
        <v>1383</v>
      </c>
      <c r="Q8" s="72">
        <v>11710</v>
      </c>
      <c r="R8" s="61">
        <v>6039</v>
      </c>
      <c r="S8" s="111">
        <v>5671</v>
      </c>
      <c r="T8" s="72">
        <v>19153</v>
      </c>
      <c r="U8" s="61">
        <v>9576</v>
      </c>
      <c r="V8" s="111">
        <v>9577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1199</v>
      </c>
      <c r="C15" s="172">
        <f>E8</f>
        <v>1381</v>
      </c>
      <c r="D15" s="172">
        <f>H8</f>
        <v>744</v>
      </c>
      <c r="E15" s="172">
        <f>K8</f>
        <v>3129</v>
      </c>
      <c r="F15" s="172">
        <f>N8</f>
        <v>2880</v>
      </c>
      <c r="G15" s="172">
        <f>Q8</f>
        <v>11710</v>
      </c>
      <c r="H15" s="334">
        <f>T8</f>
        <v>19153</v>
      </c>
      <c r="M15" s="172">
        <f>K8</f>
        <v>3129</v>
      </c>
      <c r="N15" s="172">
        <f>H15-E15-O15</f>
        <v>11161</v>
      </c>
      <c r="O15" s="172">
        <f>H15-(B15+C15+G15)</f>
        <v>4863</v>
      </c>
      <c r="P15" s="29"/>
      <c r="Q15" s="100">
        <f>M15/H15*100</f>
        <v>16.336866287265703</v>
      </c>
      <c r="R15" s="100">
        <f>N15/H15*100</f>
        <v>58.27285542734819</v>
      </c>
      <c r="S15" s="100">
        <f>O15/H15*100</f>
        <v>25.390278285386103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16.336866287265703</v>
      </c>
      <c r="R18" s="100">
        <f>N15/H15*100</f>
        <v>58.27285542734819</v>
      </c>
      <c r="S18" s="100">
        <f>O15/H15*100</f>
        <v>25.390278285386103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19.100000000000001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17</v>
      </c>
      <c r="C4" s="600">
        <v>0</v>
      </c>
      <c r="D4" s="600">
        <v>2</v>
      </c>
      <c r="E4" s="599">
        <v>1</v>
      </c>
      <c r="F4" s="600">
        <v>5.9</v>
      </c>
      <c r="G4" s="600">
        <v>0.6</v>
      </c>
    </row>
    <row r="5" spans="1:10" x14ac:dyDescent="0.25">
      <c r="A5" s="286">
        <v>2022</v>
      </c>
      <c r="B5" s="751">
        <v>18</v>
      </c>
      <c r="C5" s="751">
        <v>0</v>
      </c>
      <c r="D5" s="751">
        <v>1</v>
      </c>
      <c r="E5" s="753">
        <v>1</v>
      </c>
      <c r="F5" s="751">
        <v>6.1</v>
      </c>
      <c r="G5" s="751">
        <v>0.3</v>
      </c>
    </row>
    <row r="6" spans="1:10" x14ac:dyDescent="0.25">
      <c r="A6" s="218">
        <v>2023</v>
      </c>
      <c r="B6" s="752">
        <v>16</v>
      </c>
      <c r="C6" s="752">
        <v>0</v>
      </c>
      <c r="D6" s="752">
        <v>2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17</v>
      </c>
      <c r="C11" s="80">
        <f>IF(ISBLANK(D4),"",D4)</f>
        <v>2</v>
      </c>
      <c r="E11" s="103">
        <f>A4</f>
        <v>2021</v>
      </c>
      <c r="F11" s="80">
        <f>IF(ISBLANK(B4),"",B4)</f>
        <v>17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18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18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16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16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311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272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372</v>
      </c>
    </row>
    <row r="17" spans="2:3" x14ac:dyDescent="0.25">
      <c r="B17" s="253">
        <v>2022</v>
      </c>
      <c r="C17" s="1100">
        <v>293</v>
      </c>
    </row>
    <row r="18" spans="2:3" x14ac:dyDescent="0.25">
      <c r="B18" s="253">
        <v>2023</v>
      </c>
      <c r="C18" s="1100">
        <v>272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372</v>
      </c>
    </row>
    <row r="22" spans="2:3" x14ac:dyDescent="0.25">
      <c r="B22" s="636">
        <f>B17</f>
        <v>2022</v>
      </c>
      <c r="C22" s="636">
        <f t="shared" ref="C22:C23" si="0">IF(ISBLANK(C17),"",C17)</f>
        <v>293</v>
      </c>
    </row>
    <row r="23" spans="2:3" x14ac:dyDescent="0.25">
      <c r="B23" s="636">
        <f>B18</f>
        <v>2023</v>
      </c>
      <c r="C23" s="636">
        <f t="shared" si="0"/>
        <v>272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17</v>
      </c>
      <c r="C5" s="55">
        <v>16</v>
      </c>
      <c r="D5" s="55">
        <v>26</v>
      </c>
      <c r="E5" s="269">
        <f>SUM(B5:D5)</f>
        <v>59</v>
      </c>
      <c r="F5" s="71">
        <v>408</v>
      </c>
      <c r="G5" s="70">
        <v>0.5</v>
      </c>
      <c r="H5" s="55">
        <v>0.1</v>
      </c>
      <c r="I5" s="110">
        <v>0.5</v>
      </c>
      <c r="J5" s="71">
        <v>2.1</v>
      </c>
    </row>
    <row r="6" spans="1:10" x14ac:dyDescent="0.25">
      <c r="A6" s="286">
        <v>2022</v>
      </c>
      <c r="B6" s="757">
        <v>16</v>
      </c>
      <c r="C6" s="758">
        <v>8</v>
      </c>
      <c r="D6" s="758">
        <v>23</v>
      </c>
      <c r="E6" s="270">
        <f>SUM(B6:D6)</f>
        <v>47</v>
      </c>
      <c r="F6" s="214">
        <v>345</v>
      </c>
      <c r="G6" s="457">
        <v>0.5</v>
      </c>
      <c r="H6" s="458">
        <v>0.1</v>
      </c>
      <c r="I6" s="763">
        <v>0.5</v>
      </c>
      <c r="J6" s="214">
        <v>1.8</v>
      </c>
    </row>
    <row r="7" spans="1:10" x14ac:dyDescent="0.25">
      <c r="A7" s="218">
        <v>2023</v>
      </c>
      <c r="B7" s="167">
        <v>22</v>
      </c>
      <c r="C7" s="94">
        <v>11</v>
      </c>
      <c r="D7" s="94">
        <v>26</v>
      </c>
      <c r="E7" s="447">
        <f>SUM(B7:D7)</f>
        <v>59</v>
      </c>
      <c r="F7" s="168">
        <v>311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408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345</v>
      </c>
      <c r="C14" s="28"/>
      <c r="D14" s="28"/>
      <c r="F14" s="625" t="s">
        <v>1526</v>
      </c>
      <c r="G14" s="621">
        <f>IF(ISBLANK(B7),"",B7)</f>
        <v>22</v>
      </c>
      <c r="I14" s="625" t="s">
        <v>1529</v>
      </c>
      <c r="J14" s="621">
        <f>IF(ISBLANK(B7),"",B7)</f>
        <v>22</v>
      </c>
    </row>
    <row r="15" spans="1:10" x14ac:dyDescent="0.25">
      <c r="A15" s="624">
        <f t="shared" ref="A15" si="1">A7</f>
        <v>2023</v>
      </c>
      <c r="B15" s="623">
        <f t="shared" si="0"/>
        <v>311</v>
      </c>
      <c r="C15" s="28"/>
      <c r="D15" s="28"/>
      <c r="F15" s="626" t="s">
        <v>1527</v>
      </c>
      <c r="G15" s="622">
        <f>IF(ISBLANK(C7),"",C7)</f>
        <v>11</v>
      </c>
      <c r="I15" s="626" t="s">
        <v>1538</v>
      </c>
      <c r="J15" s="622">
        <f>IF(ISBLANK(C7),"",C7)</f>
        <v>11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26</v>
      </c>
      <c r="I16" s="627" t="s">
        <v>1539</v>
      </c>
      <c r="J16" s="623">
        <f>IF(ISBLANK(D7),"",D7)</f>
        <v>26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74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24.9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</v>
      </c>
      <c r="C6" s="759"/>
      <c r="D6" s="759"/>
      <c r="E6" s="457">
        <v>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25</v>
      </c>
      <c r="C7" s="759"/>
      <c r="D7" s="759"/>
      <c r="E7" s="457">
        <v>11.5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52</v>
      </c>
      <c r="C8" s="760"/>
      <c r="D8" s="760"/>
      <c r="E8" s="601">
        <v>24.9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</v>
      </c>
      <c r="C16" s="755"/>
      <c r="I16" s="700">
        <f>A6</f>
        <v>2020</v>
      </c>
      <c r="J16" s="674">
        <f>IF(ISBLANK(E6),"",E6)</f>
        <v>5</v>
      </c>
      <c r="K16" s="756"/>
    </row>
    <row r="17" spans="1:10" x14ac:dyDescent="0.25">
      <c r="A17" s="701">
        <f>A7</f>
        <v>2021</v>
      </c>
      <c r="B17" s="853">
        <f>IF(ISBLANK(B7),"",B7)</f>
        <v>25</v>
      </c>
      <c r="C17" s="755"/>
      <c r="I17" s="701">
        <f>A7</f>
        <v>2021</v>
      </c>
      <c r="J17" s="853">
        <f>IF(ISBLANK(E7),"",E7)</f>
        <v>11.5</v>
      </c>
    </row>
    <row r="18" spans="1:10" x14ac:dyDescent="0.25">
      <c r="A18" s="702">
        <f>A8</f>
        <v>2022</v>
      </c>
      <c r="B18" s="676">
        <f>IF(ISBLANK(B8),"",B8)</f>
        <v>52</v>
      </c>
      <c r="C18" s="755"/>
      <c r="I18" s="702">
        <f>A8</f>
        <v>2022</v>
      </c>
      <c r="J18" s="676">
        <f>IF(ISBLANK(E8),"",E8)</f>
        <v>24.9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23</v>
      </c>
      <c r="D5" s="449">
        <f>IF(ISBLANK(B5),"",A5)</f>
        <v>2021</v>
      </c>
      <c r="E5" s="618">
        <f>IF(ISBLANK(B5),"",B5)</f>
        <v>23</v>
      </c>
      <c r="K5" s="217">
        <v>2020</v>
      </c>
      <c r="L5" s="655">
        <v>5</v>
      </c>
    </row>
    <row r="6" spans="1:12" x14ac:dyDescent="0.25">
      <c r="A6" s="229">
        <v>2022</v>
      </c>
      <c r="B6" s="602">
        <v>20</v>
      </c>
      <c r="D6" s="450">
        <f>IF(ISBLANK(B6),"",A6)</f>
        <v>2022</v>
      </c>
      <c r="E6" s="619">
        <f>IF(ISBLANK(B6),"",B6)</f>
        <v>20</v>
      </c>
      <c r="K6" s="286">
        <v>2021</v>
      </c>
      <c r="L6" s="657">
        <v>5.3</v>
      </c>
    </row>
    <row r="7" spans="1:12" x14ac:dyDescent="0.25">
      <c r="A7" s="123">
        <v>2023</v>
      </c>
      <c r="B7" s="617">
        <v>18</v>
      </c>
      <c r="D7" s="379">
        <f>IF(ISBLANK(B7),"",A7)</f>
        <v>2023</v>
      </c>
      <c r="E7" s="620">
        <f>IF(ISBLANK(B7),"",B7)</f>
        <v>18</v>
      </c>
      <c r="K7" s="219">
        <v>2022</v>
      </c>
      <c r="L7" s="617">
        <v>5.7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66</v>
      </c>
      <c r="C4" s="643">
        <v>56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77</v>
      </c>
      <c r="C5" s="602">
        <v>64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78</v>
      </c>
      <c r="C6" s="602">
        <v>74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3278</v>
      </c>
      <c r="D5" s="643">
        <v>469</v>
      </c>
      <c r="E5" s="869">
        <v>14.3</v>
      </c>
      <c r="F5" s="1039">
        <v>14.3</v>
      </c>
      <c r="G5" s="1039">
        <v>14.3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2434</v>
      </c>
      <c r="D6" s="657">
        <v>392</v>
      </c>
      <c r="E6" s="657">
        <v>16</v>
      </c>
      <c r="F6" s="657">
        <v>16.100000000000001</v>
      </c>
      <c r="G6" s="657">
        <v>16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2395</v>
      </c>
      <c r="D7" s="617">
        <v>434</v>
      </c>
      <c r="E7" s="617">
        <v>18.100000000000001</v>
      </c>
      <c r="F7" s="617">
        <v>18.2</v>
      </c>
      <c r="G7" s="617">
        <v>18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11.6</v>
      </c>
      <c r="C4" s="655">
        <v>106</v>
      </c>
      <c r="D4" s="655">
        <v>3.3</v>
      </c>
      <c r="E4" s="655">
        <v>90</v>
      </c>
      <c r="F4" s="655">
        <v>0.5</v>
      </c>
      <c r="G4" s="655">
        <v>19</v>
      </c>
      <c r="H4" s="655">
        <v>1</v>
      </c>
      <c r="I4" s="655">
        <v>13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9.4</v>
      </c>
      <c r="C5" s="602">
        <v>106</v>
      </c>
      <c r="D5" s="602">
        <v>3.4</v>
      </c>
      <c r="E5" s="602">
        <v>85</v>
      </c>
      <c r="F5" s="602">
        <v>0.4</v>
      </c>
      <c r="G5" s="602">
        <v>19</v>
      </c>
      <c r="H5" s="602">
        <v>1</v>
      </c>
      <c r="I5" s="602">
        <v>14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85</v>
      </c>
      <c r="D6" s="617"/>
      <c r="E6" s="617">
        <v>95</v>
      </c>
      <c r="F6" s="617"/>
      <c r="G6" s="617">
        <v>18</v>
      </c>
      <c r="H6" s="617">
        <v>1</v>
      </c>
      <c r="I6" s="617">
        <v>12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154</v>
      </c>
      <c r="C4" s="1006">
        <v>78</v>
      </c>
      <c r="D4" s="1006">
        <v>76</v>
      </c>
      <c r="E4" s="1005">
        <v>371</v>
      </c>
      <c r="F4" s="1006">
        <v>204</v>
      </c>
      <c r="G4" s="1006">
        <v>167</v>
      </c>
      <c r="H4" s="1007">
        <v>7.8</v>
      </c>
      <c r="I4" s="1007">
        <v>18.8</v>
      </c>
      <c r="J4" s="1007">
        <v>-11</v>
      </c>
      <c r="K4" s="70">
        <v>428</v>
      </c>
      <c r="L4" s="55">
        <v>201</v>
      </c>
      <c r="M4" s="110">
        <v>227</v>
      </c>
      <c r="N4" s="55">
        <v>300</v>
      </c>
      <c r="O4" s="55">
        <v>144</v>
      </c>
      <c r="P4" s="110">
        <v>156</v>
      </c>
    </row>
    <row r="5" spans="1:17" x14ac:dyDescent="0.25">
      <c r="A5" s="286">
        <v>2021</v>
      </c>
      <c r="B5" s="1008">
        <v>159</v>
      </c>
      <c r="C5" s="1009">
        <v>77</v>
      </c>
      <c r="D5" s="1009">
        <v>82</v>
      </c>
      <c r="E5" s="1008">
        <v>473</v>
      </c>
      <c r="F5" s="1009">
        <v>246</v>
      </c>
      <c r="G5" s="1009">
        <v>227</v>
      </c>
      <c r="H5" s="1010">
        <v>8.1</v>
      </c>
      <c r="I5" s="1010">
        <v>24.2</v>
      </c>
      <c r="J5" s="1010">
        <v>-16</v>
      </c>
      <c r="K5" s="212">
        <v>481</v>
      </c>
      <c r="L5" s="58">
        <v>226</v>
      </c>
      <c r="M5" s="160">
        <v>255</v>
      </c>
      <c r="N5" s="58">
        <v>362</v>
      </c>
      <c r="O5" s="58">
        <v>140</v>
      </c>
      <c r="P5" s="160">
        <v>222</v>
      </c>
    </row>
    <row r="6" spans="1:17" x14ac:dyDescent="0.25">
      <c r="A6" s="219">
        <v>2022</v>
      </c>
      <c r="B6" s="1011">
        <v>184</v>
      </c>
      <c r="C6" s="1012">
        <v>81</v>
      </c>
      <c r="D6" s="1012">
        <v>103</v>
      </c>
      <c r="E6" s="1011">
        <v>319</v>
      </c>
      <c r="F6" s="1012">
        <v>177</v>
      </c>
      <c r="G6" s="1012">
        <v>142</v>
      </c>
      <c r="H6" s="1013">
        <v>9.6</v>
      </c>
      <c r="I6" s="1013">
        <v>16.7</v>
      </c>
      <c r="J6" s="1013">
        <v>-7</v>
      </c>
      <c r="K6" s="1014">
        <v>622</v>
      </c>
      <c r="L6" s="1015">
        <v>310</v>
      </c>
      <c r="M6" s="1016">
        <v>312</v>
      </c>
      <c r="N6" s="1015">
        <v>476</v>
      </c>
      <c r="O6" s="1015">
        <v>208</v>
      </c>
      <c r="P6" s="1016">
        <v>268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76</v>
      </c>
      <c r="C13" s="319">
        <f>IF(ISBLANK(C4),"",C4)</f>
        <v>78</v>
      </c>
      <c r="D13" s="364"/>
      <c r="E13" s="322">
        <f>A4</f>
        <v>2020</v>
      </c>
      <c r="F13" s="319">
        <f>IF(ISBLANK(G4),"",G4)</f>
        <v>167</v>
      </c>
      <c r="G13" s="319">
        <f>IF(ISBLANK(F4),"",F4)</f>
        <v>204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82</v>
      </c>
      <c r="C14" s="320">
        <f t="shared" ref="C14:C15" si="2">IF(ISBLANK(C5),"",C5)</f>
        <v>77</v>
      </c>
      <c r="D14" s="364"/>
      <c r="E14" s="323">
        <f t="shared" ref="E14:E15" si="3">A5</f>
        <v>2021</v>
      </c>
      <c r="F14" s="320">
        <f t="shared" ref="F14:F15" si="4">IF(ISBLANK(G5),"",G5)</f>
        <v>227</v>
      </c>
      <c r="G14" s="320">
        <f t="shared" ref="G14:G15" si="5">IF(ISBLANK(F5),"",F5)</f>
        <v>246</v>
      </c>
      <c r="H14" s="389"/>
      <c r="I14" s="389"/>
      <c r="J14" s="48"/>
      <c r="K14" s="325" t="s">
        <v>536</v>
      </c>
      <c r="L14" s="328">
        <f>IF(ISBLANK(K4),"",K4)</f>
        <v>428</v>
      </c>
      <c r="M14" s="328">
        <f>IF(ISBLANK(K5),"",K5)</f>
        <v>481</v>
      </c>
      <c r="N14" s="328">
        <f>IF(ISBLANK(K6),"",K6)</f>
        <v>622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103</v>
      </c>
      <c r="C15" s="321">
        <f t="shared" si="2"/>
        <v>81</v>
      </c>
      <c r="E15" s="324">
        <f t="shared" si="3"/>
        <v>2022</v>
      </c>
      <c r="F15" s="321">
        <f t="shared" si="4"/>
        <v>142</v>
      </c>
      <c r="G15" s="321">
        <f t="shared" si="5"/>
        <v>177</v>
      </c>
      <c r="H15" s="211"/>
      <c r="I15" s="211"/>
      <c r="J15" s="28"/>
      <c r="K15" s="326" t="s">
        <v>535</v>
      </c>
      <c r="L15" s="329">
        <f>IF(ISBLANK(N4),"",N4)</f>
        <v>300</v>
      </c>
      <c r="M15" s="329">
        <f>IF(ISBLANK(N5),"",N5)</f>
        <v>362</v>
      </c>
      <c r="N15" s="329">
        <f>IF(ISBLANK(N6),"",N6)</f>
        <v>476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428</v>
      </c>
      <c r="M19" s="328">
        <f>IF(ISBLANK(K5),"",K5)</f>
        <v>481</v>
      </c>
      <c r="N19" s="328">
        <f>IF(ISBLANK(K6),"",K6)</f>
        <v>622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300</v>
      </c>
      <c r="M20" s="329">
        <f>IF(ISBLANK(N5),"",N5)</f>
        <v>362</v>
      </c>
      <c r="N20" s="329">
        <f>IF(ISBLANK(N6),"",N6)</f>
        <v>476</v>
      </c>
      <c r="O20" s="364"/>
    </row>
    <row r="21" spans="1:15" x14ac:dyDescent="0.25">
      <c r="A21" s="322">
        <f>A4</f>
        <v>2020</v>
      </c>
      <c r="B21" s="319">
        <f>IF(ISBLANK(D4),"",D4)</f>
        <v>76</v>
      </c>
      <c r="C21" s="319">
        <f>IF(ISBLANK(C4),"",C4)</f>
        <v>78</v>
      </c>
      <c r="E21" s="322">
        <f>A4</f>
        <v>2020</v>
      </c>
      <c r="F21" s="319">
        <f>IF(ISBLANK(G4),"",G4)</f>
        <v>167</v>
      </c>
      <c r="G21" s="319">
        <f>IF(ISBLANK(F4),"",F4)</f>
        <v>204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82</v>
      </c>
      <c r="C22" s="320">
        <f t="shared" ref="C22:C23" si="8">IF(ISBLANK(C5),"",C5)</f>
        <v>77</v>
      </c>
      <c r="E22" s="323">
        <f t="shared" ref="E22:E23" si="9">A5</f>
        <v>2021</v>
      </c>
      <c r="F22" s="320">
        <f t="shared" ref="F22:F23" si="10">IF(ISBLANK(G5),"",G5)</f>
        <v>227</v>
      </c>
      <c r="G22" s="320">
        <f t="shared" ref="G22:G23" si="11">IF(ISBLANK(F5),"",F5)</f>
        <v>246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103</v>
      </c>
      <c r="C23" s="321">
        <f t="shared" si="8"/>
        <v>81</v>
      </c>
      <c r="E23" s="324">
        <f t="shared" si="9"/>
        <v>2022</v>
      </c>
      <c r="F23" s="321">
        <f t="shared" si="10"/>
        <v>142</v>
      </c>
      <c r="G23" s="321">
        <f t="shared" si="11"/>
        <v>177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15</v>
      </c>
      <c r="F5" s="616"/>
      <c r="G5" s="945"/>
      <c r="H5" s="599">
        <v>61</v>
      </c>
      <c r="I5" s="616">
        <v>21</v>
      </c>
      <c r="J5" s="616">
        <v>40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6</v>
      </c>
      <c r="F6" s="1028"/>
      <c r="G6" s="980"/>
      <c r="H6" s="1034">
        <v>39</v>
      </c>
      <c r="I6" s="1028">
        <v>14</v>
      </c>
      <c r="J6" s="1028">
        <v>25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13</v>
      </c>
      <c r="F7" s="1028"/>
      <c r="G7" s="980"/>
      <c r="H7" s="1034">
        <v>56</v>
      </c>
      <c r="I7" s="1028">
        <v>15</v>
      </c>
      <c r="J7" s="1028">
        <v>41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15</v>
      </c>
    </row>
    <row r="15" spans="1:12" ht="30" x14ac:dyDescent="0.25">
      <c r="A15" s="833" t="s">
        <v>1543</v>
      </c>
      <c r="B15" s="623">
        <f>IF(ISBLANK(J7),"",J7)</f>
        <v>41</v>
      </c>
    </row>
    <row r="17" spans="1:2" x14ac:dyDescent="0.25">
      <c r="A17" s="625" t="s">
        <v>1540</v>
      </c>
      <c r="B17" s="621">
        <f>IF(ISBLANK(I7),"",I7)</f>
        <v>15</v>
      </c>
    </row>
    <row r="18" spans="1:2" x14ac:dyDescent="0.25">
      <c r="A18" s="627" t="s">
        <v>1541</v>
      </c>
      <c r="B18" s="623">
        <f>IF(ISBLANK(J7),"",J7)</f>
        <v>41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66</v>
      </c>
      <c r="C6" s="614">
        <v>33.299999999999997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54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49.8</v>
      </c>
      <c r="C14" s="73">
        <v>33.299999999999997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244.19499999999999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484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6860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1168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9568.56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16.5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91.281000000000006</v>
      </c>
      <c r="C5" s="611">
        <v>91.221000000000004</v>
      </c>
      <c r="D5" s="751"/>
      <c r="E5" s="751"/>
      <c r="G5" s="358">
        <v>2014</v>
      </c>
      <c r="H5" s="70">
        <v>9583.3799999999992</v>
      </c>
      <c r="I5" s="55">
        <v>7716.03</v>
      </c>
      <c r="J5" s="55">
        <v>1867.35</v>
      </c>
      <c r="K5" s="71">
        <v>35</v>
      </c>
    </row>
    <row r="6" spans="1:12" x14ac:dyDescent="0.25">
      <c r="A6" s="286">
        <v>2021</v>
      </c>
      <c r="B6" s="601"/>
      <c r="C6" s="612">
        <v>244.13499999999999</v>
      </c>
      <c r="D6" s="959"/>
      <c r="E6" s="959"/>
      <c r="G6" s="480">
        <v>2017</v>
      </c>
      <c r="H6" s="212">
        <v>9822.69</v>
      </c>
      <c r="I6" s="58">
        <v>7716.01</v>
      </c>
      <c r="J6" s="58">
        <v>2106.6799999999998</v>
      </c>
      <c r="K6" s="214">
        <v>36</v>
      </c>
    </row>
    <row r="7" spans="1:12" x14ac:dyDescent="0.25">
      <c r="A7" s="218">
        <v>2022</v>
      </c>
      <c r="B7" s="601">
        <v>244.19499999999999</v>
      </c>
      <c r="C7" s="612">
        <v>244.13499999999999</v>
      </c>
      <c r="D7" s="959"/>
      <c r="E7" s="959"/>
      <c r="G7" s="482">
        <v>2020</v>
      </c>
      <c r="H7" s="72">
        <v>9568.56</v>
      </c>
      <c r="I7" s="61">
        <v>7716.01</v>
      </c>
      <c r="J7" s="61">
        <v>1852.55</v>
      </c>
      <c r="K7" s="73">
        <v>35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244.13499999999999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1852.55</v>
      </c>
      <c r="I14" s="211"/>
      <c r="J14" s="211"/>
    </row>
    <row r="15" spans="1:12" x14ac:dyDescent="0.25">
      <c r="A15" s="870" t="s">
        <v>16</v>
      </c>
      <c r="B15" s="630">
        <f>IF(ISBLANK(B7),"",B7)</f>
        <v>244.19499999999999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7716.01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244.13499999999999</v>
      </c>
      <c r="F19" s="253"/>
      <c r="G19" s="634" t="s">
        <v>529</v>
      </c>
      <c r="H19" s="621">
        <f>IF(ISBLANK(J7),"",J7)</f>
        <v>1852.55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244.19499999999999</v>
      </c>
      <c r="F20" s="253"/>
      <c r="G20" s="635" t="s">
        <v>528</v>
      </c>
      <c r="H20" s="623">
        <f>IF(ISBLANK(I7),"",I7)</f>
        <v>7716.01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3.9</v>
      </c>
      <c r="C5" s="1092">
        <v>6860</v>
      </c>
      <c r="D5" s="1093">
        <v>464</v>
      </c>
      <c r="E5" s="1092">
        <v>1137</v>
      </c>
      <c r="F5" s="1093">
        <v>23</v>
      </c>
    </row>
    <row r="6" spans="1:9" x14ac:dyDescent="0.25">
      <c r="A6" s="218">
        <v>2021</v>
      </c>
      <c r="B6" s="1092">
        <v>11.3</v>
      </c>
      <c r="C6" s="1092">
        <v>6860</v>
      </c>
      <c r="D6" s="1093">
        <v>464</v>
      </c>
      <c r="E6" s="1092">
        <v>1146</v>
      </c>
      <c r="F6" s="1093">
        <v>23</v>
      </c>
    </row>
    <row r="7" spans="1:9" x14ac:dyDescent="0.25">
      <c r="A7" s="219">
        <v>2022</v>
      </c>
      <c r="B7" s="73">
        <v>16.5</v>
      </c>
      <c r="C7" s="73">
        <v>6860</v>
      </c>
      <c r="D7" s="73">
        <v>484</v>
      </c>
      <c r="E7" s="73">
        <v>1168</v>
      </c>
      <c r="F7" s="73">
        <v>23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910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584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326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1787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1086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701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2.2000000000000002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910</v>
      </c>
      <c r="C7" s="612">
        <v>584</v>
      </c>
      <c r="D7" s="612">
        <v>326</v>
      </c>
      <c r="E7" s="601">
        <v>1787</v>
      </c>
      <c r="F7" s="612">
        <v>1086</v>
      </c>
      <c r="G7" s="612">
        <v>701</v>
      </c>
      <c r="H7" s="947">
        <v>1.9</v>
      </c>
      <c r="I7" s="948">
        <v>2.2000000000000002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910</v>
      </c>
      <c r="C16" s="888">
        <f t="shared" si="3"/>
        <v>584</v>
      </c>
      <c r="D16" s="889">
        <f t="shared" si="3"/>
        <v>326</v>
      </c>
      <c r="F16" s="891">
        <f t="shared" si="4"/>
        <v>2022</v>
      </c>
      <c r="G16" s="676">
        <f t="shared" si="5"/>
        <v>1787</v>
      </c>
      <c r="H16" s="676">
        <f t="shared" si="1"/>
        <v>1086</v>
      </c>
      <c r="I16" s="671">
        <f t="shared" si="1"/>
        <v>701</v>
      </c>
      <c r="J16" s="211"/>
      <c r="K16" s="891">
        <f t="shared" si="6"/>
        <v>2022</v>
      </c>
      <c r="L16" s="676">
        <f t="shared" si="7"/>
        <v>1.9</v>
      </c>
      <c r="M16" s="671">
        <f t="shared" si="7"/>
        <v>2.2000000000000002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910</v>
      </c>
      <c r="C24" s="676">
        <f t="shared" si="11"/>
        <v>584</v>
      </c>
      <c r="D24" s="671">
        <f t="shared" si="11"/>
        <v>326</v>
      </c>
      <c r="F24" s="891">
        <f t="shared" si="12"/>
        <v>2022</v>
      </c>
      <c r="G24" s="676">
        <f t="shared" si="13"/>
        <v>1787</v>
      </c>
      <c r="H24" s="676">
        <f t="shared" si="9"/>
        <v>1086</v>
      </c>
      <c r="I24" s="671">
        <f t="shared" si="9"/>
        <v>701</v>
      </c>
      <c r="J24" s="211"/>
      <c r="K24" s="891">
        <f t="shared" si="14"/>
        <v>2022</v>
      </c>
      <c r="L24" s="676">
        <f t="shared" si="15"/>
        <v>1.9</v>
      </c>
      <c r="M24" s="671">
        <f t="shared" si="15"/>
        <v>2.2000000000000002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65</v>
      </c>
      <c r="C3" s="71">
        <v>25</v>
      </c>
      <c r="D3" s="71">
        <v>11</v>
      </c>
      <c r="F3" s="105" t="s">
        <v>537</v>
      </c>
      <c r="G3" s="97">
        <f>IF(ISBLANK(B3),"",B3)</f>
        <v>65</v>
      </c>
      <c r="H3" s="97">
        <f>IF(ISBLANK(B4),"",B4)</f>
        <v>70</v>
      </c>
      <c r="I3" s="97">
        <f>IF(ISBLANK(B5),"",B5)</f>
        <v>98</v>
      </c>
      <c r="J3" s="365"/>
    </row>
    <row r="4" spans="1:12" x14ac:dyDescent="0.25">
      <c r="A4" s="286">
        <v>2021</v>
      </c>
      <c r="B4" s="214">
        <v>70</v>
      </c>
      <c r="C4" s="214">
        <v>24</v>
      </c>
      <c r="D4" s="214">
        <v>12.7</v>
      </c>
      <c r="F4" s="130" t="s">
        <v>538</v>
      </c>
      <c r="G4" s="98">
        <f>IF(ISBLANK(C3),"",C3)</f>
        <v>25</v>
      </c>
      <c r="H4" s="98">
        <f>IF(ISBLANK(C4),"",C4)</f>
        <v>24</v>
      </c>
      <c r="I4" s="98">
        <f>IF(ISBLANK(C5),"",C5)</f>
        <v>24</v>
      </c>
      <c r="J4" s="365"/>
    </row>
    <row r="5" spans="1:12" x14ac:dyDescent="0.25">
      <c r="A5" s="218">
        <v>2022</v>
      </c>
      <c r="B5" s="168">
        <v>98</v>
      </c>
      <c r="C5" s="168">
        <v>24</v>
      </c>
      <c r="D5" s="168">
        <v>15.8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65</v>
      </c>
      <c r="H8" s="97">
        <f>IF(ISBLANK(B4),"",B4)</f>
        <v>70</v>
      </c>
      <c r="I8" s="97">
        <f>IF(ISBLANK(B5),"",B5)</f>
        <v>98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25</v>
      </c>
      <c r="H9" s="98">
        <f>IF(ISBLANK(C4),"",C4)</f>
        <v>24</v>
      </c>
      <c r="I9" s="98">
        <f>IF(ISBLANK(C5),"",C5)</f>
        <v>24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</v>
      </c>
      <c r="H13" s="132">
        <f>IF(ISBLANK(D4),"",D4)</f>
        <v>12.7</v>
      </c>
      <c r="I13" s="132">
        <f>IF(ISBLANK(D5),"",D5)</f>
        <v>15.8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411</v>
      </c>
      <c r="C4" s="110">
        <v>456</v>
      </c>
      <c r="E4" s="29" t="s">
        <v>540</v>
      </c>
      <c r="F4" s="163">
        <f>B4/($B$22+$C$22)*100</f>
        <v>2.1458779303503368</v>
      </c>
      <c r="G4" s="163">
        <f>C4/($B$22+$C$22)*100</f>
        <v>2.3808280687098624</v>
      </c>
      <c r="J4" s="29" t="s">
        <v>540</v>
      </c>
      <c r="K4" s="163">
        <f>G4</f>
        <v>2.3808280687098624</v>
      </c>
    </row>
    <row r="5" spans="1:11" x14ac:dyDescent="0.25">
      <c r="A5" s="202" t="s">
        <v>541</v>
      </c>
      <c r="B5" s="212">
        <v>413</v>
      </c>
      <c r="C5" s="160">
        <v>426</v>
      </c>
      <c r="E5" s="29" t="s">
        <v>541</v>
      </c>
      <c r="F5" s="163">
        <f t="shared" ref="F5:G21" si="0">B5/($B$22+$C$22)*100</f>
        <v>2.1563201587218712</v>
      </c>
      <c r="G5" s="163">
        <f t="shared" si="0"/>
        <v>2.2241946431368453</v>
      </c>
      <c r="J5" s="29" t="s">
        <v>541</v>
      </c>
      <c r="K5" s="163">
        <f t="shared" ref="K5:K21" si="1">G5</f>
        <v>2.2241946431368453</v>
      </c>
    </row>
    <row r="6" spans="1:11" x14ac:dyDescent="0.25">
      <c r="A6" s="202" t="s">
        <v>542</v>
      </c>
      <c r="B6" s="212">
        <v>424</v>
      </c>
      <c r="C6" s="160">
        <v>450</v>
      </c>
      <c r="E6" s="29" t="s">
        <v>542</v>
      </c>
      <c r="F6" s="163">
        <f t="shared" si="0"/>
        <v>2.2137524147653109</v>
      </c>
      <c r="G6" s="163">
        <f t="shared" si="0"/>
        <v>2.3495013835952596</v>
      </c>
      <c r="J6" s="29" t="s">
        <v>542</v>
      </c>
      <c r="K6" s="163">
        <f t="shared" si="1"/>
        <v>2.3495013835952596</v>
      </c>
    </row>
    <row r="7" spans="1:11" x14ac:dyDescent="0.25">
      <c r="A7" s="202" t="s">
        <v>543</v>
      </c>
      <c r="B7" s="212">
        <v>448</v>
      </c>
      <c r="C7" s="160">
        <v>489</v>
      </c>
      <c r="E7" s="29" t="s">
        <v>543</v>
      </c>
      <c r="F7" s="163">
        <f t="shared" si="0"/>
        <v>2.3390591552237248</v>
      </c>
      <c r="G7" s="163">
        <f t="shared" si="0"/>
        <v>2.5531248368401815</v>
      </c>
      <c r="J7" s="29" t="s">
        <v>543</v>
      </c>
      <c r="K7" s="163">
        <f t="shared" si="1"/>
        <v>2.5531248368401815</v>
      </c>
    </row>
    <row r="8" spans="1:11" x14ac:dyDescent="0.25">
      <c r="A8" s="202" t="s">
        <v>544</v>
      </c>
      <c r="B8" s="212">
        <v>430</v>
      </c>
      <c r="C8" s="160">
        <v>473</v>
      </c>
      <c r="E8" s="29" t="s">
        <v>544</v>
      </c>
      <c r="F8" s="163">
        <f t="shared" si="0"/>
        <v>2.2450790998799142</v>
      </c>
      <c r="G8" s="163">
        <f t="shared" si="0"/>
        <v>2.4695870098679058</v>
      </c>
      <c r="J8" s="29" t="s">
        <v>544</v>
      </c>
      <c r="K8" s="163">
        <f t="shared" si="1"/>
        <v>2.4695870098679058</v>
      </c>
    </row>
    <row r="9" spans="1:11" x14ac:dyDescent="0.25">
      <c r="A9" s="202" t="s">
        <v>545</v>
      </c>
      <c r="B9" s="212">
        <v>505</v>
      </c>
      <c r="C9" s="160">
        <v>535</v>
      </c>
      <c r="E9" s="29" t="s">
        <v>545</v>
      </c>
      <c r="F9" s="163">
        <f t="shared" si="0"/>
        <v>2.6366626638124573</v>
      </c>
      <c r="G9" s="163">
        <f t="shared" si="0"/>
        <v>2.7932960893854748</v>
      </c>
      <c r="J9" s="29" t="s">
        <v>545</v>
      </c>
      <c r="K9" s="163">
        <f t="shared" si="1"/>
        <v>2.7932960893854748</v>
      </c>
    </row>
    <row r="10" spans="1:11" x14ac:dyDescent="0.25">
      <c r="A10" s="202" t="s">
        <v>546</v>
      </c>
      <c r="B10" s="212">
        <v>541</v>
      </c>
      <c r="C10" s="160">
        <v>568</v>
      </c>
      <c r="E10" s="29" t="s">
        <v>546</v>
      </c>
      <c r="F10" s="163">
        <f t="shared" si="0"/>
        <v>2.824622774500078</v>
      </c>
      <c r="G10" s="163">
        <f t="shared" si="0"/>
        <v>2.9655928575157939</v>
      </c>
      <c r="J10" s="29" t="s">
        <v>546</v>
      </c>
      <c r="K10" s="163">
        <f t="shared" si="1"/>
        <v>2.9655928575157939</v>
      </c>
    </row>
    <row r="11" spans="1:11" x14ac:dyDescent="0.25">
      <c r="A11" s="202" t="s">
        <v>547</v>
      </c>
      <c r="B11" s="212">
        <v>507</v>
      </c>
      <c r="C11" s="160">
        <v>613</v>
      </c>
      <c r="E11" s="29" t="s">
        <v>547</v>
      </c>
      <c r="F11" s="163">
        <f t="shared" si="0"/>
        <v>2.6471048921839921</v>
      </c>
      <c r="G11" s="163">
        <f t="shared" si="0"/>
        <v>3.2005429958753195</v>
      </c>
      <c r="J11" s="29" t="s">
        <v>547</v>
      </c>
      <c r="K11" s="163">
        <f t="shared" si="1"/>
        <v>3.2005429958753195</v>
      </c>
    </row>
    <row r="12" spans="1:11" x14ac:dyDescent="0.25">
      <c r="A12" s="202" t="s">
        <v>548</v>
      </c>
      <c r="B12" s="212">
        <v>561</v>
      </c>
      <c r="C12" s="160">
        <v>634</v>
      </c>
      <c r="E12" s="29" t="s">
        <v>548</v>
      </c>
      <c r="F12" s="163">
        <f t="shared" si="0"/>
        <v>2.929045058215423</v>
      </c>
      <c r="G12" s="163">
        <f t="shared" si="0"/>
        <v>3.3101863937764318</v>
      </c>
      <c r="J12" s="29" t="s">
        <v>548</v>
      </c>
      <c r="K12" s="163">
        <f t="shared" si="1"/>
        <v>3.3101863937764318</v>
      </c>
    </row>
    <row r="13" spans="1:11" x14ac:dyDescent="0.25">
      <c r="A13" s="202" t="s">
        <v>549</v>
      </c>
      <c r="B13" s="212">
        <v>628</v>
      </c>
      <c r="C13" s="160">
        <v>648</v>
      </c>
      <c r="E13" s="29" t="s">
        <v>549</v>
      </c>
      <c r="F13" s="163">
        <f t="shared" si="0"/>
        <v>3.2788597086618285</v>
      </c>
      <c r="G13" s="163">
        <f t="shared" si="0"/>
        <v>3.3832819923771731</v>
      </c>
      <c r="J13" s="29" t="s">
        <v>549</v>
      </c>
      <c r="K13" s="163">
        <f t="shared" si="1"/>
        <v>3.3832819923771731</v>
      </c>
    </row>
    <row r="14" spans="1:11" x14ac:dyDescent="0.25">
      <c r="A14" s="202" t="s">
        <v>550</v>
      </c>
      <c r="B14" s="212">
        <v>622</v>
      </c>
      <c r="C14" s="160">
        <v>661</v>
      </c>
      <c r="E14" s="29" t="s">
        <v>550</v>
      </c>
      <c r="F14" s="163">
        <f t="shared" si="0"/>
        <v>3.2475330235472248</v>
      </c>
      <c r="G14" s="163">
        <f t="shared" si="0"/>
        <v>3.4511564767921472</v>
      </c>
      <c r="J14" s="29" t="s">
        <v>550</v>
      </c>
      <c r="K14" s="163">
        <f t="shared" si="1"/>
        <v>3.4511564767921472</v>
      </c>
    </row>
    <row r="15" spans="1:11" x14ac:dyDescent="0.25">
      <c r="A15" s="202" t="s">
        <v>551</v>
      </c>
      <c r="B15" s="212">
        <v>639</v>
      </c>
      <c r="C15" s="160">
        <v>668</v>
      </c>
      <c r="E15" s="29" t="s">
        <v>551</v>
      </c>
      <c r="F15" s="163">
        <f t="shared" si="0"/>
        <v>3.3362919647052678</v>
      </c>
      <c r="G15" s="163">
        <f t="shared" si="0"/>
        <v>3.4877042760925181</v>
      </c>
      <c r="J15" s="29" t="s">
        <v>551</v>
      </c>
      <c r="K15" s="163">
        <f t="shared" si="1"/>
        <v>3.4877042760925181</v>
      </c>
    </row>
    <row r="16" spans="1:11" x14ac:dyDescent="0.25">
      <c r="A16" s="202" t="s">
        <v>552</v>
      </c>
      <c r="B16" s="212">
        <v>790</v>
      </c>
      <c r="C16" s="160">
        <v>750</v>
      </c>
      <c r="E16" s="29" t="s">
        <v>552</v>
      </c>
      <c r="F16" s="163">
        <f t="shared" si="0"/>
        <v>4.1246802067561221</v>
      </c>
      <c r="G16" s="163">
        <f t="shared" si="0"/>
        <v>3.9158356393254321</v>
      </c>
      <c r="J16" s="29" t="s">
        <v>552</v>
      </c>
      <c r="K16" s="163">
        <f t="shared" si="1"/>
        <v>3.9158356393254321</v>
      </c>
    </row>
    <row r="17" spans="1:11" x14ac:dyDescent="0.25">
      <c r="A17" s="202" t="s">
        <v>553</v>
      </c>
      <c r="B17" s="212">
        <v>883</v>
      </c>
      <c r="C17" s="160">
        <v>845</v>
      </c>
      <c r="E17" s="29" t="s">
        <v>553</v>
      </c>
      <c r="F17" s="163">
        <f t="shared" si="0"/>
        <v>4.610243826032475</v>
      </c>
      <c r="G17" s="163">
        <f t="shared" si="0"/>
        <v>4.4118414869733202</v>
      </c>
      <c r="J17" s="29" t="s">
        <v>553</v>
      </c>
      <c r="K17" s="163">
        <f t="shared" si="1"/>
        <v>4.4118414869733202</v>
      </c>
    </row>
    <row r="18" spans="1:11" x14ac:dyDescent="0.25">
      <c r="A18" s="202" t="s">
        <v>554</v>
      </c>
      <c r="B18" s="212">
        <v>795</v>
      </c>
      <c r="C18" s="160">
        <v>679</v>
      </c>
      <c r="E18" s="29" t="s">
        <v>554</v>
      </c>
      <c r="F18" s="163">
        <f t="shared" si="0"/>
        <v>4.1507857776849582</v>
      </c>
      <c r="G18" s="163">
        <f t="shared" si="0"/>
        <v>3.5451365321359578</v>
      </c>
      <c r="J18" s="29" t="s">
        <v>554</v>
      </c>
      <c r="K18" s="163">
        <f t="shared" si="1"/>
        <v>3.5451365321359578</v>
      </c>
    </row>
    <row r="19" spans="1:11" x14ac:dyDescent="0.25">
      <c r="A19" s="202" t="s">
        <v>555</v>
      </c>
      <c r="B19" s="212">
        <v>455</v>
      </c>
      <c r="C19" s="160">
        <v>315</v>
      </c>
      <c r="E19" s="29" t="s">
        <v>555</v>
      </c>
      <c r="F19" s="163">
        <f t="shared" si="0"/>
        <v>2.3756069545240956</v>
      </c>
      <c r="G19" s="163">
        <f t="shared" si="0"/>
        <v>1.6446509685166815</v>
      </c>
      <c r="J19" s="29" t="s">
        <v>555</v>
      </c>
      <c r="K19" s="163">
        <f t="shared" si="1"/>
        <v>1.6446509685166815</v>
      </c>
    </row>
    <row r="20" spans="1:11" x14ac:dyDescent="0.25">
      <c r="A20" s="202" t="s">
        <v>556</v>
      </c>
      <c r="B20" s="212">
        <v>315</v>
      </c>
      <c r="C20" s="160">
        <v>223</v>
      </c>
      <c r="E20" s="29" t="s">
        <v>556</v>
      </c>
      <c r="F20" s="163">
        <f t="shared" si="0"/>
        <v>1.6446509685166815</v>
      </c>
      <c r="G20" s="163">
        <f t="shared" si="0"/>
        <v>1.1643084634260952</v>
      </c>
      <c r="J20" s="29" t="s">
        <v>556</v>
      </c>
      <c r="K20" s="163">
        <f t="shared" si="1"/>
        <v>1.1643084634260952</v>
      </c>
    </row>
    <row r="21" spans="1:11" x14ac:dyDescent="0.25">
      <c r="A21" s="203" t="s">
        <v>557</v>
      </c>
      <c r="B21" s="72">
        <v>210</v>
      </c>
      <c r="C21" s="111">
        <v>143</v>
      </c>
      <c r="E21" s="31" t="s">
        <v>557</v>
      </c>
      <c r="F21" s="163">
        <f t="shared" si="0"/>
        <v>1.0964339790111208</v>
      </c>
      <c r="G21" s="163">
        <f t="shared" si="0"/>
        <v>0.74661932856471569</v>
      </c>
      <c r="J21" s="31" t="s">
        <v>557</v>
      </c>
      <c r="K21" s="210">
        <f t="shared" si="1"/>
        <v>0.74661932856471569</v>
      </c>
    </row>
    <row r="22" spans="1:11" x14ac:dyDescent="0.25">
      <c r="A22" s="309" t="s">
        <v>16</v>
      </c>
      <c r="B22" s="121">
        <f>SUM(B4:B21)</f>
        <v>9577</v>
      </c>
      <c r="C22" s="124">
        <f>SUM(C4:C21)</f>
        <v>9576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171</v>
      </c>
      <c r="C3" s="110">
        <v>1478</v>
      </c>
      <c r="E3" s="297" t="s">
        <v>709</v>
      </c>
      <c r="F3" s="71">
        <v>49.45</v>
      </c>
      <c r="G3" s="71">
        <v>55.4</v>
      </c>
      <c r="K3" s="122" t="s">
        <v>16</v>
      </c>
      <c r="L3" s="71">
        <v>2.97</v>
      </c>
      <c r="M3" s="71">
        <v>2.61</v>
      </c>
    </row>
    <row r="4" spans="1:16" x14ac:dyDescent="0.25">
      <c r="A4" s="202" t="s">
        <v>704</v>
      </c>
      <c r="B4" s="212">
        <v>186</v>
      </c>
      <c r="C4" s="160">
        <v>1593</v>
      </c>
      <c r="E4" s="298" t="s">
        <v>710</v>
      </c>
      <c r="F4" s="214">
        <v>40.79</v>
      </c>
      <c r="G4" s="214">
        <v>32.81</v>
      </c>
      <c r="K4" s="215" t="s">
        <v>212</v>
      </c>
      <c r="L4" s="214">
        <v>2.73</v>
      </c>
      <c r="M4" s="214">
        <v>2.35</v>
      </c>
      <c r="N4" s="211"/>
    </row>
    <row r="5" spans="1:16" x14ac:dyDescent="0.25">
      <c r="A5" s="202" t="s">
        <v>705</v>
      </c>
      <c r="B5" s="212">
        <v>132</v>
      </c>
      <c r="C5" s="160">
        <v>896</v>
      </c>
      <c r="E5" s="298" t="s">
        <v>711</v>
      </c>
      <c r="F5" s="214">
        <v>8.34</v>
      </c>
      <c r="G5" s="214">
        <v>9.15</v>
      </c>
      <c r="K5" s="123" t="s">
        <v>213</v>
      </c>
      <c r="L5" s="73">
        <v>2.99</v>
      </c>
      <c r="M5" s="73">
        <v>2.64</v>
      </c>
      <c r="N5" s="211"/>
    </row>
    <row r="6" spans="1:16" x14ac:dyDescent="0.25">
      <c r="A6" s="202" t="s">
        <v>706</v>
      </c>
      <c r="B6" s="212">
        <v>126</v>
      </c>
      <c r="C6" s="160">
        <v>967</v>
      </c>
      <c r="E6" s="298" t="s">
        <v>712</v>
      </c>
      <c r="F6" s="214">
        <v>1.07</v>
      </c>
      <c r="G6" s="214">
        <v>2.2000000000000002</v>
      </c>
      <c r="K6" s="226"/>
      <c r="L6" s="164"/>
      <c r="M6" s="211"/>
    </row>
    <row r="7" spans="1:16" x14ac:dyDescent="0.25">
      <c r="A7" s="202" t="s">
        <v>707</v>
      </c>
      <c r="B7" s="212">
        <v>52</v>
      </c>
      <c r="C7" s="160">
        <v>612</v>
      </c>
      <c r="E7" s="299" t="s">
        <v>713</v>
      </c>
      <c r="F7" s="73">
        <v>0.36</v>
      </c>
      <c r="G7" s="73">
        <v>0.44</v>
      </c>
      <c r="K7" s="227"/>
      <c r="L7" s="211"/>
      <c r="M7" s="211"/>
    </row>
    <row r="8" spans="1:16" x14ac:dyDescent="0.25">
      <c r="A8" s="203" t="s">
        <v>708</v>
      </c>
      <c r="B8" s="72">
        <v>34</v>
      </c>
      <c r="C8" s="111">
        <v>617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23.98182703228947</v>
      </c>
      <c r="C13" s="301">
        <f>B3/SUM(B3:B8)*100</f>
        <v>24.393723252496432</v>
      </c>
      <c r="E13" s="217" t="s">
        <v>836</v>
      </c>
      <c r="F13" s="289">
        <f>IF(ISBLANK(F3),"",F3)</f>
        <v>49.45</v>
      </c>
      <c r="G13" s="289">
        <f>IF(ISBLANK(G3),"",G3)</f>
        <v>55.4</v>
      </c>
    </row>
    <row r="14" spans="1:16" x14ac:dyDescent="0.25">
      <c r="A14" s="220" t="s">
        <v>825</v>
      </c>
      <c r="B14" s="305">
        <f>C4/SUM(C3:C8)*100</f>
        <v>25.847801395424309</v>
      </c>
      <c r="C14" s="302">
        <f>B4/SUM(B3:B8)*100</f>
        <v>26.533523537803138</v>
      </c>
      <c r="E14" s="286" t="s">
        <v>837</v>
      </c>
      <c r="F14" s="290">
        <f t="shared" ref="F14:G17" si="0">IF(ISBLANK(F4),"",F4)</f>
        <v>40.79</v>
      </c>
      <c r="G14" s="290">
        <f t="shared" si="0"/>
        <v>32.81</v>
      </c>
    </row>
    <row r="15" spans="1:16" x14ac:dyDescent="0.25">
      <c r="A15" s="220" t="s">
        <v>826</v>
      </c>
      <c r="B15" s="305">
        <f>C5/SUM(C3:C8)*100</f>
        <v>14.53837416842447</v>
      </c>
      <c r="C15" s="302">
        <f>B5/SUM(B3:B8)*100</f>
        <v>18.830242510699001</v>
      </c>
      <c r="E15" s="286" t="s">
        <v>838</v>
      </c>
      <c r="F15" s="290">
        <f t="shared" si="0"/>
        <v>8.34</v>
      </c>
      <c r="G15" s="290">
        <f t="shared" si="0"/>
        <v>9.15</v>
      </c>
    </row>
    <row r="16" spans="1:16" x14ac:dyDescent="0.25">
      <c r="A16" s="220" t="s">
        <v>827</v>
      </c>
      <c r="B16" s="305">
        <f>C6/SUM(C3:C8)*100</f>
        <v>15.69041051435989</v>
      </c>
      <c r="C16" s="302">
        <f>B6/SUM(B3:B8)*100</f>
        <v>17.974322396576319</v>
      </c>
      <c r="E16" s="286" t="s">
        <v>839</v>
      </c>
      <c r="F16" s="290">
        <f t="shared" si="0"/>
        <v>1.07</v>
      </c>
      <c r="G16" s="290">
        <f t="shared" si="0"/>
        <v>2.2000000000000002</v>
      </c>
    </row>
    <row r="17" spans="1:18" x14ac:dyDescent="0.25">
      <c r="A17" s="220" t="s">
        <v>828</v>
      </c>
      <c r="B17" s="305">
        <f>C7/SUM(C3:C8)*100</f>
        <v>9.9302287846827841</v>
      </c>
      <c r="C17" s="302">
        <f>B7/SUM(B3:B8)*100</f>
        <v>7.4179743223965771</v>
      </c>
      <c r="E17" s="219" t="s">
        <v>840</v>
      </c>
      <c r="F17" s="291">
        <f t="shared" si="0"/>
        <v>0.36</v>
      </c>
      <c r="G17" s="291">
        <f t="shared" si="0"/>
        <v>0.44</v>
      </c>
    </row>
    <row r="18" spans="1:18" x14ac:dyDescent="0.25">
      <c r="A18" s="221" t="s">
        <v>829</v>
      </c>
      <c r="B18" s="306">
        <f>C8/SUM(C3:C8)*100</f>
        <v>10.011358104819083</v>
      </c>
      <c r="C18" s="303">
        <f>B8/SUM(B3:B8)*100</f>
        <v>4.8502139800285313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23.98182703228947</v>
      </c>
      <c r="C22" s="301">
        <f>C13</f>
        <v>24.393723252496432</v>
      </c>
    </row>
    <row r="23" spans="1:18" x14ac:dyDescent="0.25">
      <c r="A23" s="220" t="s">
        <v>831</v>
      </c>
      <c r="B23" s="305">
        <f t="shared" ref="B23:C27" si="1">B14</f>
        <v>25.847801395424309</v>
      </c>
      <c r="C23" s="302">
        <f t="shared" si="1"/>
        <v>26.533523537803138</v>
      </c>
    </row>
    <row r="24" spans="1:18" x14ac:dyDescent="0.25">
      <c r="A24" s="307" t="s">
        <v>832</v>
      </c>
      <c r="B24" s="305">
        <f t="shared" si="1"/>
        <v>14.53837416842447</v>
      </c>
      <c r="C24" s="302">
        <f t="shared" si="1"/>
        <v>18.830242510699001</v>
      </c>
    </row>
    <row r="25" spans="1:18" x14ac:dyDescent="0.25">
      <c r="A25" s="220" t="s">
        <v>833</v>
      </c>
      <c r="B25" s="305">
        <f t="shared" si="1"/>
        <v>15.69041051435989</v>
      </c>
      <c r="C25" s="302">
        <f t="shared" si="1"/>
        <v>17.974322396576319</v>
      </c>
    </row>
    <row r="26" spans="1:18" x14ac:dyDescent="0.25">
      <c r="A26" s="220" t="s">
        <v>834</v>
      </c>
      <c r="B26" s="305">
        <f t="shared" si="1"/>
        <v>9.9302287846827841</v>
      </c>
      <c r="C26" s="302">
        <f t="shared" si="1"/>
        <v>7.4179743223965771</v>
      </c>
    </row>
    <row r="27" spans="1:18" x14ac:dyDescent="0.25">
      <c r="A27" s="308" t="s">
        <v>835</v>
      </c>
      <c r="B27" s="306">
        <f t="shared" si="1"/>
        <v>10.011358104819083</v>
      </c>
      <c r="C27" s="303">
        <f t="shared" si="1"/>
        <v>4.8502139800285313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257</v>
      </c>
      <c r="C34" s="110">
        <v>1912</v>
      </c>
      <c r="E34" s="297" t="s">
        <v>709</v>
      </c>
      <c r="F34" s="71">
        <v>55.4</v>
      </c>
      <c r="G34" s="211"/>
      <c r="K34" s="122" t="s">
        <v>16</v>
      </c>
      <c r="L34" s="71">
        <v>2.61</v>
      </c>
      <c r="M34" s="211"/>
    </row>
    <row r="35" spans="1:16" x14ac:dyDescent="0.25">
      <c r="A35" s="202" t="s">
        <v>704</v>
      </c>
      <c r="B35" s="212">
        <v>234</v>
      </c>
      <c r="C35" s="160">
        <v>1851</v>
      </c>
      <c r="E35" s="298" t="s">
        <v>710</v>
      </c>
      <c r="F35" s="214">
        <v>32.81</v>
      </c>
      <c r="G35" s="211"/>
      <c r="K35" s="215" t="s">
        <v>212</v>
      </c>
      <c r="L35" s="214">
        <v>2.35</v>
      </c>
      <c r="M35" s="211"/>
      <c r="N35" s="29" t="s">
        <v>876</v>
      </c>
    </row>
    <row r="36" spans="1:16" x14ac:dyDescent="0.25">
      <c r="A36" s="202" t="s">
        <v>705</v>
      </c>
      <c r="B36" s="212">
        <v>187</v>
      </c>
      <c r="C36" s="160">
        <v>1024</v>
      </c>
      <c r="E36" s="298" t="s">
        <v>711</v>
      </c>
      <c r="F36" s="214">
        <v>9.15</v>
      </c>
      <c r="G36" s="211"/>
      <c r="K36" s="123" t="s">
        <v>213</v>
      </c>
      <c r="L36" s="73">
        <v>2.64</v>
      </c>
      <c r="M36" s="211"/>
      <c r="N36" s="288">
        <v>2022</v>
      </c>
    </row>
    <row r="37" spans="1:16" x14ac:dyDescent="0.25">
      <c r="A37" s="202" t="s">
        <v>706</v>
      </c>
      <c r="B37" s="212">
        <v>104</v>
      </c>
      <c r="C37" s="160">
        <v>810</v>
      </c>
      <c r="E37" s="298" t="s">
        <v>712</v>
      </c>
      <c r="F37" s="214">
        <v>2.2000000000000002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32</v>
      </c>
      <c r="C38" s="160">
        <v>475</v>
      </c>
      <c r="E38" s="299" t="s">
        <v>713</v>
      </c>
      <c r="F38" s="73">
        <v>0.44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12</v>
      </c>
      <c r="C39" s="111">
        <v>430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29.406336511842511</v>
      </c>
      <c r="C44" s="301">
        <f>B34/SUM(B34:B39)*100</f>
        <v>31.113801452784507</v>
      </c>
      <c r="E44" s="217" t="s">
        <v>836</v>
      </c>
      <c r="F44" s="289">
        <f>IF(ISBLANK(F34),"",F34)</f>
        <v>55.4</v>
      </c>
    </row>
    <row r="45" spans="1:16" x14ac:dyDescent="0.25">
      <c r="A45" s="220" t="s">
        <v>825</v>
      </c>
      <c r="B45" s="305">
        <f>C35/SUM(C34:C39)*100</f>
        <v>28.468163641956323</v>
      </c>
      <c r="C45" s="302">
        <f>B35/SUM(B34:B39)*100</f>
        <v>28.329297820823246</v>
      </c>
      <c r="E45" s="286" t="s">
        <v>837</v>
      </c>
      <c r="F45" s="290">
        <f t="shared" ref="F45:F48" si="2">IF(ISBLANK(F35),"",F35)</f>
        <v>32.81</v>
      </c>
    </row>
    <row r="46" spans="1:16" x14ac:dyDescent="0.25">
      <c r="A46" s="220" t="s">
        <v>826</v>
      </c>
      <c r="B46" s="305">
        <f>C36/SUM(C34:C39)*100</f>
        <v>15.749000307597663</v>
      </c>
      <c r="C46" s="302">
        <f>B36/SUM(B34:B39)*100</f>
        <v>22.639225181598064</v>
      </c>
      <c r="E46" s="286" t="s">
        <v>838</v>
      </c>
      <c r="F46" s="290">
        <f t="shared" si="2"/>
        <v>9.15</v>
      </c>
    </row>
    <row r="47" spans="1:16" x14ac:dyDescent="0.25">
      <c r="A47" s="220" t="s">
        <v>827</v>
      </c>
      <c r="B47" s="305">
        <f>C37/SUM(C34:C39)*100</f>
        <v>12.457705321439557</v>
      </c>
      <c r="C47" s="302">
        <f>B37/SUM(B34:B39)*100</f>
        <v>12.590799031476999</v>
      </c>
      <c r="E47" s="286" t="s">
        <v>839</v>
      </c>
      <c r="F47" s="290">
        <f t="shared" si="2"/>
        <v>2.2000000000000002</v>
      </c>
    </row>
    <row r="48" spans="1:16" x14ac:dyDescent="0.25">
      <c r="A48" s="220" t="s">
        <v>828</v>
      </c>
      <c r="B48" s="305">
        <f>C38/SUM(C34:C39)*100</f>
        <v>7.305444478621963</v>
      </c>
      <c r="C48" s="302">
        <f>B38/SUM(B34:B39)*100</f>
        <v>3.87409200968523</v>
      </c>
      <c r="E48" s="219" t="s">
        <v>840</v>
      </c>
      <c r="F48" s="291">
        <f t="shared" si="2"/>
        <v>0.44</v>
      </c>
    </row>
    <row r="49" spans="1:3" x14ac:dyDescent="0.25">
      <c r="A49" s="221" t="s">
        <v>829</v>
      </c>
      <c r="B49" s="306">
        <f>C39/SUM(C34:C39)*100</f>
        <v>6.6133497385419879</v>
      </c>
      <c r="C49" s="303">
        <f>B39/SUM(B34:B39)*100</f>
        <v>1.4527845036319613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29.406336511842511</v>
      </c>
      <c r="C53" s="301">
        <f>C44</f>
        <v>31.113801452784507</v>
      </c>
    </row>
    <row r="54" spans="1:3" x14ac:dyDescent="0.25">
      <c r="A54" s="220" t="s">
        <v>831</v>
      </c>
      <c r="B54" s="305">
        <f t="shared" ref="B54:C54" si="3">B45</f>
        <v>28.468163641956323</v>
      </c>
      <c r="C54" s="302">
        <f t="shared" si="3"/>
        <v>28.329297820823246</v>
      </c>
    </row>
    <row r="55" spans="1:3" x14ac:dyDescent="0.25">
      <c r="A55" s="307" t="s">
        <v>832</v>
      </c>
      <c r="B55" s="305">
        <f t="shared" ref="B55:C55" si="4">B46</f>
        <v>15.749000307597663</v>
      </c>
      <c r="C55" s="302">
        <f t="shared" si="4"/>
        <v>22.639225181598064</v>
      </c>
    </row>
    <row r="56" spans="1:3" x14ac:dyDescent="0.25">
      <c r="A56" s="220" t="s">
        <v>833</v>
      </c>
      <c r="B56" s="305">
        <f t="shared" ref="B56:C56" si="5">B47</f>
        <v>12.457705321439557</v>
      </c>
      <c r="C56" s="302">
        <f t="shared" si="5"/>
        <v>12.590799031476999</v>
      </c>
    </row>
    <row r="57" spans="1:3" x14ac:dyDescent="0.25">
      <c r="A57" s="220" t="s">
        <v>834</v>
      </c>
      <c r="B57" s="305">
        <f t="shared" ref="B57:C57" si="6">B48</f>
        <v>7.305444478621963</v>
      </c>
      <c r="C57" s="302">
        <f t="shared" si="6"/>
        <v>3.87409200968523</v>
      </c>
    </row>
    <row r="58" spans="1:3" x14ac:dyDescent="0.25">
      <c r="A58" s="308" t="s">
        <v>835</v>
      </c>
      <c r="B58" s="306">
        <f t="shared" ref="B58:C58" si="7">B49</f>
        <v>6.6133497385419879</v>
      </c>
      <c r="C58" s="303">
        <f t="shared" si="7"/>
        <v>1.4527845036319613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2024-04-26T07:41:07Z</dcterms:modified>
</cp:coreProperties>
</file>