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<sst xmlns="http://schemas.openxmlformats.org/spreadsheetml/2006/main" count="6316" uniqueCount="2914">
  <si>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</si>
  <si>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</si>
  <si>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</si>
  <si>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</si>
  <si>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</si>
  <si>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</si>
  <si>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</si>
  <si>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</si>
  <si>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</si>
  <si>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</si>
  <si>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</si>
  <si>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</si>
  <si>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</si>
  <si>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</si>
  <si>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</si>
  <si>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</si>
  <si>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</si>
  <si>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</si>
  <si>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</si>
  <si>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</si>
  <si>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</si>
  <si>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</si>
  <si>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</si>
  <si>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</si>
  <si>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</si>
  <si>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</si>
  <si>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</si>
  <si>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</si>
  <si>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</si>
  <si>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</si>
  <si>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</si>
  <si>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</si>
  <si>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</si>
  <si>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</si>
  <si>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</si>
  <si>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</si>
  <si>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</si>
  <si>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</si>
  <si>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</si>
  <si>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</si>
  <si>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</si>
  <si>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</si>
  <si>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</si>
  <si>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</si>
  <si>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</si>
  <si>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</si>
  <si>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</si>
  <si>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</si>
  <si>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</si>
  <si>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</si>
  <si>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</si>
  <si>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</si>
  <si>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</si>
  <si>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</si>
  <si>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</si>
  <si>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</si>
  <si>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</si>
  <si>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</si>
  <si>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</si>
  <si>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</si>
  <si>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</si>
  <si>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</si>
  <si>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</si>
  <si>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</si>
  <si>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</si>
  <si>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</si>
  <si>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</si>
  <si>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</si>
  <si>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</si>
  <si>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</si>
  <si>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</si>
  <si>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</si>
  <si>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</si>
  <si>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</si>
  <si>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</si>
  <si>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</si>
  <si>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</si>
  <si>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</si>
  <si>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</si>
  <si>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</si>
  <si>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</si>
  <si>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</si>
  <si>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</si>
  <si>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</si>
  <si>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</si>
  <si>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</si>
  <si>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</si>
  <si>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</si>
  <si>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</si>
  <si>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</si>
  <si>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</si>
  <si>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</si>
  <si>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</si>
  <si>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</si>
  <si>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</si>
  <si>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</si>
  <si>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</si>
  <si>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</si>
  <si>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</si>
  <si>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</si>
  <si>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</si>
  <si>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</si>
  <si>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</si>
  <si>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</si>
  <si>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</si>
  <si>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</si>
  <si>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</si>
  <si>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</si>
  <si>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</si>
  <si>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</si>
  <si>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</si>
  <si>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</si>
  <si>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</si>
  <si>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</si>
  <si>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</si>
  <si>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</si>
  <si>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</si>
  <si>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</si>
  <si>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</si>
  <si>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</si>
  <si>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</si>
  <si>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</si>
  <si>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</si>
  <si>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</si>
  <si>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</si>
  <si>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</si>
  <si>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</si>
  <si>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</si>
  <si>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</si>
  <si>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</si>
  <si>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</si>
  <si>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</si>
  <si>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</si>
  <si>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</si>
  <si>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</si>
  <si>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</si>
  <si>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</si>
  <si>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</si>
  <si>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</si>
  <si>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</si>
  <si>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</si>
  <si>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</si>
  <si>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</si>
  <si>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</si>
  <si>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</si>
  <si>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</si>
  <si>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</si>
  <si>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</si>
  <si>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</si>
  <si>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</si>
  <si>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</si>
  <si>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</si>
  <si>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</si>
  <si>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</si>
  <si>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</si>
  <si>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</si>
  <si>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</si>
  <si>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</si>
  <si>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</si>
  <si>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</si>
  <si>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</si>
  <si>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</si>
  <si>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</si>
  <si>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</si>
  <si>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</si>
  <si>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</si>
  <si>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</si>
  <si>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</si>
  <si>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</si>
  <si>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</si>
  <si>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</si>
  <si>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</si>
  <si>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</si>
  <si>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</si>
  <si>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</si>
  <si>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</si>
  <si>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</si>
  <si>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</si>
  <si>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</si>
  <si>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</si>
  <si>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</si>
  <si>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</si>
  <si>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</si>
  <si>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</si>
  <si>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</si>
  <si>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</si>
  <si>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</si>
  <si>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</si>
  <si>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</si>
  <si>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</si>
  <si>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</si>
  <si>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</si>
  <si>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</si>
  <si>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</si>
  <si>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</si>
  <si>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</si>
  <si>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</si>
  <si>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</si>
  <si>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</si>
  <si>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</si>
  <si>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</si>
  <si>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</si>
  <si>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</si>
  <si>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</si>
  <si>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</si>
  <si>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</si>
  <si>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</si>
  <si>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</si>
  <si>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</si>
  <si>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</si>
  <si>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</si>
  <si>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</si>
  <si>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</si>
  <si>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</si>
  <si>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</si>
  <si>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</si>
  <si>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</si>
  <si>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</si>
  <si>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</si>
  <si>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</si>
  <si>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</si>
  <si>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</si>
  <si>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</si>
  <si>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</si>
  <si>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</si>
  <si>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</si>
  <si>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</si>
  <si>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</si>
  <si>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</si>
  <si>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</si>
  <si>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</si>
  <si>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</si>
  <si>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</si>
  <si>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</si>
  <si>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</si>
  <si>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</si>
  <si>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</si>
  <si>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</si>
  <si>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</si>
  <si>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</si>
  <si>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</si>
  <si>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</si>
  <si>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</si>
  <si>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</si>
  <si>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</si>
  <si>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</si>
  <si>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</si>
  <si>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</si>
  <si>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</si>
  <si>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</si>
  <si>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</si>
  <si>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</si>
  <si>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</si>
  <si>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</si>
  <si>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</si>
  <si>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</si>
  <si>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</si>
  <si>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</si>
  <si>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</si>
  <si>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</si>
  <si>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</si>
  <si>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</si>
  <si>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</si>
  <si>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</si>
  <si>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</si>
  <si>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</si>
  <si>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</si>
  <si>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</si>
  <si>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</si>
  <si>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</si>
  <si>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</si>
  <si>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</si>
  <si>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</si>
  <si>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</si>
  <si>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</si>
  <si>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</si>
  <si>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</si>
  <si>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</si>
  <si>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</si>
  <si>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</si>
  <si>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</si>
  <si>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</si>
  <si>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</si>
  <si>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</si>
  <si>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</si>
  <si>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</si>
  <si>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</si>
  <si>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</si>
  <si>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</si>
  <si>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</si>
  <si>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</si>
  <si>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</si>
  <si>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</si>
  <si>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</si>
  <si>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</si>
  <si>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</si>
  <si>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</si>
  <si>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</si>
  <si>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</si>
  <si>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</si>
  <si>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</si>
  <si>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</si>
  <si>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</si>
  <si>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</si>
  <si>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</si>
  <si>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</si>
  <si>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</si>
  <si>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</si>
  <si>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</si>
  <si>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</si>
  <si>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</si>
  <si>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</si>
  <si>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</si>
  <si>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</si>
  <si>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</si>
  <si>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</si>
  <si>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</si>
  <si>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</si>
  <si>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</si>
  <si>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</si>
  <si>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</si>
  <si>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</si>
  <si>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</si>
  <si>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</si>
  <si>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</si>
  <si>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</si>
  <si>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</si>
  <si>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</si>
  <si>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</si>
  <si>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</si>
  <si>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</si>
  <si>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</si>
  <si>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</si>
  <si>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</si>
  <si>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</si>
  <si>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</si>
  <si>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</si>
  <si>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</si>
  <si>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</si>
  <si>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</si>
  <si>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</si>
  <si>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</si>
  <si>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</si>
  <si>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</si>
  <si>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</si>
  <si>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</si>
  <si>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</si>
  <si>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</si>
  <si>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</si>
  <si>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</si>
  <si>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</si>
  <si>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</si>
  <si>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</si>
  <si>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</si>
  <si>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</si>
  <si>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</si>
  <si>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</si>
  <si>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</si>
  <si>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</si>
  <si>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</si>
  <si>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</si>
  <si>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</si>
  <si>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</si>
  <si>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</si>
  <si>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</si>
  <si>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</si>
  <si>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</si>
  <si>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</si>
  <si>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</si>
  <si>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</si>
  <si>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</si>
  <si>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</si>
  <si>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</si>
  <si>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</si>
  <si>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</si>
  <si>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</si>
  <si>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</si>
  <si>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</si>
  <si>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</si>
  <si>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</si>
  <si>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</si>
  <si>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</si>
  <si>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</si>
  <si>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</si>
  <si>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</si>
  <si>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</si>
  <si>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</si>
  <si>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</si>
  <si>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</si>
  <si>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</si>
  <si>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</si>
  <si>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</si>
  <si>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</si>
  <si>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</si>
  <si>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</si>
  <si>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</si>
  <si>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</si>
  <si>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</si>
  <si>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</si>
  <si>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</si>
  <si>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</si>
  <si>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</si>
  <si>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</si>
  <si>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</si>
  <si>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</si>
  <si>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</si>
  <si>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</si>
  <si>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</si>
  <si>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</si>
  <si>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</si>
  <si>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</si>
  <si>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</si>
  <si>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</si>
  <si>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</si>
  <si>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</si>
  <si>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</si>
  <si>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</si>
  <si>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</si>
  <si>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</si>
  <si>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</si>
  <si>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</si>
  <si>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</si>
  <si>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</si>
  <si>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</si>
  <si>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</si>
  <si>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</si>
  <si>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</si>
  <si>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</si>
  <si>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</si>
  <si>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</si>
  <si>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</si>
  <si>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</si>
  <si>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</si>
  <si>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</si>
  <si>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</si>
  <si>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</si>
  <si>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</si>
  <si>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</si>
  <si>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</si>
  <si>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</si>
  <si>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</si>
  <si>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</si>
  <si>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</si>
  <si>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</si>
  <si>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</si>
  <si>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</si>
  <si>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</si>
  <si>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</si>
  <si>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</si>
  <si>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</si>
  <si>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</si>
  <si>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</si>
  <si>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</si>
  <si>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</si>
  <si>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</si>
  <si>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</si>
  <si>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</si>
  <si>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</si>
  <si>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</si>
  <si>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</si>
  <si>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</si>
  <si>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</si>
  <si>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</si>
  <si>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</si>
  <si>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</si>
  <si>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</si>
  <si>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</si>
  <si>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</si>
  <si>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</si>
  <si>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</si>
  <si>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</si>
  <si>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</si>
  <si>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</si>
  <si>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</si>
  <si>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</si>
  <si>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</si>
  <si>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</si>
  <si>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</si>
  <si>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</si>
  <si>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</si>
  <si>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</si>
  <si>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</si>
  <si>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</si>
  <si>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</si>
  <si>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</si>
  <si>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</si>
  <si>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</si>
  <si>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</si>
  <si>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</si>
  <si>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</si>
  <si>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</si>
  <si>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</si>
  <si>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</si>
  <si>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</si>
  <si>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</si>
  <si>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</si>
  <si>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</si>
  <si>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</si>
  <si>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</si>
  <si>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</si>
  <si>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</si>
  <si>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</si>
  <si>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</si>
  <si>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</si>
  <si>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</si>
  <si>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</si>
  <si>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</si>
  <si>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</si>
  <si>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</si>
  <si>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</si>
  <si>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</si>
  <si>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</si>
  <si>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</si>
  <si>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</si>
  <si>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</si>
  <si>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</si>
  <si>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</si>
  <si>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</si>
  <si>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</si>
  <si>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</si>
  <si>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</si>
  <si>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</si>
  <si>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</si>
  <si>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</si>
  <si>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</si>
  <si>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</si>
  <si>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</si>
  <si>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</si>
  <si>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</si>
  <si>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</si>
  <si>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</si>
  <si>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</si>
  <si>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</si>
  <si>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</si>
  <si>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</si>
  <si>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</si>
  <si>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</si>
  <si>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</si>
  <si>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</si>
  <si>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</si>
  <si>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</si>
  <si>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</si>
  <si>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</si>
  <si>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</si>
  <si>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</si>
  <si>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</si>
  <si>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</si>
  <si>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</si>
  <si>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</si>
  <si>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</si>
  <si>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</si>
  <si>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</si>
  <si>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</si>
  <si>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</si>
  <si>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</si>
  <si>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</si>
  <si>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</si>
  <si>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</si>
  <si>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</si>
  <si>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</si>
  <si>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</si>
  <si>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</si>
  <si>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</si>
  <si>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</si>
  <si>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</si>
  <si>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</si>
  <si>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</si>
  <si>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</si>
  <si>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</si>
  <si>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</si>
  <si>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</si>
  <si>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</si>
  <si>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</si>
  <si>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</si>
  <si>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</si>
  <si>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</si>
  <si>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</si>
  <si>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</si>
  <si>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</si>
  <si>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</si>
  <si>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</si>
  <si>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</si>
  <si>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</si>
  <si>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</si>
  <si>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</si>
  <si>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</si>
  <si>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</si>
  <si>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</si>
  <si>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</si>
  <si>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</si>
  <si>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</si>
  <si>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</si>
  <si>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</si>
  <si>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</si>
  <si>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</si>
  <si>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</si>
  <si>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</si>
  <si>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</si>
  <si>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</si>
  <si>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</si>
  <si>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</si>
  <si>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</si>
  <si>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</si>
  <si>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</si>
  <si>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</si>
  <si>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</si>
  <si>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</si>
  <si>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</si>
  <si>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</si>
  <si>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</si>
  <si>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</si>
  <si>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</si>
  <si>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</si>
  <si>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</si>
  <si>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</si>
  <si>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</si>
  <si>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</si>
  <si>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</si>
  <si>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</si>
  <si>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</si>
  <si>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</si>
  <si>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</si>
  <si>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</si>
  <si>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</si>
  <si>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</si>
  <si>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</si>
  <si>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</si>
  <si>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</si>
  <si>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</si>
  <si>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</si>
  <si>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</si>
  <si>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</si>
  <si>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</si>
  <si>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</si>
  <si>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</si>
  <si>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</si>
  <si>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</si>
  <si>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</si>
  <si>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</si>
  <si>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</si>
  <si>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</si>
  <si>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</si>
  <si>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</si>
  <si>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</si>
  <si>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</si>
  <si>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</si>
  <si>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</si>
  <si>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</si>
  <si>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</si>
  <si>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</si>
  <si>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</si>
  <si>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</si>
  <si>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</si>
  <si>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</si>
  <si>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</si>
  <si>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</si>
  <si>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</si>
  <si>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</si>
  <si>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</si>
  <si>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</si>
  <si>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</si>
  <si>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</si>
  <si>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</si>
  <si>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</si>
  <si>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</si>
  <si>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</si>
  <si>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</si>
  <si>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</si>
  <si>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</si>
  <si>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</si>
  <si>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</si>
  <si>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</si>
  <si>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</si>
  <si>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</si>
  <si>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</si>
  <si>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</si>
  <si>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</si>
  <si>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</si>
  <si>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</si>
  <si>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</si>
  <si>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</si>
  <si>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</si>
  <si>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</si>
  <si>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</si>
  <si>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</si>
  <si>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</si>
  <si>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</si>
  <si>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</si>
  <si>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</si>
  <si>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</si>
  <si>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</si>
  <si>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</si>
  <si>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</si>
  <si>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</si>
  <si>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</si>
  <si>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</si>
  <si>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</si>
  <si>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</si>
  <si>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</si>
  <si>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</si>
  <si>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</si>
  <si>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</si>
  <si>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</si>
  <si>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</si>
  <si>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</si>
  <si>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</si>
  <si>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</si>
  <si>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</si>
  <si>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</si>
  <si>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</si>
  <si>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</si>
  <si>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</si>
  <si>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</si>
  <si>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</si>
  <si>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</si>
  <si>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</si>
  <si>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</si>
  <si>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</si>
  <si>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</si>
  <si>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</si>
  <si>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</si>
  <si>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</si>
  <si>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</si>
  <si>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</si>
  <si>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</si>
  <si>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</si>
  <si>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</si>
  <si>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</si>
  <si>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</si>
  <si>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</si>
  <si>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</si>
  <si>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</si>
  <si>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</si>
  <si>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</si>
  <si>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</si>
  <si>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</si>
  <si>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</si>
  <si>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</si>
  <si>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</si>
  <si>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</si>
  <si>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</si>
  <si>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</si>
  <si>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</si>
  <si>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</si>
  <si>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</si>
  <si>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</si>
  <si>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</si>
  <si>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</si>
  <si>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</si>
  <si>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</si>
  <si>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</si>
  <si>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</si>
  <si>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</si>
  <si>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</si>
  <si>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</si>
  <si>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</si>
  <si>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</si>
  <si>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</si>
  <si>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</si>
  <si>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</si>
  <si>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</si>
  <si>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</si>
  <si>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</si>
  <si>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</si>
  <si>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</si>
  <si>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</si>
  <si>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</si>
  <si>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</si>
  <si>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</si>
  <si>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</si>
  <si>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</si>
  <si>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</si>
  <si>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</si>
  <si>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</si>
  <si>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</si>
  <si>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</si>
  <si>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</si>
  <si>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</si>
  <si>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</si>
  <si>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</si>
  <si>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</si>
  <si>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</si>
  <si>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</si>
  <si>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</si>
  <si>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</si>
  <si>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</si>
  <si>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</si>
  <si>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</si>
  <si>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</si>
  <si>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</si>
  <si>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</si>
  <si>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</si>
  <si>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</si>
  <si>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</si>
  <si>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</si>
  <si>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</si>
  <si>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</si>
  <si>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</si>
  <si>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</si>
  <si>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</si>
  <si>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</si>
  <si>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</si>
  <si>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</si>
  <si>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</si>
  <si>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</si>
  <si>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</si>
  <si>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</si>
  <si>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</si>
  <si>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</si>
  <si>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</si>
  <si>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</si>
  <si>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</si>
  <si>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</si>
  <si>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</si>
  <si>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</si>
  <si>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</si>
  <si>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</si>
  <si>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</si>
  <si>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</si>
  <si>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</si>
  <si>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</si>
  <si>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</si>
  <si>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</si>
  <si>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</si>
  <si>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</si>
  <si>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</si>
  <si>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</si>
  <si>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</si>
  <si>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</si>
  <si>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</si>
  <si>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</si>
  <si>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</si>
  <si>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</si>
  <si>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</si>
  <si>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</si>
  <si>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</si>
  <si>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</si>
  <si>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</si>
  <si>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</si>
  <si>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</si>
  <si>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</si>
  <si>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</si>
  <si>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</si>
  <si>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</si>
  <si>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</si>
  <si>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</si>
  <si>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</si>
  <si>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</si>
  <si>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</si>
  <si>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</si>
  <si>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</si>
  <si>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</si>
  <si>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</si>
  <si>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</si>
  <si>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</si>
  <si>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</si>
  <si>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</si>
  <si>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</si>
  <si>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</si>
  <si>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</si>
  <si>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</si>
  <si>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</si>
  <si>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</si>
  <si>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</si>
  <si>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</si>
  <si>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</si>
  <si>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</si>
  <si>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</si>
  <si>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</si>
  <si>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</si>
  <si>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</si>
  <si>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</si>
  <si>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</si>
  <si>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</si>
  <si>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</si>
  <si>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</si>
  <si>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</si>
  <si>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</si>
  <si>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</si>
  <si>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</si>
  <si>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</si>
  <si>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</si>
  <si>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</si>
  <si>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</si>
  <si>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</si>
  <si>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</si>
  <si>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</si>
  <si>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</si>
  <si>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</si>
  <si>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</si>
  <si>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</si>
  <si>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</si>
  <si>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</si>
  <si>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</si>
  <si>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</si>
  <si>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</si>
  <si>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</si>
  <si>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</si>
  <si>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</si>
  <si>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</si>
  <si>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</si>
  <si>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</si>
  <si>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</si>
  <si>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</si>
  <si>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</si>
  <si>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</si>
  <si>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</si>
  <si>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</si>
  <si>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</si>
  <si>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</si>
  <si>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</si>
  <si>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</si>
  <si>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</si>
  <si>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</si>
  <si>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</si>
  <si>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</si>
  <si>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</si>
  <si>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</si>
  <si>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</si>
  <si>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</si>
  <si>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</si>
  <si>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</si>
  <si>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</si>
  <si>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</si>
  <si>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</si>
  <si>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</si>
  <si>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</si>
  <si>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</si>
  <si>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</si>
  <si>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</si>
  <si>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</si>
  <si>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</si>
  <si>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</si>
  <si>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</si>
  <si>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</si>
  <si>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</si>
  <si>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</si>
  <si>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</si>
  <si>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</si>
  <si>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</si>
  <si>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</si>
  <si>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</si>
  <si>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</si>
  <si>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</si>
  <si>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</si>
  <si>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</si>
  <si>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</si>
  <si>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</si>
  <si>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</si>
  <si>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</si>
  <si>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</si>
  <si>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</si>
  <si>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</si>
  <si>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</si>
  <si>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</si>
  <si>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</si>
  <si>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</si>
  <si>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</si>
  <si>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</si>
  <si>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</si>
  <si>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</si>
  <si>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</si>
  <si>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</si>
  <si>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</si>
  <si>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</si>
  <si>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</si>
  <si>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</si>
  <si>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</si>
  <si>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</si>
  <si>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</si>
  <si>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</si>
  <si>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</si>
  <si>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</si>
  <si>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</si>
  <si>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</si>
  <si>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</si>
  <si>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</si>
  <si>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</si>
  <si>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</si>
  <si>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</si>
  <si>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</si>
  <si>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</si>
  <si>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</si>
  <si>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</si>
  <si>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</si>
  <si>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</si>
  <si>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</si>
  <si>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</si>
  <si>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</si>
  <si>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</si>
  <si>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</si>
  <si>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</si>
  <si>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</si>
  <si>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</si>
  <si>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</si>
  <si>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</si>
  <si>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</si>
  <si>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</si>
  <si>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</si>
  <si>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</si>
  <si>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</si>
  <si>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</si>
  <si>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</si>
  <si>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</si>
  <si>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</si>
  <si>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</si>
  <si>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</si>
  <si>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</si>
  <si>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</si>
  <si>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</si>
  <si>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</si>
  <si>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</si>
  <si>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</si>
  <si>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</si>
  <si>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</si>
  <si>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</si>
  <si>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</si>
  <si>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</si>
  <si>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</si>
  <si>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</si>
  <si>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</si>
  <si>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</si>
  <si>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</si>
  <si>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</si>
  <si>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</si>
  <si>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</si>
  <si>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</si>
  <si>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</si>
  <si>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</si>
  <si>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</si>
  <si>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</si>
  <si>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</si>
  <si>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</si>
  <si>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</si>
  <si>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</si>
  <si>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</si>
  <si>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</si>
  <si>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</si>
  <si>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</si>
  <si>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</si>
  <si>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</si>
  <si>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</si>
  <si>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</si>
  <si>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</si>
  <si>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</si>
  <si>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</si>
  <si>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</si>
  <si>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</si>
  <si>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</si>
  <si>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</si>
  <si>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</si>
  <si>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</si>
  <si>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</si>
  <si>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</si>
  <si>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</si>
  <si>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</si>
  <si>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</si>
  <si>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</si>
  <si>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</si>
  <si>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</si>
  <si>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</si>
  <si>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</si>
  <si>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</si>
  <si>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</si>
  <si>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</si>
  <si>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</si>
  <si>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</si>
  <si>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</si>
  <si>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</si>
  <si>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</si>
  <si>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</si>
  <si>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</si>
  <si>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</si>
  <si>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</si>
  <si>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</si>
  <si>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</si>
  <si>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</si>
  <si>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</si>
  <si>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</si>
  <si>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</si>
  <si>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</si>
  <si>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</si>
  <si>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</si>
  <si>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</si>
  <si>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</si>
  <si>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</si>
  <si>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</si>
  <si>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</si>
  <si>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</si>
  <si>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</si>
  <si>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</si>
  <si>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</si>
  <si>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</si>
  <si>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</si>
  <si>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</si>
  <si>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</si>
  <si>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</si>
  <si>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</si>
  <si>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</si>
  <si>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</si>
  <si>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</si>
  <si>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</si>
  <si>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</si>
  <si>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</si>
  <si>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</si>
  <si>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</si>
  <si>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</si>
  <si>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</si>
  <si>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</si>
  <si>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</si>
  <si>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</si>
  <si>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</si>
  <si>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</si>
  <si>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</si>
  <si>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</si>
  <si>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</si>
  <si>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</si>
  <si>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</si>
  <si>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</si>
  <si>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</si>
  <si>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</si>
  <si>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</si>
  <si>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</si>
  <si>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</si>
  <si>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</si>
  <si>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</si>
  <si>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</si>
  <si>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</si>
  <si>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</si>
  <si>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</si>
  <si>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</si>
  <si>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</si>
  <si>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</si>
  <si>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</si>
  <si>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</si>
  <si>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</si>
  <si>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</si>
  <si>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</si>
  <si>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</si>
  <si>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</si>
  <si>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</si>
  <si>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</si>
  <si>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</si>
  <si>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</si>
  <si>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</si>
  <si>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</si>
  <si>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</si>
  <si>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</si>
  <si>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</si>
  <si>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</si>
  <si>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</si>
  <si>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</si>
  <si>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</si>
  <si>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</si>
  <si>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</si>
  <si>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</si>
  <si>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</si>
  <si>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</si>
  <si>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</si>
  <si>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</si>
  <si>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</si>
  <si>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</si>
  <si>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</si>
  <si>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</si>
  <si>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</si>
  <si>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</si>
  <si>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</si>
  <si>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</si>
  <si>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</si>
  <si>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</si>
  <si>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</si>
  <si>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</si>
  <si>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</si>
  <si>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</si>
  <si>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</si>
  <si>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</si>
  <si>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</si>
  <si>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</si>
  <si>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</si>
  <si>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</si>
  <si>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</si>
  <si>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</si>
  <si>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</si>
  <si>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</si>
  <si>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</si>
  <si>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</si>
  <si>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</si>
  <si>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</si>
  <si>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</si>
  <si>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</si>
  <si>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</si>
  <si>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</si>
  <si>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</si>
  <si>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</si>
  <si>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</si>
  <si>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</si>
  <si>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</si>
  <si>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</si>
  <si>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</si>
  <si>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</si>
  <si>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</si>
  <si>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</si>
  <si>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</si>
  <si>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</si>
  <si>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</si>
  <si>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</si>
  <si>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</si>
  <si>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</si>
  <si>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</si>
  <si>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</si>
  <si>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</si>
  <si>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</si>
  <si>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</si>
  <si>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</si>
  <si>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</si>
  <si>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</si>
  <si>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</si>
  <si>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</si>
  <si>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</si>
  <si>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</si>
  <si>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</si>
  <si>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</si>
  <si>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</si>
  <si>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</si>
  <si>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</si>
  <si>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</si>
  <si>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</si>
  <si>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</si>
  <si>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</si>
  <si>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</si>
  <si>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</si>
  <si>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</si>
  <si>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</si>
  <si>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</si>
  <si>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</si>
  <si>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</si>
  <si>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</si>
  <si>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</si>
  <si>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</si>
  <si>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</si>
  <si>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</si>
  <si>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</si>
  <si>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</si>
  <si>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</si>
  <si>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</si>
  <si>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</si>
  <si>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</si>
  <si>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</si>
  <si>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</si>
  <si>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</si>
  <si>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</si>
  <si>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</si>
  <si>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</si>
  <si>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</si>
  <si>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</si>
  <si>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</si>
  <si>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</si>
  <si>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</si>
  <si>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</si>
  <si>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</si>
  <si>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</si>
  <si>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</si>
  <si>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</si>
  <si>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</si>
  <si>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</si>
  <si>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</si>
  <si>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</si>
  <si>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</si>
  <si>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</si>
  <si>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</si>
  <si>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</si>
  <si>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</si>
  <si>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</si>
  <si>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</si>
  <si>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</si>
  <si>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</si>
  <si>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</si>
  <si>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</si>
  <si>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</si>
  <si>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</si>
  <si>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</si>
  <si>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</si>
  <si>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</si>
  <si>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</si>
  <si>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</si>
  <si>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</si>
  <si>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</si>
  <si>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</si>
  <si>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</si>
  <si>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</si>
  <si>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</si>
  <si>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</si>
  <si>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</si>
  <si>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</si>
  <si>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</si>
  <si>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</si>
  <si>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</si>
  <si>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</si>
  <si>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</si>
  <si>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</si>
  <si>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</si>
  <si>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</si>
  <si>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</si>
  <si>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</si>
  <si>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</si>
  <si>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</si>
  <si>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</si>
  <si>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</si>
  <si>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</si>
  <si>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</si>
  <si>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</si>
  <si>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</si>
  <si>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</si>
  <si>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</si>
  <si>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</si>
  <si>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</si>
  <si>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</si>
  <si>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</si>
  <si>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</si>
  <si>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</si>
  <si>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</si>
  <si>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</si>
  <si>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</si>
  <si>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</si>
  <si>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</si>
  <si>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</si>
  <si>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</si>
  <si>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</si>
  <si>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</si>
  <si>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</si>
  <si>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</si>
  <si>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</si>
  <si>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</si>
  <si>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</si>
  <si>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</si>
  <si>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</si>
  <si>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</si>
  <si>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</si>
  <si>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</si>
  <si>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</si>
  <si>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</si>
  <si>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</si>
  <si>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</si>
  <si>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</si>
  <si>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</si>
  <si>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</si>
  <si>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</si>
  <si>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</si>
  <si>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</si>
  <si>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</si>
  <si>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</si>
  <si>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</si>
  <si>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</si>
  <si>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</si>
  <si>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</si>
  <si>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</si>
  <si>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</si>
  <si>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</si>
  <si>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</si>
  <si>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</si>
  <si>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</si>
  <si>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</si>
  <si>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</si>
  <si>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</si>
  <si>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</si>
  <si>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</si>
  <si>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</si>
  <si>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</si>
  <si>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</si>
  <si>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</si>
  <si>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</si>
  <si>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</si>
  <si>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</si>
  <si>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</si>
  <si>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</si>
  <si>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</si>
  <si>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</si>
  <si>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</si>
  <si>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</si>
  <si>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</si>
  <si>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</si>
  <si>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</si>
  <si>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</si>
  <si>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</si>
  <si>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</si>
  <si>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</si>
  <si>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</si>
  <si>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</si>
  <si>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</si>
  <si>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</si>
  <si>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</si>
  <si>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</si>
  <si>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</si>
  <si>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</si>
  <si>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</si>
  <si>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</si>
  <si>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</si>
  <si>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</si>
  <si>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</si>
  <si>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</si>
  <si>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</si>
  <si>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</si>
  <si>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</si>
  <si>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</si>
  <si>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</si>
  <si>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</si>
  <si>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</si>
  <si>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</si>
  <si>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</si>
  <si>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</si>
  <si>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</si>
  <si>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</si>
  <si>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</si>
  <si>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</si>
  <si>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</si>
  <si>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</si>
  <si>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</si>
  <si>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</si>
  <si>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</si>
  <si>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</si>
  <si>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</si>
  <si>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</si>
  <si>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</si>
  <si>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</si>
  <si>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</si>
  <si>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</si>
  <si>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</si>
  <si>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</si>
  <si>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</si>
  <si>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</si>
  <si>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</si>
  <si>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</si>
  <si>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</si>
  <si>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</si>
  <si>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</si>
  <si>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</si>
  <si>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</si>
  <si>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</si>
  <si>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</si>
  <si>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</si>
  <si>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</si>
  <si>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</si>
  <si>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</si>
  <si>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</si>
  <si>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</si>
  <si>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</si>
  <si>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</si>
  <si>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</si>
  <si>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</si>
  <si>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</si>
  <si>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</si>
  <si>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</si>
  <si>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</si>
  <si>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</si>
  <si>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</si>
  <si>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</si>
  <si>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</si>
  <si>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</si>
  <si>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</si>
  <si>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</si>
  <si>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</si>
  <si>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</si>
  <si>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</si>
  <si>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</si>
  <si>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</si>
  <si>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</si>
  <si>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</si>
  <si>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</si>
  <si>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</si>
  <si>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</si>
  <si>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</si>
  <si>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</si>
  <si>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</si>
  <si>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</si>
  <si>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</si>
  <si>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</si>
  <si>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</si>
  <si>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</si>
  <si>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</si>
  <si>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</si>
  <si>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</si>
  <si>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</si>
  <si>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</si>
  <si>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</si>
  <si>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</si>
  <si>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</si>
  <si>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</si>
  <si>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</si>
  <si>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</si>
  <si>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</si>
  <si>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</si>
  <si>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</si>
  <si>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</si>
  <si>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</si>
  <si>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</si>
  <si>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</si>
  <si>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</si>
  <si>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</si>
  <si>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</si>
  <si>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</si>
  <si>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</si>
  <si>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</si>
  <si>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</si>
  <si>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</si>
  <si>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</si>
  <si>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</si>
  <si>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</si>
  <si>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</si>
  <si>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</si>
  <si>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</si>
  <si>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</si>
  <si>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</si>
  <si>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</si>
  <si>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</si>
  <si>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</si>
  <si>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</si>
  <si>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</si>
  <si>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</si>
  <si>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</si>
  <si>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</si>
  <si>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</si>
  <si>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</si>
  <si>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</si>
  <si>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</si>
  <si>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</si>
  <si>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</si>
  <si>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</si>
  <si>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</si>
  <si>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</si>
  <si>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</si>
  <si>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</si>
  <si>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</si>
  <si>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</si>
  <si>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</si>
  <si>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</si>
  <si>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</si>
  <si>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</si>
  <si>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</si>
  <si>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</si>
  <si>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</si>
  <si>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</si>
  <si>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</si>
  <si>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</si>
  <si>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</si>
  <si>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</si>
  <si>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</si>
  <si>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</si>
  <si>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</si>
  <si>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</si>
  <si>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</si>
  <si>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</si>
  <si>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</si>
  <si>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</si>
  <si>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</si>
  <si>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</si>
  <si>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</si>
  <si>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</si>
  <si>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</si>
  <si>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</si>
  <si>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</si>
  <si>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</si>
  <si>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</si>
  <si>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</si>
  <si>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</si>
  <si>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</si>
  <si>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</si>
  <si>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</si>
  <si>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</si>
  <si>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</si>
  <si>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</si>
  <si>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</si>
  <si>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</si>
  <si>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</si>
  <si>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</si>
  <si>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</si>
  <si>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</si>
  <si>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</si>
  <si>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</si>
  <si>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</si>
  <si>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</si>
  <si>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</si>
  <si>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</si>
  <si>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</si>
  <si>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</si>
  <si>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</si>
  <si>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</si>
  <si>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</si>
  <si>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</si>
  <si>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</si>
  <si>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</si>
  <si>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</si>
  <si>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</si>
  <si>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</si>
  <si>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</si>
  <si>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</si>
  <si>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</si>
  <si>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</si>
  <si>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</si>
  <si>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</si>
  <si>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</si>
  <si>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</si>
  <si>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</si>
  <si>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</si>
  <si>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</si>
  <si>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</si>
  <si>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</si>
  <si>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</si>
  <si>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</si>
  <si>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</si>
  <si>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</si>
  <si>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</si>
  <si>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</si>
  <si>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</si>
  <si>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</si>
  <si>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</si>
  <si>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</si>
  <si>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</si>
  <si>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</si>
  <si>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</si>
  <si>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</si>
  <si>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</si>
  <si>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</si>
  <si>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</si>
  <si>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</si>
  <si>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</si>
  <si>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</si>
  <si>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</si>
  <si>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</si>
  <si>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</si>
  <si>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</si>
  <si>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</si>
  <si>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</si>
  <si>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</si>
  <si>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</si>
  <si>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</si>
  <si>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</si>
  <si>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</si>
  <si>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</si>
  <si>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</si>
  <si>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</si>
  <si>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</si>
  <si>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</si>
  <si>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</si>
  <si>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</si>
  <si>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</si>
  <si>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</si>
  <si>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</si>
  <si>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</si>
  <si>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</si>
  <si>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</si>
  <si>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</si>
  <si>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</si>
  <si>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</si>
  <si>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</si>
  <si>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</si>
  <si>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</si>
  <si>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</si>
  <si>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</si>
  <si>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</si>
  <si>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</si>
  <si>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</si>
  <si>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</si>
  <si>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</si>
  <si>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</si>
  <si>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</si>
  <si>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</si>
  <si>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</si>
  <si>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</si>
  <si>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</si>
  <si>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</si>
  <si>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</si>
  <si>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</si>
  <si>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</si>
  <si>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</si>
  <si>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</si>
  <si>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</si>
  <si>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</si>
  <si>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</si>
  <si>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</si>
  <si>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</si>
  <si>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</si>
  <si>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</si>
  <si>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</si>
  <si>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</si>
  <si>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</si>
  <si>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</si>
  <si>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</si>
  <si>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</si>
  <si>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</si>
  <si>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</si>
  <si>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</si>
  <si>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</si>
  <si>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</si>
  <si>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</si>
  <si>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</si>
  <si>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</si>
  <si>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</si>
  <si>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</si>
  <si>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</si>
  <si>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</si>
  <si>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</si>
  <si>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</si>
  <si>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</si>
  <si>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</si>
  <si>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</si>
  <si>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</si>
  <si>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</si>
  <si>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</si>
  <si>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</si>
  <si>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</si>
  <si>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</si>
  <si>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</si>
  <si>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</si>
  <si>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</si>
  <si>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</si>
  <si>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</si>
  <si>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</si>
  <si>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</si>
  <si>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</si>
  <si>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</si>
  <si>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</si>
  <si>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</si>
  <si>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</si>
  <si>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</si>
  <si>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</si>
  <si>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</si>
  <si>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</si>
  <si>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</si>
  <si>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</si>
  <si>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</si>
  <si>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</si>
  <si>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</si>
  <si>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</si>
  <si>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</si>
  <si>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</si>
  <si>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</si>
  <si>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</si>
  <si>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</si>
  <si>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</si>
  <si>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</si>
  <si>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</si>
  <si>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</si>
  <si>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</si>
  <si>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</si>
  <si>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</si>
  <si>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</si>
  <si>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</si>
  <si>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</si>
  <si>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</si>
  <si>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</si>
  <si>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</si>
  <si>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</si>
  <si>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</si>
  <si>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</si>
  <si>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</si>
  <si>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</si>
  <si>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</si>
  <si>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</si>
  <si>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</si>
  <si>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</si>
  <si>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</si>
  <si>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</si>
  <si>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</si>
  <si>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</si>
  <si>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</si>
  <si>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</si>
  <si>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</si>
  <si>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</si>
  <si>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</si>
  <si>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</si>
  <si>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</si>
  <si>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</si>
  <si>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</si>
  <si>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</si>
  <si>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</si>
  <si>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</si>
  <si>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</si>
  <si>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</si>
  <si>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</si>
  <si>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</si>
  <si>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</si>
  <si>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</si>
  <si>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</si>
  <si>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</si>
  <si>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</si>
  <si>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</si>
  <si>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</si>
  <si>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</si>
  <si>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</si>
  <si>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</si>
  <si>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</si>
  <si>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</si>
  <si>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</si>
  <si>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</si>
  <si>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</si>
  <si>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</si>
  <si>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</si>
  <si>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</si>
  <si>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</si>
  <si>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</si>
  <si>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</si>
  <si>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</si>
  <si>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</si>
  <si>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</si>
  <si>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</si>
  <si>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</si>
  <si>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</si>
  <si>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</si>
  <si>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</si>
  <si>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</si>
  <si>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</si>
  <si>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</si>
  <si>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</si>
  <si>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</si>
  <si>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</si>
  <si>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</si>
  <si>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</si>
  <si>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</si>
  <si>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</si>
  <si>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</si>
  <si>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</si>
  <si>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</si>
  <si>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</si>
  <si>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</si>
  <si>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</si>
  <si>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</si>
  <si>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</si>
  <si>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</si>
  <si>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</si>
  <si>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</si>
  <si>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</si>
  <si>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</si>
  <si>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</si>
  <si>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</si>
  <si>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</si>
  <si>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</si>
  <si>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</si>
  <si>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</si>
  <si>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</si>
  <si>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</si>
  <si>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</si>
  <si>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</si>
  <si>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</si>
  <si>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</si>
  <si>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</si>
  <si>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</si>
  <si>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</si>
  <si>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</si>
  <si>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</si>
  <si>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</si>
  <si>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</si>
  <si>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</si>
  <si>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</si>
  <si>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</si>
  <si>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</si>
  <si>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</si>
  <si>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</si>
  <si>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</si>
  <si>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</si>
  <si>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</si>
  <si>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</si>
  <si>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</si>
  <si>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</si>
  <si>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</si>
  <si>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</si>
  <si>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</si>
  <si>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</si>
  <si>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</si>
  <si>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</si>
  <si>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</si>
  <si>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</si>
  <si>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</si>
  <si>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</si>
  <si>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</si>
  <si>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</si>
  <si>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</si>
  <si>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</si>
  <si>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</si>
  <si>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</si>
  <si>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</si>
  <si>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</si>
  <si>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</si>
  <si>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</si>
  <si>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</si>
  <si>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</si>
  <si>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</si>
  <si>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</si>
  <si>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</si>
  <si>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</si>
  <si>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</si>
  <si>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</si>
  <si>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</si>
  <si>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</si>
  <si>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</si>
  <si>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</si>
  <si>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</si>
  <si>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</si>
  <si>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</si>
  <si>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</si>
  <si>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</si>
  <si>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</si>
  <si>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</si>
  <si>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</si>
  <si>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</si>
  <si>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</si>
  <si>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</si>
  <si>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</si>
  <si>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</si>
  <si>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</si>
  <si>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</si>
  <si>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</si>
  <si>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</si>
  <si>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</si>
  <si>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</si>
  <si>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</si>
  <si>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</si>
  <si>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</si>
  <si>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</si>
  <si>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</si>
  <si>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</si>
  <si>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</si>
  <si>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</si>
  <si>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</si>
  <si>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</si>
  <si>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</si>
  <si>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</si>
  <si>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</si>
  <si>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</si>
  <si>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</si>
  <si>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</si>
  <si>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</si>
  <si>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</si>
  <si>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</si>
  <si>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</si>
  <si>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</si>
  <si>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</si>
  <si>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</si>
  <si>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</si>
  <si>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</si>
  <si>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</si>
  <si>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</si>
  <si>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</si>
  <si>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</si>
  <si>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</si>
  <si>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</si>
  <si>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</si>
  <si>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</si>
  <si>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</si>
  <si>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</si>
  <si>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</si>
  <si>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</si>
  <si>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</si>
  <si>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</si>
  <si>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</si>
  <si>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</si>
  <si>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</si>
  <si>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</si>
  <si>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</si>
  <si>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</si>
  <si>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</si>
  <si>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</si>
  <si>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</si>
  <si>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</si>
  <si>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</si>
  <si>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</si>
  <si>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</si>
  <si>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</si>
  <si>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</si>
  <si>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</si>
  <si>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</si>
  <si>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</si>
  <si>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</si>
  <si>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</si>
  <si>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</si>
  <si>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</si>
  <si>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</si>
  <si>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</si>
  <si>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</si>
  <si>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</si>
  <si>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</si>
  <si>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</si>
  <si>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</si>
  <si>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</si>
  <si>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</si>
  <si>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</si>
  <si>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</si>
  <si>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</si>
  <si>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</si>
  <si>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</si>
  <si>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</si>
  <si>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</si>
  <si>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</si>
  <si>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</si>
  <si>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</si>
  <si>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</si>
  <si>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</si>
  <si>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</si>
  <si>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</si>
  <si>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</si>
  <si>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</si>
  <si>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</si>
  <si>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</si>
  <si>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</si>
  <si>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</si>
  <si>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</si>
  <si>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</si>
  <si>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</si>
  <si>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</si>
  <si>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</si>
  <si>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</si>
  <si>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</si>
  <si>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</si>
  <si>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</si>
  <si>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</si>
  <si>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</si>
  <si>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</si>
  <si>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</si>
  <si>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</si>
  <si>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</si>
  <si>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</si>
  <si>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</si>
  <si>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</si>
  <si>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</si>
  <si>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</si>
  <si>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</si>
  <si>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</si>
  <si>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</si>
  <si>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</si>
  <si>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</si>
  <si>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</si>
  <si>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</si>
  <si>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</si>
  <si>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</si>
  <si>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</si>
  <si>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</si>
  <si>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</si>
  <si>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</si>
  <si>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</si>
  <si>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</si>
  <si>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</si>
  <si>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</si>
  <si>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</si>
  <si>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</si>
  <si>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</si>
  <si>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</si>
  <si>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</si>
  <si>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</si>
  <si>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</si>
  <si>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</si>
  <si>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</si>
  <si>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</si>
  <si>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</si>
  <si>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</si>
  <si>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</si>
  <si>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</si>
  <si>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</si>
  <si>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</si>
  <si>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</si>
  <si>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</si>
  <si>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</si>
  <si>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</si>
  <si>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</si>
  <si>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</si>
  <si>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</si>
  <si>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</si>
  <si>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</si>
  <si>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</si>
  <si>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</si>
  <si>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</si>
  <si>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</si>
  <si>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</si>
  <si>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</si>
  <si>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</si>
  <si>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</si>
  <si>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</si>
  <si>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</si>
  <si>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</si>
  <si>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</si>
  <si>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</si>
  <si>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</si>
  <si>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</si>
  <si>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</si>
  <si>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</si>
  <si>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</si>
  <si>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</si>
  <si>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</si>
  <si>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</si>
  <si>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</si>
  <si>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</si>
  <si>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</si>
  <si>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</si>
  <si>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</si>
  <si>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</si>
  <si>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</si>
  <si>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</si>
  <si>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</si>
  <si>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</si>
  <si>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</si>
  <si>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</si>
  <si>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</si>
  <si>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</si>
  <si>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</si>
  <si>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</si>
  <si>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</si>
  <si>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</si>
  <si>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</si>
  <si>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</si>
  <si>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</si>
  <si>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</si>
  <si>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</si>
  <si>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</si>
  <si>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</si>
  <si>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</si>
  <si>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</si>
  <si>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</si>
  <si>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</si>
  <si>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</si>
  <si>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</si>
  <si>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</si>
  <si>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</si>
  <si>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</si>
  <si>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</si>
  <si>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</si>
  <si>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</si>
  <si>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</si>
  <si>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</si>
  <si>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</si>
  <si>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</si>
  <si>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</si>
  <si>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</si>
  <si>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</si>
  <si>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</si>
  <si>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</si>
  <si>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</si>
  <si>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</si>
  <si>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</si>
  <si>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</si>
  <si>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</si>
  <si>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</si>
  <si>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</si>
  <si>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</si>
  <si>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</si>
  <si>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</si>
  <si>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</si>
  <si>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</si>
  <si>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</si>
  <si>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</si>
  <si>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</si>
  <si>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</si>
  <si>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</si>
  <si>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</si>
  <si>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</si>
  <si>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</si>
  <si>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</si>
  <si>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</si>
  <si>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</si>
  <si>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</si>
  <si>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</si>
  <si>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</si>
  <si>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</si>
  <si>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</si>
  <si>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</si>
  <si>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</si>
  <si>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</si>
  <si>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</si>
  <si>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</si>
  <si>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</si>
  <si>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</si>
  <si>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</si>
  <si>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</si>
  <si>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</si>
  <si>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</si>
  <si>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</si>
  <si>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</si>
  <si>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</si>
  <si>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</si>
  <si>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</si>
  <si>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</si>
  <si>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</si>
  <si>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</si>
  <si>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</si>
  <si>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</si>
  <si>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</si>
  <si>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</si>
  <si>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</si>
  <si>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</si>
  <si>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</si>
  <si>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</si>
  <si>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</si>
  <si>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</si>
  <si>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</si>
  <si>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</si>
  <si>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</si>
  <si>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</si>
  <si>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</si>
  <si>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</si>
  <si>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</si>
  <si>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</si>
  <si>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</si>
  <si>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</si>
  <si>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</si>
  <si>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</si>
  <si>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</si>
  <si>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</si>
  <si>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</si>
  <si>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</si>
  <si>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</si>
  <si>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</si>
  <si>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</si>
  <si>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</si>
  <si>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</si>
  <si>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</si>
  <si>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</si>
  <si>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</si>
  <si>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</si>
  <si>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</si>
  <si>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</si>
  <si>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</si>
  <si>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</si>
  <si>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</si>
  <si>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</si>
  <si>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</si>
  <si>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</si>
  <si>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</si>
  <si>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</si>
  <si>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</si>
  <si>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</si>
  <si>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</si>
  <si>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</si>
  <si>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</si>
  <si>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</si>
  <si>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</si>
  <si>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</si>
  <si>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</si>
  <si>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</si>
  <si>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</si>
  <si>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</si>
  <si>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</si>
  <si>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</si>
  <si>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</si>
  <si>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</si>
  <si>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</si>
  <si>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</si>
  <si>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</si>
  <si>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</si>
  <si>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</si>
  <si>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</si>
  <si>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</si>
  <si>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</si>
  <si>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</si>
  <si>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</si>
  <si>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</si>
  <si>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</si>
  <si>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</si>
  <si>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</si>
  <si>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</si>
  <si>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</si>
  <si>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</si>
  <si>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</si>
  <si>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</si>
  <si>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</si>
  <si>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</si>
  <si>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</si>
  <si>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</si>
  <si>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</si>
  <si>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</si>
  <si>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</si>
  <si>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</si>
  <si>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</si>
  <si>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</si>
  <si>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</si>
  <si>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</si>
  <si>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</si>
  <si>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</si>
  <si>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</si>
  <si>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</si>
  <si>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</si>
  <si>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</si>
  <si>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</si>
  <si>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</si>
  <si>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</si>
  <si>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</si>
  <si>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</si>
  <si>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</si>
  <si>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</si>
  <si>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</si>
  <si>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</si>
  <si>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</si>
  <si>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</si>
  <si>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</si>
  <si>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</si>
  <si>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</si>
  <si>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</si>
  <si>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</si>
  <si>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</si>
  <si>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</si>
  <si>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</si>
  <si>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</si>
  <si>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</si>
  <si>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</si>
  <si>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</si>
  <si>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</si>
  <si>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</si>
  <si>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</si>
  <si>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</si>
  <si>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</si>
  <si>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</si>
  <si>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</si>
  <si>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</si>
  <si>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</si>
  <si>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</si>
  <si>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</si>
  <si>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</si>
  <si>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</si>
  <si>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</si>
  <si>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</si>
  <si>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</si>
  <si>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</si>
  <si>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</si>
  <si>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</si>
  <si>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</si>
  <si>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</si>
  <si>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</si>
  <si>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</si>
  <si>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</si>
  <si>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</si>
  <si>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</si>
  <si>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</si>
  <si>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</si>
  <si>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</si>
  <si>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</si>
  <si>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</si>
  <si>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</si>
  <si>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</si>
  <si>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</si>
  <si>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</si>
  <si>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</si>
  <si>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</si>
  <si>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</si>
  <si>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</si>
  <si>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</si>
  <si>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</si>
  <si>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</si>
  <si>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</si>
  <si>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</si>
  <si>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</si>
  <si>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</si>
  <si>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</si>
  <si>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</si>
  <si>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</si>
  <si>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</si>
  <si>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</si>
  <si>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</si>
  <si>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</si>
  <si>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</si>
  <si>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</si>
  <si>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</si>
  <si>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</si>
  <si>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</si>
  <si>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</si>
  <si>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</si>
  <si>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</si>
  <si>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</si>
  <si>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</si>
  <si>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</si>
  <si>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</si>
  <si>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</si>
  <si>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</si>
  <si>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</si>
  <si>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</si>
  <si>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</si>
  <si>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</si>
  <si>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</si>
  <si>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</si>
  <si>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</si>
  <si>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</si>
  <si>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</si>
  <si>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</si>
  <si>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</si>
  <si>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</si>
  <si>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</si>
  <si>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</si>
  <si>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</si>
  <si>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</si>
  <si>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</si>
  <si>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</si>
  <si>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</si>
  <si>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</si>
  <si>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</si>
  <si>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</si>
  <si>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</si>
  <si>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</si>
  <si>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</si>
  <si>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</si>
  <si>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</si>
  <si>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</si>
  <si>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</si>
  <si>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</si>
  <si>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</si>
  <si>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</si>
  <si>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</si>
  <si>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</si>
  <si>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</si>
  <si>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</si>
  <si>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</si>
  <si>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</si>
  <si>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</si>
  <si>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</si>
  <si>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</si>
  <si>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</si>
  <si>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</si>
  <si>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</si>
  <si>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</si>
  <si>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</si>
  <si>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</si>
  <si>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</si>
  <si>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</si>
  <si>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</si>
  <si>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</si>
  <si>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</si>
  <si>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</si>
  <si>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</si>
  <si>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</si>
  <si>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</si>
  <si>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</si>
  <si>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</si>
  <si>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</si>
  <si>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</si>
  <si>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</si>
  <si>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</si>
  <si>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</si>
  <si>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</si>
  <si>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</si>
  <si>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</si>
  <si>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</si>
  <si>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</si>
  <si>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</si>
  <si>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</si>
  <si>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</si>
  <si>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</si>
  <si>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</si>
  <si>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</si>
  <si>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</si>
  <si>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</si>
  <si>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</si>
  <si>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</si>
  <si>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</si>
  <si>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</si>
  <si>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</si>
  <si>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</si>
  <si>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</si>
  <si>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</si>
  <si>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</si>
  <si>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</si>
  <si>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</si>
  <si>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</si>
  <si>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</si>
  <si>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</si>
  <si>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</si>
  <si>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</si>
  <si>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</si>
  <si>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</si>
  <si>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</si>
  <si>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</si>
  <si>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</si>
  <si>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</si>
  <si>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</si>
  <si>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</si>
  <si>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</si>
  <si>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</si>
  <si>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</si>
  <si>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</si>
  <si>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</si>
  <si>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</si>
  <si>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</si>
  <si>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</si>
  <si>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</si>
  <si>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</si>
  <si>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</si>
  <si>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</si>
  <si>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</si>
  <si>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</si>
  <si>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</si>
  <si>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</si>
  <si>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</si>
  <si>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</si>
  <si>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</si>
  <si>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</si>
  <si>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</si>
  <si>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</si>
  <si>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</si>
  <si>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</si>
  <si>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</si>
  <si>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</si>
  <si>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</si>
  <si>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</si>
  <si>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</si>
  <si>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</si>
  <si>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</si>
  <si>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</si>
  <si>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</si>
  <si>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</si>
  <si>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</si>
  <si>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</si>
  <si>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</si>
  <si>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</si>
  <si>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</si>
  <si>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</si>
  <si>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</si>
  <si>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</si>
  <si>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</si>
  <si>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</si>
  <si>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</si>
  <si>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</si>
  <si>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</si>
  <si>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</si>
  <si>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</si>
  <si>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</si>
  <si>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</si>
  <si>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</si>
  <si>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</si>
  <si>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</si>
  <si>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</si>
  <si>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</si>
  <si>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</si>
  <si>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</si>
  <si>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</si>
  <si>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</si>
  <si>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</si>
  <si>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</si>
  <si>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</si>
  <si>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</si>
  <si>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</si>
  <si>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</si>
  <si>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</si>
  <si>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</si>
  <si>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</si>
  <si>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</si>
  <si>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</si>
  <si>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</si>
  <si>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</si>
  <si>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</si>
  <si>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</si>
  <si>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</si>
  <si>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</si>
  <si>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</si>
  <si>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</si>
  <si>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</si>
  <si>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</si>
  <si>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</si>
  <si>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</si>
  <si>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</si>
  <si>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</si>
  <si>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</si>
  <si>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</si>
  <si>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</si>
  <si>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</si>
  <si>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</si>
  <si>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</si>
  <si>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</si>
  <si>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</si>
  <si>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</si>
  <si>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</si>
  <si>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</si>
  <si>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</si>
  <si>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</si>
  <si>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</si>
  <si>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</si>
  <si>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</si>
  <si>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</si>
  <si>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</si>
  <si>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</si>
  <si>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</si>
  <si>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</si>
  <si>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</si>
  <si>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</si>
  <si>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</si>
  <si>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</si>
  <si>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</si>
  <si>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</si>
  <si>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</si>
  <si>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</si>
  <si>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</si>
  <si>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</si>
  <si>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</si>
  <si>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</si>
  <si>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</si>
  <si>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</si>
  <si>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</si>
  <si>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</si>
  <si>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</si>
  <si>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</si>
  <si>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</si>
  <si>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</si>
  <si>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</si>
  <si>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</si>
  <si>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</si>
  <si>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</si>
  <si>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</si>
  <si>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</si>
  <si>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</si>
  <si>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</si>
  <si>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</si>
  <si>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</si>
  <si>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</si>
  <si>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</si>
  <si>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</si>
  <si>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</si>
  <si>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</si>
  <si>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</si>
  <si>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</si>
  <si>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</si>
  <si>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</si>
  <si>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</si>
  <si>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</si>
  <si>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</si>
  <si>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</si>
  <si>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</si>
  <si>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</si>
  <si>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</si>
  <si>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</si>
  <si>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</si>
  <si>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</si>
  <si>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</si>
  <si>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</si>
  <si>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</si>
  <si>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</si>
  <si>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</si>
  <si>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</si>
  <si>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</si>
  <si>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</si>
  <si>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</si>
  <si>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</si>
  <si>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</si>
  <si>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</si>
  <si>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</si>
  <si>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</si>
  <si>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</si>
  <si>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</si>
  <si>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</si>
  <si>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</si>
  <si>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</si>
  <si>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</si>
  <si>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</si>
  <si>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</si>
  <si>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</si>
  <si>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</si>
  <si>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</si>
  <si>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</si>
  <si>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</si>
  <si>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</si>
  <si>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</si>
  <si>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</si>
  <si>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</si>
  <si>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</si>
  <si>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</si>
  <si>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</si>
  <si>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</si>
  <si>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</si>
  <si>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</si>
  <si>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</si>
  <si>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</si>
  <si>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</si>
  <si>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</si>
  <si>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</si>
  <si>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</si>
  <si>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</si>
  <si>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</si>
  <si>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</si>
  <si>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</si>
  <si>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</si>
  <si>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</si>
  <si>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</si>
  <si>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</si>
  <si>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</si>
  <si>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</si>
  <si>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</si>
  <si>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</si>
  <si>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</si>
  <si>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</si>
  <si>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</si>
  <si>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</si>
  <si>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</si>
  <si>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</si>
  <si>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</si>
  <si>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</si>
  <si>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</si>
  <si>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</si>
  <si>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</si>
  <si>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</si>
  <si>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</si>
  <si>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</si>
  <si>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</si>
  <si>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</si>
  <si>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</si>
  <si>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</si>
  <si>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</si>
  <si>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</si>
  <si>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</si>
  <si>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</si>
  <si>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</si>
  <si>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</si>
  <si>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</si>
  <si>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</si>
  <si>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</si>
  <si>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</si>
  <si>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</si>
  <si>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</si>
  <si>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</si>
  <si>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</si>
  <si>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</si>
  <si>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</si>
  <si>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</si>
  <si>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</si>
  <si>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</si>
  <si>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</si>
  <si>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</si>
  <si>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</si>
  <si>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</si>
  <si>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</si>
  <si>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</si>
  <si>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</si>
  <si>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</si>
  <si>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</si>
  <si>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</si>
  <si>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</si>
  <si>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</si>
  <si>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</si>
  <si>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</si>
  <si>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</si>
  <si>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</si>
  <si>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</si>
  <si>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</si>
  <si>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</si>
  <si>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</si>
  <si>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</si>
  <si>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</si>
  <si>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</si>
  <si>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</si>
  <si>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</si>
  <si>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</si>
  <si>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</si>
  <si>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</si>
  <si>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</si>
  <si>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</si>
  <si>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</si>
  <si>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</si>
  <si>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</si>
  <si>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</si>
  <si>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</si>
  <si>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</si>
  <si>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</si>
  <si>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</si>
  <si>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</si>
  <si>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</si>
  <si>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</si>
  <si>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</si>
  <si>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</si>
  <si>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</si>
  <si>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</si>
  <si>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</si>
  <si>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</si>
  <si>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</si>
  <si>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</si>
  <si>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</si>
  <si>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</si>
  <si>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</si>
  <si>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</si>
  <si>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</si>
  <si>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</si>
  <si>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</si>
  <si>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</si>
  <si>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</si>
  <si>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</si>
  <si>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</si>
  <si>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</si>
  <si>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</si>
  <si>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</si>
  <si>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</si>
  <si>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</si>
  <si>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</si>
  <si>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</si>
  <si>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</si>
  <si>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</si>
  <si>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</si>
  <si>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</si>
  <si>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</si>
  <si>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</si>
  <si>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</si>
  <si>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</si>
  <si>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</si>
  <si>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</si>
  <si>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</si>
  <si>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</si>
  <si>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</si>
  <si>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</si>
  <si>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</si>
  <si>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</si>
  <si>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</si>
  <si>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</si>
  <si>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</si>
  <si>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</si>
  <si>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</si>
  <si>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</si>
  <si>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</si>
  <si>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</si>
  <si>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</si>
  <si>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</si>
  <si>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</si>
  <si>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</si>
  <si>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</si>
  <si>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</si>
  <si>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</si>
  <si>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</si>
  <si>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</si>
  <si>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</si>
  <si>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</si>
  <si>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</si>
  <si>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</si>
  <si>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</si>
  <si>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</si>
  <si>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</si>
  <si>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</si>
  <si>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</si>
  <si>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</si>
  <si>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</si>
  <si>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</si>
  <si>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</si>
  <si>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</si>
  <si>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</si>
  <si>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</si>
  <si>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</si>
  <si>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</si>
  <si>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</si>
  <si>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</si>
  <si>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</si>
  <si>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</si>
  <si>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</si>
  <si>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</si>
  <si>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</si>
  <si>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</si>
  <si>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</si>
  <si>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</si>
  <si>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</si>
  <si>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</si>
  <si>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</si>
  <si>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</si>
  <si>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</si>
  <si>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</si>
  <si>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</si>
  <si>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</si>
  <si>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</si>
  <si>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</si>
  <si>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</si>
  <si>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</si>
  <si>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</si>
  <si>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</si>
  <si>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</si>
  <si>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</si>
  <si>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</si>
  <si>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</si>
  <si>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</si>
  <si>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</si>
  <si>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</si>
  <si>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</si>
  <si>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</si>
  <si>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</si>
  <si>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</si>
  <si>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</si>
  <si>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</si>
  <si>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</si>
  <si>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</si>
  <si>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</si>
  <si>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</si>
  <si>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</si>
  <si>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</si>
  <si>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</si>
  <si>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</si>
  <si>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</si>
  <si>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</si>
  <si>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</si>
  <si>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</si>
  <si>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</si>
  <si>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</si>
  <si>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</si>
  <si>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</si>
  <si>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</si>
  <si>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</si>
  <si>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</si>
  <si>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</si>
  <si>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</si>
  <si>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</si>
  <si>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</si>
  <si>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</si>
  <si>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</si>
  <si>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</si>
  <si>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</si>
  <si>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</si>
  <si>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</si>
  <si>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</si>
  <si>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</si>
  <si>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</si>
  <si>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</si>
  <si>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</si>
  <si>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</si>
  <si>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</si>
  <si>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</si>
  <si>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</si>
  <si>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</si>
  <si>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</si>
  <si>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</si>
  <si>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</si>
  <si>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</si>
  <si>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Sokobanja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</si>
</sst>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212</c:v>
                </c:pt>
                <c:pt idx="1">
                  <c:v>299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185</c:v>
                </c:pt>
                <c:pt idx="1">
                  <c:v>236</c:v>
                </c:pt>
                <c:pt idx="2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157</c:v>
                </c:pt>
                <c:pt idx="1">
                  <c:v>164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  <c:majorUnit val="3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</c:v>
                </c:pt>
                <c:pt idx="1">
                  <c:v>11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13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4838</c:v>
                </c:pt>
                <c:pt idx="1">
                  <c:v>4539</c:v>
                </c:pt>
                <c:pt idx="2">
                  <c:v>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14.033632456074201</c:v>
                </c:pt>
                <c:pt idx="1">
                  <c:v>54.935525224342051</c:v>
                </c:pt>
                <c:pt idx="2">
                  <c:v>31.030842319583741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418796288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8796288"/>
        <c:crosses val="autoZero"/>
        <c:auto val="1"/>
        <c:lblAlgn val="ctr"/>
        <c:lblOffset val="100"/>
        <c:noMultiLvlLbl val="0"/>
      </c:catAx>
      <c:valAx>
        <c:axId val="41879628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63.8</c:v>
                </c:pt>
                <c:pt idx="1">
                  <c:v>103.6</c:v>
                </c:pt>
                <c:pt idx="2">
                  <c:v>95.7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77.8</c:v>
                </c:pt>
                <c:pt idx="1">
                  <c:v>106.9</c:v>
                </c:pt>
                <c:pt idx="2">
                  <c:v>109.1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2591488"/>
        <c:axId val="423034240"/>
      </c:barChart>
      <c:catAx>
        <c:axId val="42259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3034240"/>
        <c:crosses val="autoZero"/>
        <c:auto val="1"/>
        <c:lblAlgn val="ctr"/>
        <c:lblOffset val="100"/>
        <c:noMultiLvlLbl val="0"/>
      </c:catAx>
      <c:valAx>
        <c:axId val="4230342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259148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213</c:v>
                </c:pt>
                <c:pt idx="1">
                  <c:v>163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4237696"/>
        <c:axId val="424268160"/>
      </c:barChart>
      <c:catAx>
        <c:axId val="4242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68160"/>
        <c:crosses val="autoZero"/>
        <c:auto val="1"/>
        <c:lblAlgn val="ctr"/>
        <c:lblOffset val="100"/>
        <c:noMultiLvlLbl val="0"/>
      </c:catAx>
      <c:valAx>
        <c:axId val="42426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3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5472768"/>
        <c:axId val="426260736"/>
      </c:barChart>
      <c:catAx>
        <c:axId val="4254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260736"/>
        <c:crosses val="autoZero"/>
        <c:auto val="1"/>
        <c:lblAlgn val="ctr"/>
        <c:lblOffset val="100"/>
        <c:noMultiLvlLbl val="0"/>
      </c:catAx>
      <c:valAx>
        <c:axId val="42626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47276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29</c:v>
                </c:pt>
                <c:pt idx="1">
                  <c:v>62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13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48</c:v>
                </c:pt>
                <c:pt idx="1">
                  <c:v>35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69</c:v>
                </c:pt>
                <c:pt idx="1">
                  <c:v>66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7125760"/>
        <c:axId val="427127552"/>
      </c:barChart>
      <c:catAx>
        <c:axId val="42712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127552"/>
        <c:crosses val="autoZero"/>
        <c:auto val="1"/>
        <c:lblAlgn val="ctr"/>
        <c:lblOffset val="100"/>
        <c:noMultiLvlLbl val="0"/>
      </c:catAx>
      <c:valAx>
        <c:axId val="4271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7125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1.7570318980469044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2.0435864565266573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1.8550637206847145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1.9908000904909133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2.0888319131287232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2.3527637433074426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2.4206319282105424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2.6091546640524848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2.9484955885679813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3.2878365130834779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3.4311137923233543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3.5894728904305859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3.7779956262725283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4.8865093130231507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5.3917502450795567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3.1143955961088907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2.4960410225473191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1.6740818942764495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2342528"/>
        <c:axId val="432415488"/>
      </c:barChart>
      <c:catAx>
        <c:axId val="4323425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32415488"/>
        <c:crosses val="autoZero"/>
        <c:auto val="1"/>
        <c:lblAlgn val="ctr"/>
        <c:lblOffset val="100"/>
        <c:noMultiLvlLbl val="0"/>
      </c:catAx>
      <c:valAx>
        <c:axId val="4324154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323425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1.7193273508785158</c:v>
                </c:pt>
                <c:pt idx="1">
                  <c:v>2.0435864565266573</c:v>
                </c:pt>
                <c:pt idx="2">
                  <c:v>2.073750094261368</c:v>
                </c:pt>
                <c:pt idx="3">
                  <c:v>2.2019455546338889</c:v>
                </c:pt>
                <c:pt idx="4">
                  <c:v>2.1868637357665333</c:v>
                </c:pt>
                <c:pt idx="5">
                  <c:v>2.6317773923535177</c:v>
                </c:pt>
                <c:pt idx="6">
                  <c:v>2.5412864791493854</c:v>
                </c:pt>
                <c:pt idx="7">
                  <c:v>2.6317773923535177</c:v>
                </c:pt>
                <c:pt idx="8">
                  <c:v>3.0088228640374028</c:v>
                </c:pt>
                <c:pt idx="9">
                  <c:v>3.5065228866601315</c:v>
                </c:pt>
                <c:pt idx="10">
                  <c:v>3.5593092526958756</c:v>
                </c:pt>
                <c:pt idx="11">
                  <c:v>3.1596410527109571</c:v>
                </c:pt>
                <c:pt idx="12">
                  <c:v>3.5517683432621974</c:v>
                </c:pt>
                <c:pt idx="13">
                  <c:v>4.2153683734258349</c:v>
                </c:pt>
                <c:pt idx="14">
                  <c:v>4.4265138375688107</c:v>
                </c:pt>
                <c:pt idx="15">
                  <c:v>2.4206319282105424</c:v>
                </c:pt>
                <c:pt idx="16">
                  <c:v>1.4629364301334742</c:v>
                </c:pt>
                <c:pt idx="17">
                  <c:v>0.94261367920971273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4080768"/>
        <c:axId val="434082560"/>
      </c:barChart>
      <c:catAx>
        <c:axId val="4340807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34082560"/>
        <c:crosses val="autoZero"/>
        <c:auto val="1"/>
        <c:lblAlgn val="ctr"/>
        <c:lblOffset val="100"/>
        <c:noMultiLvlLbl val="0"/>
      </c:catAx>
      <c:valAx>
        <c:axId val="43408256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40807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0.27896291434197573</c:v>
                </c:pt>
                <c:pt idx="1">
                  <c:v>0.16082916368834882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0.78765999343616677</c:v>
                </c:pt>
                <c:pt idx="1">
                  <c:v>0.48248749106504646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18.280275680997701</c:v>
                </c:pt>
                <c:pt idx="1">
                  <c:v>9.4889206576125797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21.726288152280933</c:v>
                </c:pt>
                <c:pt idx="1">
                  <c:v>21.962115796997857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43.452576304561866</c:v>
                </c:pt>
                <c:pt idx="1">
                  <c:v>52.984274481772701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5.2346570397111911</c:v>
                </c:pt>
                <c:pt idx="1">
                  <c:v>5.2537526804860617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10.239579914670168</c:v>
                </c:pt>
                <c:pt idx="1">
                  <c:v>9.6676197283774119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37421952"/>
        <c:axId val="437428224"/>
      </c:barChart>
      <c:catAx>
        <c:axId val="43742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7428224"/>
        <c:crosses val="autoZero"/>
        <c:auto val="1"/>
        <c:lblAlgn val="ctr"/>
        <c:lblOffset val="100"/>
        <c:noMultiLvlLbl val="0"/>
      </c:catAx>
      <c:valAx>
        <c:axId val="437428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374219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36.888743025927141</c:v>
                </c:pt>
                <c:pt idx="1">
                  <c:v>31.182987848463188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28.51985559566787</c:v>
                </c:pt>
                <c:pt idx="1">
                  <c:v>34.131522516082917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34.296028880866423</c:v>
                </c:pt>
                <c:pt idx="1">
                  <c:v>34.345961401000714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0.29537249753856254</c:v>
                </c:pt>
                <c:pt idx="1">
                  <c:v>0.33952823445318081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0178176"/>
        <c:axId val="440189312"/>
      </c:barChart>
      <c:catAx>
        <c:axId val="44017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189312"/>
        <c:crosses val="autoZero"/>
        <c:auto val="1"/>
        <c:lblAlgn val="ctr"/>
        <c:lblOffset val="100"/>
        <c:noMultiLvlLbl val="0"/>
      </c:catAx>
      <c:valAx>
        <c:axId val="44018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0178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40800768"/>
        <c:axId val="440999936"/>
      </c:barChart>
      <c:catAx>
        <c:axId val="440800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999936"/>
        <c:crosses val="autoZero"/>
        <c:auto val="1"/>
        <c:lblAlgn val="ctr"/>
        <c:lblOffset val="100"/>
        <c:noMultiLvlLbl val="0"/>
      </c:catAx>
      <c:valAx>
        <c:axId val="440999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080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0.44</c:v>
                </c:pt>
                <c:pt idx="1">
                  <c:v>0.31</c:v>
                </c:pt>
                <c:pt idx="3">
                  <c:v>0.26</c:v>
                </c:pt>
                <c:pt idx="4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41881728"/>
        <c:axId val="441884032"/>
      </c:barChart>
      <c:catAx>
        <c:axId val="441881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884032"/>
        <c:crosses val="autoZero"/>
        <c:auto val="1"/>
        <c:lblAlgn val="ctr"/>
        <c:lblOffset val="100"/>
        <c:noMultiLvlLbl val="0"/>
      </c:catAx>
      <c:valAx>
        <c:axId val="4418840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8817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59.162039374053506</c:v>
                </c:pt>
                <c:pt idx="2">
                  <c:v>24.391233766233768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40.837960625946494</c:v>
                </c:pt>
                <c:pt idx="2">
                  <c:v>75.608766233766232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41934208"/>
        <c:axId val="441935744"/>
      </c:barChart>
      <c:catAx>
        <c:axId val="441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935744"/>
        <c:crosses val="autoZero"/>
        <c:auto val="1"/>
        <c:lblAlgn val="ctr"/>
        <c:lblOffset val="100"/>
        <c:noMultiLvlLbl val="0"/>
      </c:catAx>
      <c:valAx>
        <c:axId val="4419357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19342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2255232"/>
        <c:axId val="442343424"/>
      </c:barChart>
      <c:catAx>
        <c:axId val="4422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2343424"/>
        <c:crosses val="autoZero"/>
        <c:auto val="1"/>
        <c:lblAlgn val="ctr"/>
        <c:lblOffset val="100"/>
        <c:noMultiLvlLbl val="0"/>
      </c:catAx>
      <c:valAx>
        <c:axId val="442343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225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46</c:v>
                </c:pt>
                <c:pt idx="1">
                  <c:v>49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40</c:v>
                </c:pt>
                <c:pt idx="1">
                  <c:v>55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2910208"/>
        <c:axId val="442921344"/>
      </c:barChart>
      <c:catAx>
        <c:axId val="4429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2921344"/>
        <c:crosses val="autoZero"/>
        <c:auto val="1"/>
        <c:lblAlgn val="ctr"/>
        <c:lblOffset val="100"/>
        <c:noMultiLvlLbl val="0"/>
      </c:catAx>
      <c:valAx>
        <c:axId val="442921344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2910208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689</c:v>
                </c:pt>
                <c:pt idx="1">
                  <c:v>567</c:v>
                </c:pt>
                <c:pt idx="2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520</c:v>
                </c:pt>
                <c:pt idx="1">
                  <c:v>447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141</c:v>
                </c:pt>
                <c:pt idx="1">
                  <c:v>218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167</c:v>
                </c:pt>
                <c:pt idx="1">
                  <c:v>206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3259520"/>
        <c:axId val="443298944"/>
      </c:barChart>
      <c:catAx>
        <c:axId val="4432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298944"/>
        <c:crosses val="autoZero"/>
        <c:auto val="1"/>
        <c:lblAlgn val="ctr"/>
        <c:lblOffset val="100"/>
        <c:noMultiLvlLbl val="0"/>
      </c:catAx>
      <c:valAx>
        <c:axId val="44329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3259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26.122823098075159</c:v>
                </c:pt>
                <c:pt idx="1">
                  <c:v>32.876265099575583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29.514207149404214</c:v>
                </c:pt>
                <c:pt idx="1">
                  <c:v>29.350310153444337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16.819431714023832</c:v>
                </c:pt>
                <c:pt idx="1">
                  <c:v>17.40124061377734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11.503208065994501</c:v>
                </c:pt>
                <c:pt idx="1">
                  <c:v>14.005876591576886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7.9285059578368466</c:v>
                </c:pt>
                <c:pt idx="1">
                  <c:v>4.4400914136467513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8.1118240146654443</c:v>
                </c:pt>
                <c:pt idx="1">
                  <c:v>1.9262161279791055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43771136"/>
        <c:axId val="443777024"/>
      </c:barChart>
      <c:catAx>
        <c:axId val="443771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43777024"/>
        <c:crosses val="autoZero"/>
        <c:auto val="1"/>
        <c:lblAlgn val="ctr"/>
        <c:lblOffset val="100"/>
        <c:noMultiLvlLbl val="0"/>
      </c:catAx>
      <c:valAx>
        <c:axId val="4437770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3771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55.15</c:v>
                </c:pt>
                <c:pt idx="1">
                  <c:v>39.58</c:v>
                </c:pt>
                <c:pt idx="2">
                  <c:v>4.34</c:v>
                </c:pt>
                <c:pt idx="3">
                  <c:v>0.69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59.11</c:v>
                </c:pt>
                <c:pt idx="1">
                  <c:v>33.58</c:v>
                </c:pt>
                <c:pt idx="2">
                  <c:v>6.28</c:v>
                </c:pt>
                <c:pt idx="3">
                  <c:v>0.82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44160256"/>
        <c:axId val="444199296"/>
      </c:barChart>
      <c:catAx>
        <c:axId val="444160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199296"/>
        <c:crosses val="autoZero"/>
        <c:auto val="1"/>
        <c:lblAlgn val="ctr"/>
        <c:lblOffset val="100"/>
        <c:noMultiLvlLbl val="0"/>
      </c:catAx>
      <c:valAx>
        <c:axId val="444199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1602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52990</c:v>
                </c:pt>
                <c:pt idx="1">
                  <c:v>58148</c:v>
                </c:pt>
                <c:pt idx="2">
                  <c:v>66443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4486016"/>
        <c:axId val="444487552"/>
      </c:barChart>
      <c:catAx>
        <c:axId val="44448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487552"/>
        <c:crosses val="autoZero"/>
        <c:auto val="1"/>
        <c:lblAlgn val="ctr"/>
        <c:lblOffset val="100"/>
        <c:noMultiLvlLbl val="0"/>
      </c:catAx>
      <c:valAx>
        <c:axId val="44448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48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1545</c:v>
                </c:pt>
                <c:pt idx="1">
                  <c:v>1626</c:v>
                </c:pt>
                <c:pt idx="2">
                  <c:v>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2050</c:v>
                </c:pt>
                <c:pt idx="1">
                  <c:v>2102</c:v>
                </c:pt>
                <c:pt idx="2">
                  <c:v>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4511360"/>
        <c:axId val="444513280"/>
      </c:barChart>
      <c:catAx>
        <c:axId val="44451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513280"/>
        <c:crosses val="autoZero"/>
        <c:auto val="1"/>
        <c:lblAlgn val="ctr"/>
        <c:lblOffset val="100"/>
        <c:noMultiLvlLbl val="0"/>
      </c:catAx>
      <c:valAx>
        <c:axId val="44451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4511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50.6</c:v>
                </c:pt>
                <c:pt idx="1">
                  <c:v>14.7</c:v>
                </c:pt>
                <c:pt idx="2">
                  <c:v>0.8</c:v>
                </c:pt>
                <c:pt idx="3">
                  <c:v>33.900000000000006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70.627802690582968</c:v>
                </c:pt>
                <c:pt idx="1">
                  <c:v>83.91959798994975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29.372197309417043</c:v>
                </c:pt>
                <c:pt idx="1">
                  <c:v>16.08040201005025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44630528"/>
        <c:axId val="444632064"/>
      </c:barChart>
      <c:catAx>
        <c:axId val="444630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632064"/>
        <c:crosses val="autoZero"/>
        <c:auto val="1"/>
        <c:lblAlgn val="ctr"/>
        <c:lblOffset val="100"/>
        <c:noMultiLvlLbl val="0"/>
      </c:catAx>
      <c:valAx>
        <c:axId val="4446320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6305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4942976"/>
        <c:axId val="444944768"/>
      </c:barChart>
      <c:catAx>
        <c:axId val="4449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944768"/>
        <c:crosses val="autoZero"/>
        <c:auto val="1"/>
        <c:lblAlgn val="ctr"/>
        <c:lblOffset val="100"/>
        <c:noMultiLvlLbl val="0"/>
      </c:catAx>
      <c:valAx>
        <c:axId val="44494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94297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13.3</c:v>
                </c:pt>
                <c:pt idx="1">
                  <c:v>13.4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4958976"/>
        <c:axId val="444964864"/>
      </c:barChart>
      <c:catAx>
        <c:axId val="44495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964864"/>
        <c:crosses val="autoZero"/>
        <c:auto val="1"/>
        <c:lblAlgn val="ctr"/>
        <c:lblOffset val="100"/>
        <c:noMultiLvlLbl val="0"/>
      </c:catAx>
      <c:valAx>
        <c:axId val="444964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495897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21.8</c:v>
                </c:pt>
                <c:pt idx="1">
                  <c:v>14.8</c:v>
                </c:pt>
                <c:pt idx="2">
                  <c:v>45.2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090816"/>
        <c:axId val="445334272"/>
      </c:barChart>
      <c:catAx>
        <c:axId val="4450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334272"/>
        <c:crosses val="autoZero"/>
        <c:auto val="1"/>
        <c:lblAlgn val="ctr"/>
        <c:lblOffset val="100"/>
        <c:noMultiLvlLbl val="0"/>
      </c:catAx>
      <c:valAx>
        <c:axId val="44533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090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56.6</c:v>
                </c:pt>
                <c:pt idx="2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45578624"/>
        <c:axId val="445601664"/>
      </c:barChart>
      <c:catAx>
        <c:axId val="44557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5601664"/>
        <c:crosses val="autoZero"/>
        <c:auto val="1"/>
        <c:lblAlgn val="ctr"/>
        <c:lblOffset val="100"/>
        <c:noMultiLvlLbl val="0"/>
      </c:catAx>
      <c:valAx>
        <c:axId val="44560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45578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7.3</c:v>
                </c:pt>
                <c:pt idx="1">
                  <c:v>0</c:v>
                </c:pt>
                <c:pt idx="2">
                  <c:v>188.5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45829120"/>
        <c:axId val="445831424"/>
      </c:barChart>
      <c:catAx>
        <c:axId val="44582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831424"/>
        <c:crosses val="autoZero"/>
        <c:auto val="1"/>
        <c:lblAlgn val="ctr"/>
        <c:lblOffset val="100"/>
        <c:noMultiLvlLbl val="0"/>
      </c:catAx>
      <c:valAx>
        <c:axId val="44583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5829120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9.1</c:v>
                </c:pt>
                <c:pt idx="1">
                  <c:v>9.6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90.6</c:v>
                </c:pt>
                <c:pt idx="1">
                  <c:v>90.4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0.4</c:v>
                </c:pt>
                <c:pt idx="1">
                  <c:v>0</c:v>
                </c:pt>
                <c:pt idx="2">
                  <c:v>88.1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46398464"/>
        <c:axId val="446421248"/>
      </c:barChart>
      <c:catAx>
        <c:axId val="4463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46421248"/>
        <c:crosses val="autoZero"/>
        <c:auto val="1"/>
        <c:lblAlgn val="ctr"/>
        <c:lblOffset val="100"/>
        <c:noMultiLvlLbl val="0"/>
      </c:catAx>
      <c:valAx>
        <c:axId val="446421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463984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122584</c:v>
                </c:pt>
                <c:pt idx="1">
                  <c:v>154815</c:v>
                </c:pt>
                <c:pt idx="2">
                  <c:v>154238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2414</c:v>
                </c:pt>
                <c:pt idx="1">
                  <c:v>4316</c:v>
                </c:pt>
                <c:pt idx="2">
                  <c:v>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6510976"/>
        <c:axId val="446521344"/>
      </c:barChart>
      <c:catAx>
        <c:axId val="44651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6521344"/>
        <c:crosses val="autoZero"/>
        <c:auto val="1"/>
        <c:lblAlgn val="ctr"/>
        <c:lblOffset val="100"/>
        <c:noMultiLvlLbl val="0"/>
      </c:catAx>
      <c:valAx>
        <c:axId val="446521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6510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642568</c:v>
                </c:pt>
                <c:pt idx="1">
                  <c:v>743017</c:v>
                </c:pt>
                <c:pt idx="2">
                  <c:v>750745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6252</c:v>
                </c:pt>
                <c:pt idx="1">
                  <c:v>13072</c:v>
                </c:pt>
                <c:pt idx="2">
                  <c:v>18262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47299968"/>
        <c:axId val="447302272"/>
      </c:barChart>
      <c:catAx>
        <c:axId val="447299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7302272"/>
        <c:crosses val="autoZero"/>
        <c:auto val="1"/>
        <c:lblAlgn val="ctr"/>
        <c:lblOffset val="100"/>
        <c:noMultiLvlLbl val="0"/>
      </c:catAx>
      <c:valAx>
        <c:axId val="447302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7299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5.2</c:v>
                </c:pt>
                <c:pt idx="1">
                  <c:v>4.8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3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48259200"/>
        <c:axId val="449581056"/>
      </c:barChart>
      <c:catAx>
        <c:axId val="44825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49581056"/>
        <c:crosses val="autoZero"/>
        <c:auto val="1"/>
        <c:lblAlgn val="ctr"/>
        <c:lblOffset val="100"/>
        <c:noMultiLvlLbl val="0"/>
      </c:catAx>
      <c:valAx>
        <c:axId val="4495810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48259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21.8</c:v>
                </c:pt>
                <c:pt idx="1">
                  <c:v>23.4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30.7</c:v>
                </c:pt>
                <c:pt idx="1">
                  <c:v>32</c:v>
                </c:pt>
                <c:pt idx="2">
                  <c:v>33.200000000000003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25131008"/>
        <c:axId val="425222912"/>
      </c:barChart>
      <c:catAx>
        <c:axId val="42513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222912"/>
        <c:crosses val="autoZero"/>
        <c:auto val="1"/>
        <c:lblAlgn val="ctr"/>
        <c:lblOffset val="100"/>
        <c:noMultiLvlLbl val="0"/>
      </c:catAx>
      <c:valAx>
        <c:axId val="425222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5131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144.499</c:v>
                </c:pt>
                <c:pt idx="1">
                  <c:v>157.749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753216"/>
        <c:axId val="425759104"/>
      </c:barChart>
      <c:catAx>
        <c:axId val="425753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759104"/>
        <c:crosses val="autoZero"/>
        <c:auto val="1"/>
        <c:lblAlgn val="ctr"/>
        <c:lblOffset val="100"/>
        <c:noMultiLvlLbl val="0"/>
      </c:catAx>
      <c:valAx>
        <c:axId val="425759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75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12038.57</c:v>
                </c:pt>
                <c:pt idx="1">
                  <c:v>12665.56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5772928"/>
        <c:axId val="425774464"/>
      </c:barChart>
      <c:catAx>
        <c:axId val="42577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774464"/>
        <c:crosses val="autoZero"/>
        <c:auto val="1"/>
        <c:lblAlgn val="ctr"/>
        <c:lblOffset val="100"/>
        <c:noMultiLvlLbl val="0"/>
      </c:catAx>
      <c:valAx>
        <c:axId val="42577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577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87</c:v>
                </c:pt>
                <c:pt idx="1">
                  <c:v>100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75</c:v>
                </c:pt>
                <c:pt idx="1">
                  <c:v>80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5821312"/>
        <c:axId val="425822848"/>
      </c:barChart>
      <c:catAx>
        <c:axId val="4258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822848"/>
        <c:crosses val="autoZero"/>
        <c:auto val="1"/>
        <c:lblAlgn val="ctr"/>
        <c:lblOffset val="100"/>
        <c:noMultiLvlLbl val="0"/>
      </c:catAx>
      <c:valAx>
        <c:axId val="425822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58213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19.8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59.2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21</c:v>
                </c:pt>
                <c:pt idx="1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212</c:v>
                </c:pt>
                <c:pt idx="1">
                  <c:v>299</c:v>
                </c:pt>
                <c:pt idx="2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185</c:v>
                </c:pt>
                <c:pt idx="1">
                  <c:v>236</c:v>
                </c:pt>
                <c:pt idx="2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29</c:v>
                </c:pt>
                <c:pt idx="1">
                  <c:v>62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13</c:v>
                </c:pt>
                <c:pt idx="1">
                  <c:v>22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689</c:v>
                </c:pt>
                <c:pt idx="1">
                  <c:v>567</c:v>
                </c:pt>
                <c:pt idx="2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520</c:v>
                </c:pt>
                <c:pt idx="1">
                  <c:v>447</c:v>
                </c:pt>
                <c:pt idx="2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19.899999999999999</c:v>
                </c:pt>
                <c:pt idx="1">
                  <c:v>56.6</c:v>
                </c:pt>
                <c:pt idx="2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19.8</c:v>
                </c:pt>
                <c:pt idx="1">
                  <c:v>20.100000000000001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59.2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21</c:v>
                </c:pt>
                <c:pt idx="1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9.1</c:v>
                </c:pt>
                <c:pt idx="1">
                  <c:v>9.6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90.6</c:v>
                </c:pt>
                <c:pt idx="1">
                  <c:v>90.4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0.4</c:v>
                </c:pt>
                <c:pt idx="1">
                  <c:v>0</c:v>
                </c:pt>
                <c:pt idx="2">
                  <c:v>88.1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26</c:v>
                </c:pt>
                <c:pt idx="1">
                  <c:v>68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25</c:v>
                </c:pt>
                <c:pt idx="1">
                  <c:v>42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17</c:v>
                </c:pt>
                <c:pt idx="1">
                  <c:v>29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</c:v>
                </c:pt>
                <c:pt idx="1">
                  <c:v>16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1562</c:v>
                </c:pt>
                <c:pt idx="1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157</c:v>
                </c:pt>
                <c:pt idx="1">
                  <c:v>164</c:v>
                </c:pt>
                <c:pt idx="2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</c:v>
                </c:pt>
                <c:pt idx="1">
                  <c:v>11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13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144.499</c:v>
                </c:pt>
                <c:pt idx="1">
                  <c:v>157.749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4838</c:v>
                </c:pt>
                <c:pt idx="1">
                  <c:v>4539</c:v>
                </c:pt>
                <c:pt idx="2">
                  <c:v>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7.3</c:v>
                </c:pt>
                <c:pt idx="1">
                  <c:v>0</c:v>
                </c:pt>
                <c:pt idx="2">
                  <c:v>188.5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12.7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14.033632456074201</c:v>
                </c:pt>
                <c:pt idx="1">
                  <c:v>54.935525224342051</c:v>
                </c:pt>
                <c:pt idx="2">
                  <c:v>31.030842319583741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10</c:v>
                </c:pt>
                <c:pt idx="1">
                  <c:v>11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26</c:v>
                </c:pt>
                <c:pt idx="1">
                  <c:v>68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25</c:v>
                </c:pt>
                <c:pt idx="1">
                  <c:v>42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63.8</c:v>
                </c:pt>
                <c:pt idx="1">
                  <c:v>103.6</c:v>
                </c:pt>
                <c:pt idx="2">
                  <c:v>95.7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77.8</c:v>
                </c:pt>
                <c:pt idx="1">
                  <c:v>106.9</c:v>
                </c:pt>
                <c:pt idx="2">
                  <c:v>109.1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213</c:v>
                </c:pt>
                <c:pt idx="1">
                  <c:v>163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48</c:v>
                </c:pt>
                <c:pt idx="1">
                  <c:v>35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69</c:v>
                </c:pt>
                <c:pt idx="1">
                  <c:v>66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1.7570318980469044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2.0435864565266573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1.8550637206847145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1.9908000904909133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2.0888319131287232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2.3527637433074426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2.4206319282105424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2.6091546640524848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2.9484955885679813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3.2878365130834779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3.4311137923233543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3.5894728904305859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3.7779956262725283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4.8865093130231507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5.3917502450795567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3.1143955961088907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2.4960410225473191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1.6740818942764495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1.7193273508785158</c:v>
                </c:pt>
                <c:pt idx="1">
                  <c:v>2.0435864565266573</c:v>
                </c:pt>
                <c:pt idx="2">
                  <c:v>2.073750094261368</c:v>
                </c:pt>
                <c:pt idx="3">
                  <c:v>2.2019455546338889</c:v>
                </c:pt>
                <c:pt idx="4">
                  <c:v>2.1868637357665333</c:v>
                </c:pt>
                <c:pt idx="5">
                  <c:v>2.6317773923535177</c:v>
                </c:pt>
                <c:pt idx="6">
                  <c:v>2.5412864791493854</c:v>
                </c:pt>
                <c:pt idx="7">
                  <c:v>2.6317773923535177</c:v>
                </c:pt>
                <c:pt idx="8">
                  <c:v>3.0088228640374028</c:v>
                </c:pt>
                <c:pt idx="9">
                  <c:v>3.5065228866601315</c:v>
                </c:pt>
                <c:pt idx="10">
                  <c:v>3.5593092526958756</c:v>
                </c:pt>
                <c:pt idx="11">
                  <c:v>3.1596410527109571</c:v>
                </c:pt>
                <c:pt idx="12">
                  <c:v>3.5517683432621974</c:v>
                </c:pt>
                <c:pt idx="13">
                  <c:v>4.2153683734258349</c:v>
                </c:pt>
                <c:pt idx="14">
                  <c:v>4.4265138375688107</c:v>
                </c:pt>
                <c:pt idx="15">
                  <c:v>2.4206319282105424</c:v>
                </c:pt>
                <c:pt idx="16">
                  <c:v>1.4629364301334742</c:v>
                </c:pt>
                <c:pt idx="17">
                  <c:v>0.94261367920971273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0.27896291434197573</c:v>
                </c:pt>
                <c:pt idx="1">
                  <c:v>0.16082916368834882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0.78765999343616677</c:v>
                </c:pt>
                <c:pt idx="1">
                  <c:v>0.48248749106504646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18.280275680997701</c:v>
                </c:pt>
                <c:pt idx="1">
                  <c:v>9.4889206576125797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21.726288152280933</c:v>
                </c:pt>
                <c:pt idx="1">
                  <c:v>21.962115796997857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43.452576304561866</c:v>
                </c:pt>
                <c:pt idx="1">
                  <c:v>52.984274481772701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5.2346570397111911</c:v>
                </c:pt>
                <c:pt idx="1">
                  <c:v>5.2537526804860617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10.239579914670168</c:v>
                </c:pt>
                <c:pt idx="1">
                  <c:v>9.6676197283774119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3920"/>
        <c:axId val="158755456"/>
      </c:barChart>
      <c:catAx>
        <c:axId val="1587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3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36.888743025927141</c:v>
                </c:pt>
                <c:pt idx="1">
                  <c:v>31.182987848463188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28.51985559566787</c:v>
                </c:pt>
                <c:pt idx="1">
                  <c:v>34.131522516082917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34.296028880866423</c:v>
                </c:pt>
                <c:pt idx="1">
                  <c:v>34.345961401000714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0.29537249753856254</c:v>
                </c:pt>
                <c:pt idx="1">
                  <c:v>0.33952823445318081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17</c:v>
                </c:pt>
                <c:pt idx="1">
                  <c:v>29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</c:v>
                </c:pt>
                <c:pt idx="1">
                  <c:v>16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0.44</c:v>
                </c:pt>
                <c:pt idx="1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59.162039374053506</c:v>
                </c:pt>
                <c:pt idx="2">
                  <c:v>24.391233766233768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40.837960625946494</c:v>
                </c:pt>
                <c:pt idx="2">
                  <c:v>75.608766233766232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46</c:v>
                </c:pt>
                <c:pt idx="1">
                  <c:v>49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40</c:v>
                </c:pt>
                <c:pt idx="1">
                  <c:v>55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141</c:v>
                </c:pt>
                <c:pt idx="1">
                  <c:v>218</c:v>
                </c:pt>
                <c:pt idx="2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167</c:v>
                </c:pt>
                <c:pt idx="1">
                  <c:v>206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26.122823098075159</c:v>
                </c:pt>
                <c:pt idx="1">
                  <c:v>32.876265099575583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29.514207149404214</c:v>
                </c:pt>
                <c:pt idx="1">
                  <c:v>29.350310153444337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16.819431714023832</c:v>
                </c:pt>
                <c:pt idx="1">
                  <c:v>17.40124061377734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11.503208065994501</c:v>
                </c:pt>
                <c:pt idx="1">
                  <c:v>14.005876591576886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7.9285059578368466</c:v>
                </c:pt>
                <c:pt idx="1">
                  <c:v>4.4400914136467513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8.1118240146654443</c:v>
                </c:pt>
                <c:pt idx="1">
                  <c:v>1.9262161279791055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55.15</c:v>
                </c:pt>
                <c:pt idx="1">
                  <c:v>39.58</c:v>
                </c:pt>
                <c:pt idx="2">
                  <c:v>4.34</c:v>
                </c:pt>
                <c:pt idx="3">
                  <c:v>0.69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59.11</c:v>
                </c:pt>
                <c:pt idx="1">
                  <c:v>33.58</c:v>
                </c:pt>
                <c:pt idx="2">
                  <c:v>6.28</c:v>
                </c:pt>
                <c:pt idx="3">
                  <c:v>0.82</c:v>
                </c:pt>
                <c:pt idx="4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52990</c:v>
                </c:pt>
                <c:pt idx="1">
                  <c:v>58148</c:v>
                </c:pt>
                <c:pt idx="2">
                  <c:v>66443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1545</c:v>
                </c:pt>
                <c:pt idx="1">
                  <c:v>1626</c:v>
                </c:pt>
                <c:pt idx="2">
                  <c:v>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2050</c:v>
                </c:pt>
                <c:pt idx="1">
                  <c:v>2102</c:v>
                </c:pt>
                <c:pt idx="2">
                  <c:v>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50.6</c:v>
                </c:pt>
                <c:pt idx="1">
                  <c:v>14.7</c:v>
                </c:pt>
                <c:pt idx="2">
                  <c:v>0.8</c:v>
                </c:pt>
                <c:pt idx="3">
                  <c:v>33.900000000000006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70.627802690582968</c:v>
                </c:pt>
                <c:pt idx="1">
                  <c:v>83.91959798994975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29.372197309417043</c:v>
                </c:pt>
                <c:pt idx="1">
                  <c:v>16.08040201005025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1562</c:v>
                </c:pt>
                <c:pt idx="1">
                  <c:v>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13.3</c:v>
                </c:pt>
                <c:pt idx="1">
                  <c:v>13.4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21.8</c:v>
                </c:pt>
                <c:pt idx="1">
                  <c:v>14.8</c:v>
                </c:pt>
                <c:pt idx="2">
                  <c:v>45.2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122584</c:v>
                </c:pt>
                <c:pt idx="1">
                  <c:v>154815</c:v>
                </c:pt>
                <c:pt idx="2">
                  <c:v>154238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2414</c:v>
                </c:pt>
                <c:pt idx="1">
                  <c:v>4316</c:v>
                </c:pt>
                <c:pt idx="2">
                  <c:v>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84448"/>
        <c:axId val="186739712"/>
      </c:barChart>
      <c:catAx>
        <c:axId val="18658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9712"/>
        <c:crosses val="autoZero"/>
        <c:auto val="1"/>
        <c:lblAlgn val="ctr"/>
        <c:lblOffset val="100"/>
        <c:noMultiLvlLbl val="0"/>
      </c:catAx>
      <c:valAx>
        <c:axId val="186739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844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642568</c:v>
                </c:pt>
                <c:pt idx="1">
                  <c:v>743017</c:v>
                </c:pt>
                <c:pt idx="2">
                  <c:v>750745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6252</c:v>
                </c:pt>
                <c:pt idx="1">
                  <c:v>13072</c:v>
                </c:pt>
                <c:pt idx="2">
                  <c:v>18262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496"/>
        <c:axId val="186894592"/>
      </c:barChart>
      <c:catAx>
        <c:axId val="18685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592"/>
        <c:crosses val="autoZero"/>
        <c:auto val="1"/>
        <c:lblAlgn val="ctr"/>
        <c:lblOffset val="100"/>
        <c:noMultiLvlLbl val="0"/>
      </c:catAx>
      <c:valAx>
        <c:axId val="1868945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5.2</c:v>
                </c:pt>
                <c:pt idx="1">
                  <c:v>4.8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3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768"/>
        <c:axId val="189351808"/>
      </c:barChart>
      <c:catAx>
        <c:axId val="18934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1808"/>
        <c:crosses val="autoZero"/>
        <c:auto val="1"/>
        <c:lblAlgn val="ctr"/>
        <c:lblOffset val="100"/>
        <c:noMultiLvlLbl val="0"/>
      </c:catAx>
      <c:valAx>
        <c:axId val="189351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21.8</c:v>
                </c:pt>
                <c:pt idx="1">
                  <c:v>23.4</c:v>
                </c:pt>
                <c:pt idx="2">
                  <c:v>24.9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30.7</c:v>
                </c:pt>
                <c:pt idx="1">
                  <c:v>32</c:v>
                </c:pt>
                <c:pt idx="2">
                  <c:v>33.200000000000003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12038.57</c:v>
                </c:pt>
                <c:pt idx="1">
                  <c:v>12665.56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008"/>
        <c:axId val="189709312"/>
      </c:barChart>
      <c:catAx>
        <c:axId val="18970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auto val="1"/>
        <c:lblAlgn val="ctr"/>
        <c:lblOffset val="100"/>
        <c:noMultiLvlLbl val="0"/>
      </c:catAx>
      <c:valAx>
        <c:axId val="189709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87</c:v>
                </c:pt>
                <c:pt idx="1">
                  <c:v>100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75</c:v>
                </c:pt>
                <c:pt idx="1">
                  <c:v>80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6858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6403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10872</v>
      </c>
      <c r="C4" s="35">
        <v>5242</v>
      </c>
      <c r="D4" s="63">
        <v>5630</v>
      </c>
      <c r="E4" s="211"/>
    </row>
    <row r="5" spans="1:5" ht="30" x14ac:dyDescent="0.25">
      <c r="A5" s="201" t="s">
        <v>716</v>
      </c>
      <c r="B5" s="72">
        <v>10355</v>
      </c>
      <c r="C5" s="61">
        <v>4971</v>
      </c>
      <c r="D5" s="111">
        <v>5384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2162</v>
      </c>
      <c r="C4" s="71">
        <v>3278</v>
      </c>
    </row>
    <row r="5" spans="1:6" x14ac:dyDescent="0.25">
      <c r="A5" s="286" t="s">
        <v>719</v>
      </c>
      <c r="B5" s="214">
        <v>460</v>
      </c>
      <c r="C5" s="214">
        <v>583</v>
      </c>
    </row>
    <row r="6" spans="1:6" x14ac:dyDescent="0.25">
      <c r="A6" s="286" t="s">
        <v>720</v>
      </c>
      <c r="B6" s="214">
        <v>881</v>
      </c>
      <c r="C6" s="214">
        <v>954</v>
      </c>
    </row>
    <row r="7" spans="1:6" x14ac:dyDescent="0.25">
      <c r="A7" s="286" t="s">
        <v>721</v>
      </c>
      <c r="B7" s="214">
        <v>2709</v>
      </c>
      <c r="C7" s="214">
        <v>1756</v>
      </c>
    </row>
    <row r="8" spans="1:6" x14ac:dyDescent="0.25">
      <c r="A8" s="286" t="s">
        <v>722</v>
      </c>
      <c r="B8" s="214">
        <v>18</v>
      </c>
      <c r="C8" s="214">
        <v>69</v>
      </c>
    </row>
    <row r="9" spans="1:6" x14ac:dyDescent="0.25">
      <c r="A9" s="286" t="s">
        <v>723</v>
      </c>
      <c r="B9" s="214">
        <v>561</v>
      </c>
      <c r="C9" s="214">
        <v>517</v>
      </c>
    </row>
    <row r="10" spans="1:6" ht="30" x14ac:dyDescent="0.25">
      <c r="A10" s="293" t="s">
        <v>724</v>
      </c>
      <c r="B10" s="214">
        <v>1151</v>
      </c>
      <c r="C10" s="214">
        <v>127</v>
      </c>
    </row>
    <row r="11" spans="1:6" x14ac:dyDescent="0.25">
      <c r="A11" s="286" t="s">
        <v>887</v>
      </c>
      <c r="B11" s="214">
        <v>351</v>
      </c>
      <c r="C11" s="214">
        <v>444</v>
      </c>
    </row>
    <row r="12" spans="1:6" x14ac:dyDescent="0.25">
      <c r="A12" s="294" t="s">
        <v>16</v>
      </c>
      <c r="B12" s="1">
        <f>SUM(B4:B11)</f>
        <v>8293</v>
      </c>
      <c r="C12" s="1">
        <f>SUM(C4:C11)</f>
        <v>7728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1844</v>
      </c>
      <c r="C19" s="71">
        <v>2195</v>
      </c>
    </row>
    <row r="20" spans="1:3" x14ac:dyDescent="0.25">
      <c r="A20" s="286" t="s">
        <v>719</v>
      </c>
      <c r="B20" s="214">
        <v>391</v>
      </c>
      <c r="C20" s="214">
        <v>441</v>
      </c>
    </row>
    <row r="21" spans="1:3" x14ac:dyDescent="0.25">
      <c r="A21" s="286" t="s">
        <v>720</v>
      </c>
      <c r="B21" s="214">
        <v>737</v>
      </c>
      <c r="C21" s="214">
        <v>772</v>
      </c>
    </row>
    <row r="22" spans="1:3" x14ac:dyDescent="0.25">
      <c r="A22" s="286" t="s">
        <v>721</v>
      </c>
      <c r="B22" s="214">
        <v>2485</v>
      </c>
      <c r="C22" s="214">
        <v>1883</v>
      </c>
    </row>
    <row r="23" spans="1:3" x14ac:dyDescent="0.25">
      <c r="A23" s="286" t="s">
        <v>722</v>
      </c>
      <c r="B23" s="214">
        <v>21</v>
      </c>
      <c r="C23" s="214">
        <v>34</v>
      </c>
    </row>
    <row r="24" spans="1:3" x14ac:dyDescent="0.25">
      <c r="A24" s="286" t="s">
        <v>723</v>
      </c>
      <c r="B24" s="214">
        <v>353</v>
      </c>
      <c r="C24" s="214">
        <v>322</v>
      </c>
    </row>
    <row r="25" spans="1:3" ht="30" x14ac:dyDescent="0.25">
      <c r="A25" s="293" t="s">
        <v>724</v>
      </c>
      <c r="B25" s="214">
        <v>790</v>
      </c>
      <c r="C25" s="214">
        <v>155</v>
      </c>
    </row>
    <row r="26" spans="1:3" x14ac:dyDescent="0.25">
      <c r="A26" s="286" t="s">
        <v>887</v>
      </c>
      <c r="B26" s="214">
        <v>210</v>
      </c>
      <c r="C26" s="214">
        <v>566</v>
      </c>
    </row>
    <row r="27" spans="1:3" x14ac:dyDescent="0.25">
      <c r="A27" s="294" t="s">
        <v>16</v>
      </c>
      <c r="B27" s="1">
        <f>SUM(B19:B26)</f>
        <v>6831</v>
      </c>
      <c r="C27" s="1">
        <f>SUM(C19:C26)</f>
        <v>6368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74.87</v>
      </c>
      <c r="C4" s="1018">
        <v>71.53</v>
      </c>
      <c r="D4" s="1018">
        <v>78.540000000000006</v>
      </c>
      <c r="E4" s="1019">
        <v>26</v>
      </c>
      <c r="F4" s="1019">
        <v>236.2</v>
      </c>
      <c r="G4" s="1020">
        <v>48</v>
      </c>
      <c r="H4" s="1021">
        <v>46.1</v>
      </c>
      <c r="I4" s="1022">
        <v>49.7</v>
      </c>
      <c r="J4" s="1019">
        <v>21.8</v>
      </c>
    </row>
    <row r="5" spans="1:12" x14ac:dyDescent="0.25">
      <c r="A5" s="498">
        <v>2021</v>
      </c>
      <c r="B5" s="757">
        <v>73.33</v>
      </c>
      <c r="C5" s="758">
        <v>69.98</v>
      </c>
      <c r="D5" s="758">
        <v>77.02</v>
      </c>
      <c r="E5" s="1023">
        <v>26</v>
      </c>
      <c r="F5" s="1023">
        <v>232.1</v>
      </c>
      <c r="G5" s="1024">
        <v>47.8</v>
      </c>
      <c r="H5" s="1025">
        <v>46</v>
      </c>
      <c r="I5" s="1026">
        <v>49.6</v>
      </c>
      <c r="J5" s="1023">
        <v>14.8</v>
      </c>
    </row>
    <row r="6" spans="1:12" x14ac:dyDescent="0.25">
      <c r="A6" s="499">
        <v>2022</v>
      </c>
      <c r="B6" s="1011">
        <v>73.28</v>
      </c>
      <c r="C6" s="1012">
        <v>69.44</v>
      </c>
      <c r="D6" s="1012">
        <v>77.040000000000006</v>
      </c>
      <c r="E6" s="1013">
        <v>25</v>
      </c>
      <c r="F6" s="1013">
        <v>244.6</v>
      </c>
      <c r="G6" s="1014">
        <v>48.6</v>
      </c>
      <c r="H6" s="1015">
        <v>47</v>
      </c>
      <c r="I6" s="1016">
        <v>50</v>
      </c>
      <c r="J6" s="1013">
        <v>45.2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21.8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14.8</v>
      </c>
    </row>
    <row r="13" spans="1:12" x14ac:dyDescent="0.25">
      <c r="A13" s="633">
        <f t="shared" si="0"/>
        <v>2022</v>
      </c>
      <c r="B13" s="627">
        <f t="shared" si="1"/>
        <v>45.2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3577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3834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28.9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66443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903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3400</v>
      </c>
      <c r="C5" s="70">
        <v>3595</v>
      </c>
      <c r="D5" s="55">
        <v>2050</v>
      </c>
      <c r="E5" s="110">
        <v>1545</v>
      </c>
      <c r="F5" s="55">
        <v>26.1</v>
      </c>
      <c r="G5" s="55">
        <v>30.7</v>
      </c>
      <c r="H5" s="110">
        <v>21.8</v>
      </c>
      <c r="I5" s="55"/>
      <c r="J5" s="70"/>
      <c r="K5" s="55"/>
      <c r="L5" s="55"/>
      <c r="M5" s="71">
        <v>81</v>
      </c>
      <c r="N5" s="71">
        <v>75</v>
      </c>
      <c r="O5" s="71">
        <v>87</v>
      </c>
    </row>
    <row r="6" spans="1:16" x14ac:dyDescent="0.25">
      <c r="A6" s="215">
        <v>2021</v>
      </c>
      <c r="B6" s="212">
        <v>3531</v>
      </c>
      <c r="C6" s="212">
        <v>3728</v>
      </c>
      <c r="D6" s="58">
        <v>2102</v>
      </c>
      <c r="E6" s="160">
        <v>1626</v>
      </c>
      <c r="F6" s="58">
        <v>27.5</v>
      </c>
      <c r="G6" s="58">
        <v>32</v>
      </c>
      <c r="H6" s="160">
        <v>23.4</v>
      </c>
      <c r="I6" s="58">
        <v>52990</v>
      </c>
      <c r="J6" s="212">
        <v>1209</v>
      </c>
      <c r="K6" s="58">
        <v>520</v>
      </c>
      <c r="L6" s="58">
        <v>689</v>
      </c>
      <c r="M6" s="214">
        <v>90</v>
      </c>
      <c r="N6" s="214">
        <v>80</v>
      </c>
      <c r="O6" s="214">
        <v>100</v>
      </c>
    </row>
    <row r="7" spans="1:16" x14ac:dyDescent="0.25">
      <c r="A7" s="229">
        <v>2022</v>
      </c>
      <c r="B7" s="167">
        <v>3577</v>
      </c>
      <c r="C7" s="167">
        <v>3834</v>
      </c>
      <c r="D7" s="94">
        <v>2128</v>
      </c>
      <c r="E7" s="169">
        <v>1706</v>
      </c>
      <c r="F7" s="94">
        <v>28.9</v>
      </c>
      <c r="G7" s="58">
        <v>33.200000000000003</v>
      </c>
      <c r="H7" s="160">
        <v>24.9</v>
      </c>
      <c r="I7" s="94">
        <v>58148</v>
      </c>
      <c r="J7" s="167">
        <v>1014</v>
      </c>
      <c r="K7" s="94">
        <v>447</v>
      </c>
      <c r="L7" s="94">
        <v>567</v>
      </c>
      <c r="M7" s="214">
        <v>77</v>
      </c>
      <c r="N7" s="214">
        <v>70</v>
      </c>
      <c r="O7" s="214">
        <v>83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66443</v>
      </c>
      <c r="J8" s="1072">
        <v>903</v>
      </c>
      <c r="K8" s="1073">
        <v>383</v>
      </c>
      <c r="L8" s="1073">
        <v>520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52990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58148</v>
      </c>
      <c r="F14" s="514">
        <f>A5</f>
        <v>2020</v>
      </c>
      <c r="G14" s="310">
        <f>IF(ISBLANK(E5),"",E5)</f>
        <v>1545</v>
      </c>
      <c r="H14" s="310">
        <f>IF(ISBLANK(D5),"",D5)</f>
        <v>2050</v>
      </c>
      <c r="K14" s="514">
        <f>A6</f>
        <v>2021</v>
      </c>
      <c r="L14" s="310">
        <f>IF(ISBLANK(L6),"",L6)</f>
        <v>689</v>
      </c>
      <c r="M14" s="310">
        <f>IF(ISBLANK(K6),"",K6)</f>
        <v>520</v>
      </c>
    </row>
    <row r="15" spans="1:16" x14ac:dyDescent="0.25">
      <c r="A15" s="481">
        <f>A8</f>
        <v>2023</v>
      </c>
      <c r="B15" s="311">
        <f t="shared" si="0"/>
        <v>66443</v>
      </c>
      <c r="F15" s="486">
        <f t="shared" ref="F15:F16" si="1">A6</f>
        <v>2021</v>
      </c>
      <c r="G15" s="479">
        <f t="shared" ref="G15:G16" si="2">IF(ISBLANK(E6),"",E6)</f>
        <v>1626</v>
      </c>
      <c r="H15" s="479">
        <f t="shared" ref="H15:H16" si="3">IF(ISBLANK(D6),"",D6)</f>
        <v>2102</v>
      </c>
      <c r="K15" s="486">
        <f>A7</f>
        <v>2022</v>
      </c>
      <c r="L15" s="479">
        <f t="shared" ref="L15:L16" si="4">IF(ISBLANK(L7),"",L7)</f>
        <v>567</v>
      </c>
      <c r="M15" s="479">
        <f t="shared" ref="M15:M16" si="5">IF(ISBLANK(K7),"",K7)</f>
        <v>447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1706</v>
      </c>
      <c r="H16" s="311">
        <f t="shared" si="3"/>
        <v>2128</v>
      </c>
      <c r="K16" s="481">
        <f>A8</f>
        <v>2023</v>
      </c>
      <c r="L16" s="311">
        <f t="shared" si="4"/>
        <v>520</v>
      </c>
      <c r="M16" s="311">
        <f t="shared" si="5"/>
        <v>383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3400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3531</v>
      </c>
      <c r="C21" s="373"/>
      <c r="D21" s="197"/>
      <c r="F21" s="514">
        <f>A5</f>
        <v>2020</v>
      </c>
      <c r="G21" s="310">
        <f>IF(ISBLANK(E5),"",E5)</f>
        <v>1545</v>
      </c>
      <c r="H21" s="310">
        <f>IF(ISBLANK(D5),"",D5)</f>
        <v>2050</v>
      </c>
      <c r="K21" s="514">
        <f>A6</f>
        <v>2021</v>
      </c>
      <c r="L21" s="310">
        <f>IF(ISBLANK(L6),"",L6)</f>
        <v>689</v>
      </c>
      <c r="M21" s="310">
        <f>IF(ISBLANK(K6),"",K6)</f>
        <v>520</v>
      </c>
    </row>
    <row r="22" spans="1:15" x14ac:dyDescent="0.25">
      <c r="A22" s="481">
        <f t="shared" si="6"/>
        <v>2022</v>
      </c>
      <c r="B22" s="311">
        <f t="shared" si="7"/>
        <v>3577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1626</v>
      </c>
      <c r="H22" s="479">
        <f t="shared" ref="H22:H23" si="10">IF(ISBLANK(D6),"",D6)</f>
        <v>2102</v>
      </c>
      <c r="K22" s="486">
        <f>A7</f>
        <v>2022</v>
      </c>
      <c r="L22" s="479">
        <f>IF(ISBLANK(L7),"",L7)</f>
        <v>567</v>
      </c>
      <c r="M22" s="479">
        <f>IF(ISBLANK(K7),"",K7)</f>
        <v>447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1706</v>
      </c>
      <c r="H23" s="311">
        <f t="shared" si="10"/>
        <v>2128</v>
      </c>
      <c r="K23" s="481">
        <f>A8</f>
        <v>2023</v>
      </c>
      <c r="L23" s="311">
        <f>IF(ISBLANK(L8),"",L8)</f>
        <v>520</v>
      </c>
      <c r="M23" s="311">
        <f>IF(ISBLANK(K8),"",K8)</f>
        <v>383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3400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3531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3577</v>
      </c>
      <c r="C28" s="373"/>
      <c r="D28" s="197"/>
      <c r="F28" s="514">
        <f>A5</f>
        <v>2020</v>
      </c>
      <c r="G28" s="310">
        <f>IF(ISBLANK(H5),"",H5)</f>
        <v>21.8</v>
      </c>
      <c r="H28" s="310">
        <f>IF(ISBLANK(G5),"",G5)</f>
        <v>30.7</v>
      </c>
      <c r="K28" s="514">
        <f>A5</f>
        <v>2020</v>
      </c>
      <c r="L28" s="310">
        <f>IF(ISBLANK(O5),"",O5)</f>
        <v>87</v>
      </c>
      <c r="M28" s="310">
        <f>IF(ISBLANK(N5),"",N5)</f>
        <v>75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23.4</v>
      </c>
      <c r="H29" s="479">
        <f t="shared" ref="H29:H30" si="15">IF(ISBLANK(G6),"",G6)</f>
        <v>32</v>
      </c>
      <c r="K29" s="486">
        <f t="shared" ref="K29:K30" si="16">A6</f>
        <v>2021</v>
      </c>
      <c r="L29" s="479">
        <f t="shared" ref="L29:L30" si="17">IF(ISBLANK(O6),"",O6)</f>
        <v>100</v>
      </c>
      <c r="M29" s="479">
        <f t="shared" ref="M29:M30" si="18">IF(ISBLANK(N6),"",N6)</f>
        <v>80</v>
      </c>
    </row>
    <row r="30" spans="1:15" x14ac:dyDescent="0.25">
      <c r="F30" s="481">
        <f t="shared" si="13"/>
        <v>2022</v>
      </c>
      <c r="G30" s="311">
        <f t="shared" si="14"/>
        <v>24.9</v>
      </c>
      <c r="H30" s="311">
        <f t="shared" si="15"/>
        <v>33.200000000000003</v>
      </c>
      <c r="K30" s="481">
        <f t="shared" si="16"/>
        <v>2022</v>
      </c>
      <c r="L30" s="311">
        <f t="shared" si="17"/>
        <v>83</v>
      </c>
      <c r="M30" s="311">
        <f t="shared" si="18"/>
        <v>70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21.8</v>
      </c>
      <c r="H35" s="310">
        <f>IF(ISBLANK(G5),"",G5)</f>
        <v>30.7</v>
      </c>
      <c r="K35" s="514">
        <f>A5</f>
        <v>2020</v>
      </c>
      <c r="L35" s="310">
        <f>IF(ISBLANK(O5),"",O5)</f>
        <v>87</v>
      </c>
      <c r="M35" s="310">
        <f>IF(ISBLANK(N5),"",N5)</f>
        <v>75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23.4</v>
      </c>
      <c r="H36" s="479">
        <f t="shared" ref="H36:H37" si="21">IF(ISBLANK(G6),"",G6)</f>
        <v>32</v>
      </c>
      <c r="K36" s="486">
        <f t="shared" ref="K36:K37" si="22">A6</f>
        <v>2021</v>
      </c>
      <c r="L36" s="479">
        <f t="shared" ref="L36:L37" si="23">IF(ISBLANK(O6),"",O6)</f>
        <v>100</v>
      </c>
      <c r="M36" s="479">
        <f t="shared" ref="M36:M37" si="24">IF(ISBLANK(N6),"",N6)</f>
        <v>80</v>
      </c>
    </row>
    <row r="37" spans="6:15" x14ac:dyDescent="0.25">
      <c r="F37" s="481">
        <f t="shared" si="19"/>
        <v>2022</v>
      </c>
      <c r="G37" s="311">
        <f t="shared" si="20"/>
        <v>24.9</v>
      </c>
      <c r="H37" s="311">
        <f t="shared" si="21"/>
        <v>33.200000000000003</v>
      </c>
      <c r="K37" s="481">
        <f t="shared" si="22"/>
        <v>2022</v>
      </c>
      <c r="L37" s="311">
        <f t="shared" si="23"/>
        <v>83</v>
      </c>
      <c r="M37" s="311">
        <f t="shared" si="24"/>
        <v>70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22.8</v>
      </c>
      <c r="C6" s="35">
        <v>25.8</v>
      </c>
      <c r="D6" s="63">
        <v>20.6</v>
      </c>
      <c r="E6" s="35">
        <v>56.7</v>
      </c>
      <c r="F6" s="35">
        <v>49.4</v>
      </c>
      <c r="G6" s="35">
        <v>62.3</v>
      </c>
      <c r="H6" s="292">
        <v>20.399999999999999</v>
      </c>
      <c r="I6" s="35">
        <v>24.8</v>
      </c>
      <c r="J6" s="63">
        <v>17.100000000000001</v>
      </c>
      <c r="M6" s="127" t="s">
        <v>16</v>
      </c>
      <c r="N6" s="935">
        <f>IF(ISBLANK(B8),"",B8)</f>
        <v>19.899999999999999</v>
      </c>
      <c r="O6" s="935">
        <f>IF(ISBLANK(E8),"",E8)</f>
        <v>56.6</v>
      </c>
      <c r="P6" s="128">
        <f>IF(ISBLANK(H8),"",H8)</f>
        <v>23.5</v>
      </c>
    </row>
    <row r="7" spans="1:19" x14ac:dyDescent="0.25">
      <c r="A7" s="286">
        <v>2022</v>
      </c>
      <c r="B7" s="167">
        <v>21.7</v>
      </c>
      <c r="C7" s="94">
        <v>25.1</v>
      </c>
      <c r="D7" s="169">
        <v>19</v>
      </c>
      <c r="E7" s="94">
        <v>55.1</v>
      </c>
      <c r="F7" s="94">
        <v>50.1</v>
      </c>
      <c r="G7" s="94">
        <v>59.1</v>
      </c>
      <c r="H7" s="167">
        <v>23.2</v>
      </c>
      <c r="I7" s="94">
        <v>24.8</v>
      </c>
      <c r="J7" s="169">
        <v>21.9</v>
      </c>
    </row>
    <row r="8" spans="1:19" x14ac:dyDescent="0.25">
      <c r="A8" s="218">
        <v>2023</v>
      </c>
      <c r="B8" s="167">
        <v>19.899999999999999</v>
      </c>
      <c r="C8" s="94">
        <v>20.100000000000001</v>
      </c>
      <c r="D8" s="169">
        <v>19.8</v>
      </c>
      <c r="E8" s="94">
        <v>56.6</v>
      </c>
      <c r="F8" s="94">
        <v>53</v>
      </c>
      <c r="G8" s="94">
        <v>59.2</v>
      </c>
      <c r="H8" s="167">
        <v>23.5</v>
      </c>
      <c r="I8" s="94">
        <v>26.9</v>
      </c>
      <c r="J8" s="169">
        <v>21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19.8</v>
      </c>
      <c r="O12" s="936">
        <f>IF(ISBLANK(G8),"",G8)</f>
        <v>59.2</v>
      </c>
      <c r="P12" s="938">
        <f>IF(ISBLANK(J8),"",J8)</f>
        <v>21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20.100000000000001</v>
      </c>
      <c r="O13" s="937">
        <f>IF(ISBLANK(F8),"",F8)</f>
        <v>53</v>
      </c>
      <c r="P13" s="939">
        <f>IF(ISBLANK(I8),"",I8)</f>
        <v>26.9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19.899999999999999</v>
      </c>
      <c r="O20" s="935">
        <f>IF(ISBLANK(E8),"",E8)</f>
        <v>56.6</v>
      </c>
      <c r="P20" s="940">
        <f>IF(ISBLANK(H8),"",H8)</f>
        <v>23.5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19.8</v>
      </c>
      <c r="O24" s="936">
        <f>IF(ISBLANK(G8),"",G8)</f>
        <v>59.2</v>
      </c>
      <c r="P24" s="938">
        <f>IF(ISBLANK(J8),"",J8)</f>
        <v>21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20.100000000000001</v>
      </c>
      <c r="O25" s="937">
        <f>IF(ISBLANK(F8),"",F8)</f>
        <v>53</v>
      </c>
      <c r="P25" s="939">
        <f>IF(ISBLANK(I8),"",I8)</f>
        <v>26.9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741458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55913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858709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64754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2211849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166794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98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712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81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133270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51</v>
      </c>
      <c r="E20" s="600">
        <v>54.7</v>
      </c>
      <c r="F20" s="600">
        <v>50.6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14.1</v>
      </c>
      <c r="E21" s="751">
        <v>15.9</v>
      </c>
      <c r="F21" s="751">
        <v>14.7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3.4</v>
      </c>
      <c r="E22" s="752">
        <v>0.7</v>
      </c>
      <c r="F22" s="752">
        <v>0.8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50.6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14.7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33.900000000000006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50.6</v>
      </c>
      <c r="C30" s="204" t="s">
        <v>493</v>
      </c>
    </row>
    <row r="31" spans="1:11" x14ac:dyDescent="0.25">
      <c r="A31" s="698" t="s">
        <v>1430</v>
      </c>
      <c r="B31" s="734">
        <f>F21</f>
        <v>14.7</v>
      </c>
    </row>
    <row r="32" spans="1:11" x14ac:dyDescent="0.25">
      <c r="A32" s="698" t="s">
        <v>1431</v>
      </c>
      <c r="B32" s="734">
        <f>F22</f>
        <v>0.8</v>
      </c>
    </row>
    <row r="33" spans="1:2" x14ac:dyDescent="0.25">
      <c r="A33" s="699" t="s">
        <v>1432</v>
      </c>
      <c r="B33" s="732">
        <f>100-(B30+B31+B32)</f>
        <v>33.900000000000006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90</v>
      </c>
      <c r="C4" s="71">
        <v>3</v>
      </c>
      <c r="D4" s="71">
        <v>3</v>
      </c>
      <c r="G4" s="217">
        <f>A4</f>
        <v>2021</v>
      </c>
      <c r="H4" s="289">
        <f>IF(ISBLANK(C4),"",C4)</f>
        <v>3</v>
      </c>
      <c r="I4" s="289">
        <f>IF(ISBLANK(D4),"",D4)</f>
        <v>3</v>
      </c>
    </row>
    <row r="5" spans="1:9" x14ac:dyDescent="0.25">
      <c r="A5" s="286">
        <v>2022</v>
      </c>
      <c r="B5" s="214">
        <v>93</v>
      </c>
      <c r="C5" s="214">
        <v>4</v>
      </c>
      <c r="D5" s="214">
        <v>5</v>
      </c>
      <c r="G5" s="286">
        <f t="shared" ref="G5:G6" si="0">A5</f>
        <v>2022</v>
      </c>
      <c r="H5" s="290">
        <f t="shared" ref="H5:H6" si="1">IF(ISBLANK(C5),"",C5)</f>
        <v>4</v>
      </c>
      <c r="I5" s="290">
        <f t="shared" ref="I5:I6" si="2">IF(ISBLANK(D5),"",D5)</f>
        <v>5</v>
      </c>
    </row>
    <row r="6" spans="1:9" x14ac:dyDescent="0.25">
      <c r="A6" s="218">
        <v>2023</v>
      </c>
      <c r="B6" s="168">
        <v>98</v>
      </c>
      <c r="C6" s="168">
        <v>4</v>
      </c>
      <c r="D6" s="168">
        <v>8</v>
      </c>
      <c r="G6" s="219">
        <f t="shared" si="0"/>
        <v>2023</v>
      </c>
      <c r="H6" s="291">
        <f t="shared" si="1"/>
        <v>4</v>
      </c>
      <c r="I6" s="291">
        <f t="shared" si="2"/>
        <v>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</v>
      </c>
      <c r="I12" s="289">
        <f>IF(ISBLANK(D4),"",D4)</f>
        <v>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</v>
      </c>
      <c r="I13" s="290">
        <f t="shared" si="4"/>
        <v>5</v>
      </c>
    </row>
    <row r="14" spans="1:9" x14ac:dyDescent="0.25">
      <c r="G14" s="219">
        <f t="shared" si="3"/>
        <v>2023</v>
      </c>
      <c r="H14" s="291">
        <f t="shared" ref="H14:I14" si="5">IF(ISBLANK(C6),"",C6)</f>
        <v>4</v>
      </c>
      <c r="I14" s="291">
        <f t="shared" si="5"/>
        <v>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645</v>
      </c>
      <c r="C23" s="71">
        <v>48</v>
      </c>
      <c r="D23" s="71">
        <v>69</v>
      </c>
      <c r="G23" s="217">
        <f>A23</f>
        <v>2021</v>
      </c>
      <c r="H23" s="289">
        <f>IF(ISBLANK(C23),"",C23)</f>
        <v>48</v>
      </c>
      <c r="I23" s="289">
        <f>IF(ISBLANK(D23),"",D23)</f>
        <v>69</v>
      </c>
    </row>
    <row r="24" spans="1:13" x14ac:dyDescent="0.25">
      <c r="A24" s="286">
        <v>2022</v>
      </c>
      <c r="B24" s="214">
        <v>678</v>
      </c>
      <c r="C24" s="214">
        <v>35</v>
      </c>
      <c r="D24" s="214">
        <v>66</v>
      </c>
      <c r="G24" s="286">
        <f t="shared" ref="G24:G25" si="6">A24</f>
        <v>2022</v>
      </c>
      <c r="H24" s="290">
        <f t="shared" ref="H24:H25" si="7">IF(ISBLANK(C24),"",C24)</f>
        <v>35</v>
      </c>
      <c r="I24" s="290">
        <f t="shared" ref="I24:I25" si="8">IF(ISBLANK(D24),"",D24)</f>
        <v>66</v>
      </c>
    </row>
    <row r="25" spans="1:13" x14ac:dyDescent="0.25">
      <c r="A25" s="218">
        <v>2023</v>
      </c>
      <c r="B25" s="168">
        <v>712</v>
      </c>
      <c r="C25" s="168">
        <v>48</v>
      </c>
      <c r="D25" s="168">
        <v>81</v>
      </c>
      <c r="G25" s="219">
        <f t="shared" si="6"/>
        <v>2023</v>
      </c>
      <c r="H25" s="291">
        <f t="shared" si="7"/>
        <v>48</v>
      </c>
      <c r="I25" s="291">
        <f t="shared" si="8"/>
        <v>81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48</v>
      </c>
      <c r="I31" s="289">
        <f>IF(ISBLANK(D23),"",D23)</f>
        <v>69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35</v>
      </c>
      <c r="I32" s="290">
        <f t="shared" si="10"/>
        <v>66</v>
      </c>
    </row>
    <row r="33" spans="7:9" x14ac:dyDescent="0.25">
      <c r="G33" s="219">
        <f t="shared" si="9"/>
        <v>2023</v>
      </c>
      <c r="H33" s="291">
        <f t="shared" ref="H33:I33" si="11">IF(ISBLANK(C25),"",C25)</f>
        <v>48</v>
      </c>
      <c r="I33" s="291">
        <f t="shared" si="11"/>
        <v>81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835996</v>
      </c>
      <c r="C4" s="1077">
        <v>60756</v>
      </c>
      <c r="D4" s="110">
        <v>231727</v>
      </c>
      <c r="E4" s="70">
        <v>16841</v>
      </c>
      <c r="F4" s="1076">
        <v>55038</v>
      </c>
      <c r="G4" s="70">
        <v>4000</v>
      </c>
      <c r="H4" s="1078">
        <v>1639786</v>
      </c>
      <c r="I4" s="1077">
        <v>119170</v>
      </c>
    </row>
    <row r="5" spans="1:9" x14ac:dyDescent="0.25">
      <c r="A5" s="587">
        <v>2021</v>
      </c>
      <c r="B5" s="1079">
        <v>1039631</v>
      </c>
      <c r="C5" s="1080">
        <v>76816</v>
      </c>
      <c r="D5" s="160">
        <v>301934</v>
      </c>
      <c r="E5" s="212">
        <v>22309</v>
      </c>
      <c r="F5" s="1079">
        <v>13176</v>
      </c>
      <c r="G5" s="212">
        <v>974</v>
      </c>
      <c r="H5" s="1081">
        <v>1901860</v>
      </c>
      <c r="I5" s="1080">
        <v>140525</v>
      </c>
    </row>
    <row r="6" spans="1:9" x14ac:dyDescent="0.25">
      <c r="A6" s="588">
        <v>2022</v>
      </c>
      <c r="B6" s="1082">
        <v>1118143</v>
      </c>
      <c r="C6" s="1083">
        <v>84318</v>
      </c>
      <c r="D6" s="169">
        <v>325850</v>
      </c>
      <c r="E6" s="167">
        <v>24572</v>
      </c>
      <c r="F6" s="1082">
        <v>17742</v>
      </c>
      <c r="G6" s="167">
        <v>1338</v>
      </c>
      <c r="H6" s="1084">
        <v>2211849</v>
      </c>
      <c r="I6" s="1083">
        <v>166794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188869</v>
      </c>
      <c r="C4" s="1076">
        <v>610670</v>
      </c>
      <c r="D4" s="1077">
        <v>44380</v>
      </c>
      <c r="E4" s="1076">
        <v>538421</v>
      </c>
      <c r="F4" s="1077">
        <v>39129</v>
      </c>
    </row>
    <row r="5" spans="1:6" x14ac:dyDescent="0.25">
      <c r="A5" s="480">
        <v>2021</v>
      </c>
      <c r="B5" s="1081">
        <v>109731</v>
      </c>
      <c r="C5" s="1079">
        <v>738143</v>
      </c>
      <c r="D5" s="1080">
        <v>54540</v>
      </c>
      <c r="E5" s="1079">
        <v>645758</v>
      </c>
      <c r="F5" s="1080">
        <v>47714</v>
      </c>
    </row>
    <row r="6" spans="1:6" ht="15.75" thickBot="1" x14ac:dyDescent="0.3">
      <c r="A6" s="960">
        <v>2022</v>
      </c>
      <c r="B6" s="1085">
        <v>133270</v>
      </c>
      <c r="C6" s="1086">
        <v>741458</v>
      </c>
      <c r="D6" s="1087">
        <v>55913</v>
      </c>
      <c r="E6" s="1086">
        <v>858709</v>
      </c>
      <c r="F6" s="1087">
        <v>64754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Sokobanja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525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25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13261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23.8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-16.7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73.28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48.6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244.6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10872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10355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339</v>
      </c>
      <c r="C63" s="548">
        <f>IF(ISBLANK('DEM2'!C7),"-",'DEM2'!C7)</f>
        <v>339</v>
      </c>
      <c r="D63" s="548"/>
      <c r="E63" s="548">
        <f>IF(ISBLANK('DEM2'!D8),"-",'DEM2'!D8)</f>
        <v>334</v>
      </c>
      <c r="F63" s="548">
        <f>IF(ISBLANK('DEM2'!C8),"-",'DEM2'!C8)</f>
        <v>331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419</v>
      </c>
      <c r="C64" s="317">
        <f>IF(ISBLANK('DEM2'!F7),"-",'DEM2'!F7)</f>
        <v>443</v>
      </c>
      <c r="D64" s="789"/>
      <c r="E64" s="317">
        <f>IF(ISBLANK('DEM2'!G8),"-",'DEM2'!G8)</f>
        <v>416</v>
      </c>
      <c r="F64" s="317">
        <f>IF(ISBLANK('DEM2'!F8),"-",'DEM2'!F8)</f>
        <v>443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225</v>
      </c>
      <c r="C65" s="345">
        <f>IF(ISBLANK('DEM2'!I7),"-",'DEM2'!I7)</f>
        <v>267</v>
      </c>
      <c r="D65" s="393"/>
      <c r="E65" s="345">
        <f>IF(ISBLANK('DEM2'!J8),"-",'DEM2'!J8)</f>
        <v>210</v>
      </c>
      <c r="F65" s="345">
        <f>IF(ISBLANK('DEM2'!I8),"-",'DEM2'!I8)</f>
        <v>235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923</v>
      </c>
      <c r="C66" s="348">
        <f>IF(ISBLANK('DEM2'!L7),"-",'DEM2'!L7)</f>
        <v>984</v>
      </c>
      <c r="D66" s="394"/>
      <c r="E66" s="348">
        <f>IF(ISBLANK('DEM2'!M8),"-",'DEM2'!M8)</f>
        <v>911</v>
      </c>
      <c r="F66" s="348">
        <f>IF(ISBLANK('DEM2'!L8),"-",'DEM2'!L8)</f>
        <v>950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943</v>
      </c>
      <c r="C67" s="345">
        <f>IF(ISBLANK('DEM2'!O7),"-",'DEM2'!O7)</f>
        <v>1079</v>
      </c>
      <c r="D67" s="393"/>
      <c r="E67" s="345">
        <f>IF(ISBLANK('DEM2'!P8),"-",'DEM2'!P8)</f>
        <v>853</v>
      </c>
      <c r="F67" s="345">
        <f>IF(ISBLANK('DEM2'!O8),"-",'DEM2'!O8)</f>
        <v>931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3891</v>
      </c>
      <c r="C68" s="317">
        <f>IF(ISBLANK('DEM2'!R7),"-",'DEM2'!R7)</f>
        <v>4091</v>
      </c>
      <c r="D68" s="395"/>
      <c r="E68" s="317">
        <f>IF(ISBLANK('DEM2'!S8),"-",'DEM2'!S8)</f>
        <v>3779</v>
      </c>
      <c r="F68" s="317">
        <f>IF(ISBLANK('DEM2'!R8),"-",'DEM2'!R8)</f>
        <v>3843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6963</v>
      </c>
      <c r="C69" s="463">
        <f>IF(ISBLANK('DEM2'!U7),"-",'DEM2'!U7)</f>
        <v>6571</v>
      </c>
      <c r="D69" s="799"/>
      <c r="E69" s="463">
        <f>IF(ISBLANK('DEM2'!V8),"-",'DEM2'!V8)</f>
        <v>6858</v>
      </c>
      <c r="F69" s="463">
        <f>IF(ISBLANK('DEM2'!U8),"-",'DEM2'!U8)</f>
        <v>6403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9.5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10.6</v>
      </c>
      <c r="G117" s="801">
        <f>IF(ISBLANK('DEM2'!E25),"-",'DEM2'!E25)</f>
        <v>10.6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3577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3834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28.9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66443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903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27.4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56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2211849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166794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325850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185844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24572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1118143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84318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17742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1338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741458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55913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858709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64754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98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712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133270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2521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3771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2217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7950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2464</v>
      </c>
      <c r="C300" s="808">
        <f>IF(ISBLANK(POLJ3!C4),"-",POLJ3!C4)</f>
        <v>601</v>
      </c>
      <c r="D300" s="1160">
        <f>IF(ISBLANK(POLJ3!D4),"-",POLJ3!D4)</f>
        <v>1863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3962</v>
      </c>
      <c r="C301" s="789">
        <f>IF(ISBLANK(POLJ3!C5),"-",POLJ3!C5)</f>
        <v>2344</v>
      </c>
      <c r="D301" s="1161">
        <f>IF(ISBLANK(POLJ3!D5),"-",POLJ3!D5)</f>
        <v>1618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</v>
      </c>
      <c r="C303" s="791">
        <f>IF(ISBLANK(POLJ3!C7),"-",POLJ3!C7)</f>
        <v>0</v>
      </c>
      <c r="D303" s="1163">
        <f>IF(ISBLANK(POLJ3!D7),"-",POLJ3!D7)</f>
        <v>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2521</v>
      </c>
      <c r="C304" s="807">
        <f>IF(ISBLANK(POLJ3!C8),"-",POLJ3!C8)</f>
        <v>524</v>
      </c>
      <c r="D304" s="1164">
        <f>IF(ISBLANK(POLJ3!D8),"-",POLJ3!D8)</f>
        <v>1997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29.95</v>
      </c>
      <c r="C310" s="1165"/>
      <c r="D310" s="3"/>
      <c r="E310" s="5"/>
      <c r="F310" s="5"/>
      <c r="G310" s="815" t="s">
        <v>854</v>
      </c>
      <c r="H310" s="816">
        <f>IF(ISBLANK(POLJ2!H3),"-",POLJ2!H3)</f>
        <v>4756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9597.0300000000007</v>
      </c>
      <c r="C311" s="1154"/>
      <c r="D311" s="3"/>
      <c r="E311" s="5"/>
      <c r="F311" s="5"/>
      <c r="G311" s="810" t="s">
        <v>855</v>
      </c>
      <c r="H311" s="248">
        <f>IF(ISBLANK(POLJ2!H4),"-",POLJ2!H4)</f>
        <v>11478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487.22</v>
      </c>
      <c r="C312" s="1154"/>
      <c r="D312" s="3"/>
      <c r="E312" s="5"/>
      <c r="F312" s="5"/>
      <c r="G312" s="810" t="s">
        <v>856</v>
      </c>
      <c r="H312" s="248">
        <f>IF(ISBLANK(POLJ2!H5),"-",POLJ2!H5)</f>
        <v>8986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57.55</v>
      </c>
      <c r="C313" s="1154"/>
      <c r="D313" s="3"/>
      <c r="E313" s="5"/>
      <c r="F313" s="5"/>
      <c r="G313" s="812" t="s">
        <v>857</v>
      </c>
      <c r="H313" s="249">
        <f>IF(ISBLANK(POLJ2!H6),"-",POLJ2!H6)</f>
        <v>35158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0.31</v>
      </c>
      <c r="C314" s="1154"/>
      <c r="D314" s="3"/>
      <c r="E314" s="5"/>
      <c r="F314" s="5"/>
      <c r="G314" s="814" t="s">
        <v>847</v>
      </c>
      <c r="H314" s="817">
        <f>IF(ISBLANK(POLJ2!H7),"-",POLJ2!H7)</f>
        <v>60378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5726.47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15898.53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23.5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295</v>
      </c>
      <c r="I364" s="808">
        <f>IF(ISBLANK(OBRAZ2!I6),"-",OBRAZ2!I6)</f>
        <v>295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162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</v>
      </c>
      <c r="I365" s="416">
        <f>IF(ISBLANK(OBRAZ2!I7),"-",OBRAZ2!I7)</f>
        <v>5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66.900000000000006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35</v>
      </c>
      <c r="I366" s="807">
        <f>IF(ISBLANK(OBRAZ2!I8),"-",OBRAZ2!I8)</f>
        <v>35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93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73.927392739273927</v>
      </c>
      <c r="I377" s="851">
        <f>IF(ISBLANK(OBRAZ2!C14),"-",OBRAZ2!C23)</f>
        <v>59.322033898305079</v>
      </c>
      <c r="J377" s="851">
        <f>IF(ISBLANK(OBRAZ2!D14),"-",OBRAZ2!D23)</f>
        <v>69.706840390879478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17.161716171617162</v>
      </c>
      <c r="I379" s="851">
        <f>IF(ISBLANK(OBRAZ2!C16),"-",OBRAZ2!C25)</f>
        <v>0</v>
      </c>
      <c r="J379" s="851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8.9108910891089099</v>
      </c>
      <c r="I380" s="852">
        <f>IF(ISBLANK(OBRAZ2!C17),"-",OBRAZ2!C26)</f>
        <v>40.677966101694921</v>
      </c>
      <c r="J380" s="852">
        <f>IF(ISBLANK(OBRAZ2!D17),"-",OBRAZ2!D26)</f>
        <v>30.293159609120522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315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334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131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102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100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5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182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57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4.3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0.5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0.8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47.4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25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188.5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96.7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96.5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3097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23.4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774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3290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112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142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8.8000000000000007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76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21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34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13.8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157.749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9.6999999999999993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4650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4359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24704.13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14.49756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128</v>
      </c>
      <c r="D696" s="3"/>
      <c r="E696" s="5"/>
      <c r="F696" s="5"/>
      <c r="G696" s="837">
        <v>2012</v>
      </c>
      <c r="H696" s="835">
        <f>IF(ISBLANK(INDEKSI2!B5),"-",INDEKSI2!B5)</f>
        <v>39.03</v>
      </c>
      <c r="I696" s="835">
        <f>IF(ISBLANK(INDEKSI2!C5),"-",INDEKSI2!C5)</f>
        <v>8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35.79</v>
      </c>
      <c r="D697" s="3"/>
      <c r="E697" s="5"/>
      <c r="F697" s="5"/>
      <c r="G697" s="838">
        <v>2013</v>
      </c>
      <c r="H697" s="559">
        <f>IF(ISBLANK(INDEKSI2!B6),"-",INDEKSI2!B6)</f>
        <v>38.57</v>
      </c>
      <c r="I697" s="559">
        <f>IF(ISBLANK(INDEKSI2!C6),"-",INDEKSI2!C6)</f>
        <v>11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32.32</v>
      </c>
      <c r="I698" s="836">
        <f>IF(ISBLANK(INDEKSI2!C7),"-",INDEKSI2!C7)</f>
        <v>79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154238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6475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750745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18262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4.9000000000000004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27.4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56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32.32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79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14.49756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128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35.79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37.67</v>
      </c>
      <c r="C4" s="721">
        <v>18</v>
      </c>
      <c r="D4" s="710"/>
      <c r="E4" s="711"/>
      <c r="F4" s="712"/>
    </row>
    <row r="5" spans="1:6" x14ac:dyDescent="0.25">
      <c r="A5" s="286">
        <v>2012</v>
      </c>
      <c r="B5" s="614">
        <v>39.03</v>
      </c>
      <c r="C5" s="722">
        <v>8</v>
      </c>
      <c r="D5" s="713"/>
      <c r="E5" s="641"/>
      <c r="F5" s="714"/>
    </row>
    <row r="6" spans="1:6" x14ac:dyDescent="0.25">
      <c r="A6" s="286">
        <v>2013</v>
      </c>
      <c r="B6" s="614">
        <v>38.57</v>
      </c>
      <c r="C6" s="722">
        <v>11</v>
      </c>
      <c r="D6" s="715">
        <v>14.49756</v>
      </c>
      <c r="E6" s="609">
        <v>128</v>
      </c>
      <c r="F6" s="716">
        <v>35.79</v>
      </c>
    </row>
    <row r="7" spans="1:6" x14ac:dyDescent="0.25">
      <c r="A7" s="219">
        <v>2014</v>
      </c>
      <c r="B7" s="615">
        <v>32.32</v>
      </c>
      <c r="C7" s="723">
        <v>79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2521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2217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3771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29.95</v>
      </c>
      <c r="G3" s="217" t="s">
        <v>765</v>
      </c>
      <c r="H3" s="71">
        <v>4756</v>
      </c>
    </row>
    <row r="4" spans="1:9" x14ac:dyDescent="0.25">
      <c r="A4" s="286" t="s">
        <v>760</v>
      </c>
      <c r="B4" s="214">
        <v>9597.0300000000007</v>
      </c>
      <c r="G4" s="286" t="s">
        <v>766</v>
      </c>
      <c r="H4" s="214">
        <v>11478</v>
      </c>
    </row>
    <row r="5" spans="1:9" x14ac:dyDescent="0.25">
      <c r="A5" s="286" t="s">
        <v>761</v>
      </c>
      <c r="B5" s="214">
        <v>487.22</v>
      </c>
      <c r="G5" s="286" t="s">
        <v>767</v>
      </c>
      <c r="H5" s="214">
        <v>8986</v>
      </c>
    </row>
    <row r="6" spans="1:9" x14ac:dyDescent="0.25">
      <c r="A6" s="286" t="s">
        <v>762</v>
      </c>
      <c r="B6" s="214">
        <v>57.55</v>
      </c>
      <c r="G6" s="286" t="s">
        <v>768</v>
      </c>
      <c r="H6" s="214">
        <v>35158</v>
      </c>
    </row>
    <row r="7" spans="1:9" x14ac:dyDescent="0.25">
      <c r="A7" s="286" t="s">
        <v>763</v>
      </c>
      <c r="B7" s="214">
        <v>0.31</v>
      </c>
      <c r="G7" s="1" t="s">
        <v>24</v>
      </c>
      <c r="H7" s="288">
        <v>60378</v>
      </c>
    </row>
    <row r="8" spans="1:9" x14ac:dyDescent="0.25">
      <c r="A8" s="287" t="s">
        <v>764</v>
      </c>
      <c r="B8" s="73">
        <v>5726.47</v>
      </c>
    </row>
    <row r="9" spans="1:9" x14ac:dyDescent="0.25">
      <c r="A9" s="1" t="s">
        <v>24</v>
      </c>
      <c r="B9" s="288">
        <v>15898.53</v>
      </c>
      <c r="I9" s="41" t="s">
        <v>876</v>
      </c>
    </row>
    <row r="10" spans="1:9" x14ac:dyDescent="0.25">
      <c r="G10" s="29" t="s">
        <v>775</v>
      </c>
      <c r="H10" s="58">
        <v>7950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2464</v>
      </c>
      <c r="C4" s="55">
        <v>601</v>
      </c>
      <c r="D4" s="110">
        <v>1863</v>
      </c>
    </row>
    <row r="5" spans="1:4" ht="30" customHeight="1" x14ac:dyDescent="0.25">
      <c r="A5" s="274" t="s">
        <v>884</v>
      </c>
      <c r="B5" s="212">
        <v>3962</v>
      </c>
      <c r="C5" s="58">
        <v>2344</v>
      </c>
      <c r="D5" s="160">
        <v>1618</v>
      </c>
    </row>
    <row r="6" spans="1:4" x14ac:dyDescent="0.25">
      <c r="A6" s="274" t="s">
        <v>772</v>
      </c>
      <c r="B6" s="212">
        <v>1</v>
      </c>
      <c r="C6" s="58">
        <v>0</v>
      </c>
      <c r="D6" s="160">
        <v>1</v>
      </c>
    </row>
    <row r="7" spans="1:4" ht="30" x14ac:dyDescent="0.25">
      <c r="A7" s="274" t="s">
        <v>773</v>
      </c>
      <c r="B7" s="212">
        <v>3</v>
      </c>
      <c r="C7" s="58">
        <v>0</v>
      </c>
      <c r="D7" s="160">
        <v>3</v>
      </c>
    </row>
    <row r="8" spans="1:4" x14ac:dyDescent="0.25">
      <c r="A8" s="201" t="s">
        <v>774</v>
      </c>
      <c r="B8" s="72">
        <v>2521</v>
      </c>
      <c r="C8" s="61">
        <v>524</v>
      </c>
      <c r="D8" s="111">
        <v>1997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59.162039374053506</v>
      </c>
      <c r="C15" s="278">
        <f>D5/B5*100</f>
        <v>40.837960625946494</v>
      </c>
    </row>
    <row r="16" spans="1:4" ht="30" x14ac:dyDescent="0.25">
      <c r="A16" s="279" t="s">
        <v>821</v>
      </c>
      <c r="B16" s="283">
        <f>C4/B4*100</f>
        <v>24.391233766233768</v>
      </c>
      <c r="C16" s="280">
        <f>D4/B4*100</f>
        <v>75.608766233766232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59.162039374053506</v>
      </c>
      <c r="C22" s="278">
        <f t="shared" si="0"/>
        <v>40.837960625946494</v>
      </c>
    </row>
    <row r="23" spans="1:3" ht="30" x14ac:dyDescent="0.25">
      <c r="A23" s="279" t="s">
        <v>858</v>
      </c>
      <c r="B23" s="285">
        <f t="shared" si="0"/>
        <v>24.391233766233768</v>
      </c>
      <c r="C23" s="284">
        <f t="shared" si="0"/>
        <v>75.608766233766232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23.5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162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66.900000000000006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93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303</v>
      </c>
      <c r="C6" s="973">
        <v>303</v>
      </c>
      <c r="D6" s="945">
        <v>0</v>
      </c>
      <c r="E6" s="973">
        <v>303</v>
      </c>
      <c r="F6" s="973">
        <v>303</v>
      </c>
      <c r="G6" s="945">
        <v>0</v>
      </c>
      <c r="H6" s="599">
        <v>295</v>
      </c>
      <c r="I6" s="616">
        <v>295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10</v>
      </c>
      <c r="C7" s="975">
        <v>10</v>
      </c>
      <c r="D7" s="976">
        <v>0</v>
      </c>
      <c r="E7" s="975">
        <v>0</v>
      </c>
      <c r="F7" s="975">
        <v>0</v>
      </c>
      <c r="G7" s="976">
        <v>0</v>
      </c>
      <c r="H7" s="753">
        <v>5</v>
      </c>
      <c r="I7" s="690">
        <v>5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60</v>
      </c>
      <c r="C8" s="978">
        <v>60</v>
      </c>
      <c r="D8" s="979">
        <v>0</v>
      </c>
      <c r="E8" s="978">
        <v>0</v>
      </c>
      <c r="F8" s="978">
        <v>0</v>
      </c>
      <c r="G8" s="979">
        <v>0</v>
      </c>
      <c r="H8" s="754">
        <v>35</v>
      </c>
      <c r="I8" s="691">
        <v>35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224</v>
      </c>
      <c r="C14" s="751">
        <v>175</v>
      </c>
      <c r="D14" s="751">
        <v>214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52</v>
      </c>
      <c r="C16" s="1029">
        <v>0</v>
      </c>
      <c r="D16" s="751">
        <v>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27</v>
      </c>
      <c r="C17" s="752">
        <v>120</v>
      </c>
      <c r="D17" s="752">
        <v>93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73.927392739273927</v>
      </c>
      <c r="C23" s="290">
        <f>C14/SUM(C12:C17)*100</f>
        <v>59.322033898305079</v>
      </c>
      <c r="D23" s="290">
        <f>D14/SUM(D12:D17)*100</f>
        <v>69.706840390879478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17.161716171617162</v>
      </c>
      <c r="C25" s="290">
        <f>C16/SUM(C12:C17)*100</f>
        <v>0</v>
      </c>
      <c r="D25" s="290">
        <f>D16/SUM(D12:D17)*100</f>
        <v>0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8.9108910891089099</v>
      </c>
      <c r="C26" s="291">
        <f>C17/SUM(C12:C17)*100</f>
        <v>40.677966101694921</v>
      </c>
      <c r="D26" s="291">
        <f>D17/SUM(D12:D17)*100</f>
        <v>30.293159609120522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9.1</v>
      </c>
      <c r="C7" s="600">
        <v>9.6</v>
      </c>
      <c r="D7" s="600">
        <v>0.3</v>
      </c>
    </row>
    <row r="8" spans="1:6" x14ac:dyDescent="0.25">
      <c r="A8" s="695" t="s">
        <v>944</v>
      </c>
      <c r="B8" s="751">
        <v>90.6</v>
      </c>
      <c r="C8" s="751">
        <v>90.4</v>
      </c>
      <c r="D8" s="751">
        <v>11.6</v>
      </c>
    </row>
    <row r="9" spans="1:6" x14ac:dyDescent="0.25">
      <c r="A9" s="696" t="s">
        <v>224</v>
      </c>
      <c r="B9" s="752">
        <v>0.4</v>
      </c>
      <c r="C9" s="752">
        <v>0</v>
      </c>
      <c r="D9" s="752">
        <v>88.1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9.1</v>
      </c>
      <c r="C13" s="697">
        <f t="shared" ref="C13:D13" si="1">IF(ISBLANK(C7),"",C7)</f>
        <v>9.6</v>
      </c>
      <c r="D13" s="697">
        <f t="shared" si="1"/>
        <v>0.3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90.6</v>
      </c>
      <c r="C14" s="698">
        <f t="shared" si="2"/>
        <v>90.4</v>
      </c>
      <c r="D14" s="698">
        <f t="shared" si="2"/>
        <v>11.6</v>
      </c>
    </row>
    <row r="15" spans="1:6" x14ac:dyDescent="0.25">
      <c r="A15" s="702" t="s">
        <v>1630</v>
      </c>
      <c r="B15" s="699">
        <f t="shared" si="2"/>
        <v>0.4</v>
      </c>
      <c r="C15" s="699">
        <f t="shared" si="2"/>
        <v>0</v>
      </c>
      <c r="D15" s="699">
        <f t="shared" si="2"/>
        <v>88.1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9.1</v>
      </c>
      <c r="C18" s="697">
        <f t="shared" ref="C18:D18" si="4">IF(ISBLANK(C7),"",C7)</f>
        <v>9.6</v>
      </c>
      <c r="D18" s="697">
        <f t="shared" si="4"/>
        <v>0.3</v>
      </c>
    </row>
    <row r="19" spans="1:5" x14ac:dyDescent="0.25">
      <c r="A19" s="701" t="s">
        <v>1632</v>
      </c>
      <c r="B19" s="698">
        <f t="shared" ref="B19:D20" si="5">IF(ISBLANK(B8),"",B8)</f>
        <v>90.6</v>
      </c>
      <c r="C19" s="698">
        <f t="shared" si="5"/>
        <v>90.4</v>
      </c>
      <c r="D19" s="698">
        <f t="shared" si="5"/>
        <v>11.6</v>
      </c>
    </row>
    <row r="20" spans="1:5" x14ac:dyDescent="0.25">
      <c r="A20" s="702" t="s">
        <v>1633</v>
      </c>
      <c r="B20" s="699">
        <f t="shared" si="5"/>
        <v>0.4</v>
      </c>
      <c r="C20" s="699">
        <f t="shared" si="5"/>
        <v>0</v>
      </c>
      <c r="D20" s="699">
        <f t="shared" si="5"/>
        <v>88.1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63.8</v>
      </c>
      <c r="C5" s="611">
        <v>77.8</v>
      </c>
      <c r="D5" s="1030">
        <v>70.5</v>
      </c>
      <c r="F5" s="28"/>
      <c r="G5" s="693">
        <f>A5</f>
        <v>2020</v>
      </c>
      <c r="H5" s="669">
        <f>IF(ISBLANK(B5),"",B5)</f>
        <v>63.8</v>
      </c>
      <c r="I5" s="618">
        <f t="shared" ref="H5:I7" si="0">IF(ISBLANK(C5),"",C5)</f>
        <v>77.8</v>
      </c>
    </row>
    <row r="6" spans="1:10" x14ac:dyDescent="0.25">
      <c r="A6" s="749">
        <v>2021</v>
      </c>
      <c r="B6" s="601">
        <v>103.6</v>
      </c>
      <c r="C6" s="612">
        <v>106.9</v>
      </c>
      <c r="D6" s="946">
        <v>105.3</v>
      </c>
      <c r="F6" s="44"/>
      <c r="G6" s="693">
        <f t="shared" ref="G6:G7" si="1">A6</f>
        <v>2021</v>
      </c>
      <c r="H6" s="670">
        <f t="shared" si="0"/>
        <v>103.6</v>
      </c>
      <c r="I6" s="619">
        <f t="shared" si="0"/>
        <v>106.9</v>
      </c>
    </row>
    <row r="7" spans="1:10" x14ac:dyDescent="0.25">
      <c r="A7" s="750">
        <v>2022</v>
      </c>
      <c r="B7" s="601">
        <v>95.7</v>
      </c>
      <c r="C7" s="612">
        <v>109.1</v>
      </c>
      <c r="D7" s="946">
        <v>102.2</v>
      </c>
      <c r="F7" s="44"/>
      <c r="G7" s="693">
        <f t="shared" si="1"/>
        <v>2022</v>
      </c>
      <c r="H7" s="671">
        <f t="shared" si="0"/>
        <v>95.7</v>
      </c>
      <c r="I7" s="620">
        <f t="shared" si="0"/>
        <v>109.1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63.8</v>
      </c>
      <c r="I13" s="618">
        <f>IF(ISBLANK(C5),"",C5)</f>
        <v>77.8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103.6</v>
      </c>
      <c r="I14" s="619">
        <f t="shared" si="3"/>
        <v>106.9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95.7</v>
      </c>
      <c r="I15" s="620">
        <f t="shared" si="4"/>
        <v>109.1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Sokobanja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525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25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13261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23.8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-16.7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73.28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48.6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244.6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10872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10355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339</v>
      </c>
      <c r="C63" s="548">
        <f>IF(ISBLANK('DEM2'!C7),"-",'DEM2'!C7)</f>
        <v>339</v>
      </c>
      <c r="D63" s="548"/>
      <c r="E63" s="548">
        <f>IF(ISBLANK('DEM2'!D8),"-",'DEM2'!D8)</f>
        <v>334</v>
      </c>
      <c r="F63" s="548">
        <f>IF(ISBLANK('DEM2'!C8),"-",'DEM2'!C8)</f>
        <v>331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419</v>
      </c>
      <c r="C64" s="317">
        <f>IF(ISBLANK('DEM2'!F7),"-",'DEM2'!F7)</f>
        <v>443</v>
      </c>
      <c r="D64" s="789"/>
      <c r="E64" s="317">
        <f>IF(ISBLANK('DEM2'!G8),"-",'DEM2'!G8)</f>
        <v>416</v>
      </c>
      <c r="F64" s="317">
        <f>IF(ISBLANK('DEM2'!F8),"-",'DEM2'!F8)</f>
        <v>443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225</v>
      </c>
      <c r="C65" s="345">
        <f>IF(ISBLANK('DEM2'!I7),"-",'DEM2'!I7)</f>
        <v>267</v>
      </c>
      <c r="D65" s="393"/>
      <c r="E65" s="345">
        <f>IF(ISBLANK('DEM2'!J8),"-",'DEM2'!J8)</f>
        <v>210</v>
      </c>
      <c r="F65" s="345">
        <f>IF(ISBLANK('DEM2'!I8),"-",'DEM2'!I8)</f>
        <v>235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923</v>
      </c>
      <c r="C66" s="317">
        <f>IF(ISBLANK('DEM2'!L7),"-",'DEM2'!L7)</f>
        <v>984</v>
      </c>
      <c r="D66" s="395"/>
      <c r="E66" s="317">
        <f>IF(ISBLANK('DEM2'!M8),"-",'DEM2'!M8)</f>
        <v>911</v>
      </c>
      <c r="F66" s="317">
        <f>IF(ISBLANK('DEM2'!L8),"-",'DEM2'!L8)</f>
        <v>950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943</v>
      </c>
      <c r="C67" s="317">
        <f>IF(ISBLANK('DEM2'!O7),"-",'DEM2'!O7)</f>
        <v>1079</v>
      </c>
      <c r="D67" s="395"/>
      <c r="E67" s="317">
        <f>IF(ISBLANK('DEM2'!P8),"-",'DEM2'!P8)</f>
        <v>853</v>
      </c>
      <c r="F67" s="317">
        <f>IF(ISBLANK('DEM2'!O8),"-",'DEM2'!O8)</f>
        <v>931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3891</v>
      </c>
      <c r="C68" s="414">
        <f>IF(ISBLANK('DEM2'!R7),"-",'DEM2'!R7)</f>
        <v>4091</v>
      </c>
      <c r="D68" s="420"/>
      <c r="E68" s="414">
        <f>IF(ISBLANK('DEM2'!S8),"-",'DEM2'!S8)</f>
        <v>3779</v>
      </c>
      <c r="F68" s="414">
        <f>IF(ISBLANK('DEM2'!R8),"-",'DEM2'!R8)</f>
        <v>3843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6963</v>
      </c>
      <c r="C69" s="463">
        <f>IF(ISBLANK('DEM2'!U7),"-",'DEM2'!U7)</f>
        <v>6571</v>
      </c>
      <c r="D69" s="799"/>
      <c r="E69" s="463">
        <f>IF(ISBLANK('DEM2'!V8),"-",'DEM2'!V8)</f>
        <v>6858</v>
      </c>
      <c r="F69" s="463">
        <f>IF(ISBLANK('DEM2'!U8),"-",'DEM2'!U8)</f>
        <v>6403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9.5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10.6</v>
      </c>
      <c r="G117" s="801">
        <f>IF(ISBLANK('DEM2'!E25),"-",'DEM2'!E25)</f>
        <v>10.6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3577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3834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28.9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66443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903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27.4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56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2211849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166794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325850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185844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24572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1118143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84318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17742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1338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741458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55913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858709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64754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98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712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133270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2521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3771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2217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7950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2464</v>
      </c>
      <c r="C300" s="808">
        <f>IF(ISBLANK(POLJ3!C4),"-",POLJ3!C4)</f>
        <v>601</v>
      </c>
      <c r="D300" s="1160">
        <f>IF(ISBLANK(POLJ3!D4),"-",POLJ3!D4)</f>
        <v>1863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3962</v>
      </c>
      <c r="C301" s="789">
        <f>IF(ISBLANK(POLJ3!C5),"-",POLJ3!C5)</f>
        <v>2344</v>
      </c>
      <c r="D301" s="1161">
        <f>IF(ISBLANK(POLJ3!D5),"-",POLJ3!D5)</f>
        <v>1618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</v>
      </c>
      <c r="C302" s="790">
        <f>IF(ISBLANK(POLJ3!C6),"-",POLJ3!C6)</f>
        <v>0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</v>
      </c>
      <c r="C303" s="791">
        <f>IF(ISBLANK(POLJ3!C7),"-",POLJ3!C7)</f>
        <v>0</v>
      </c>
      <c r="D303" s="1163">
        <f>IF(ISBLANK(POLJ3!D7),"-",POLJ3!D7)</f>
        <v>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2521</v>
      </c>
      <c r="C304" s="807">
        <f>IF(ISBLANK(POLJ3!C8),"-",POLJ3!C8)</f>
        <v>524</v>
      </c>
      <c r="D304" s="1164">
        <f>IF(ISBLANK(POLJ3!D8),"-",POLJ3!D8)</f>
        <v>1997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29.95</v>
      </c>
      <c r="C310" s="1165"/>
      <c r="D310" s="3"/>
      <c r="E310" s="5"/>
      <c r="F310" s="5"/>
      <c r="G310" s="815" t="s">
        <v>765</v>
      </c>
      <c r="H310" s="816">
        <f>IF(ISBLANK(POLJ2!H3),"-",POLJ2!H3)</f>
        <v>4756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9597.0300000000007</v>
      </c>
      <c r="C311" s="1154"/>
      <c r="D311" s="3"/>
      <c r="E311" s="5"/>
      <c r="F311" s="5"/>
      <c r="G311" s="810" t="s">
        <v>766</v>
      </c>
      <c r="H311" s="248">
        <f>IF(ISBLANK(POLJ2!H4),"-",POLJ2!H4)</f>
        <v>11478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487.22</v>
      </c>
      <c r="C312" s="1154"/>
      <c r="D312" s="3"/>
      <c r="E312" s="5"/>
      <c r="F312" s="5"/>
      <c r="G312" s="810" t="s">
        <v>767</v>
      </c>
      <c r="H312" s="248">
        <f>IF(ISBLANK(POLJ2!H5),"-",POLJ2!H5)</f>
        <v>8986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57.55</v>
      </c>
      <c r="C313" s="1154"/>
      <c r="D313" s="3"/>
      <c r="E313" s="5"/>
      <c r="F313" s="5"/>
      <c r="G313" s="812" t="s">
        <v>768</v>
      </c>
      <c r="H313" s="249">
        <f>IF(ISBLANK(POLJ2!H6),"-",POLJ2!H6)</f>
        <v>35158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0.31</v>
      </c>
      <c r="C314" s="1154"/>
      <c r="D314" s="3"/>
      <c r="E314" s="5"/>
      <c r="F314" s="5"/>
      <c r="G314" s="814" t="s">
        <v>16</v>
      </c>
      <c r="H314" s="817">
        <f>IF(ISBLANK(POLJ2!H7),"-",POLJ2!H7)</f>
        <v>60378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5726.47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15898.53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23.5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295</v>
      </c>
      <c r="I364" s="808">
        <f>IF(ISBLANK(OBRAZ2!I6),"-",OBRAZ2!I6)</f>
        <v>295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162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</v>
      </c>
      <c r="I365" s="789">
        <f>IF(ISBLANK(OBRAZ2!I7),"-",OBRAZ2!I7)</f>
        <v>5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66.900000000000006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35</v>
      </c>
      <c r="I366" s="807">
        <f>IF(ISBLANK(OBRAZ2!I8),"-",OBRAZ2!I8)</f>
        <v>35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93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73.927392739273927</v>
      </c>
      <c r="I377" s="851">
        <f>IF(ISBLANK(OBRAZ2!C14),"-",OBRAZ2!C23)</f>
        <v>59.322033898305079</v>
      </c>
      <c r="J377" s="851">
        <f>IF(ISBLANK(OBRAZ2!D14),"-",OBRAZ2!D23)</f>
        <v>69.706840390879478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17.161716171617162</v>
      </c>
      <c r="I379" s="851">
        <f>IF(ISBLANK(OBRAZ2!C16),"-",OBRAZ2!C25)</f>
        <v>0</v>
      </c>
      <c r="J379" s="851">
        <f>IF(ISBLANK(OBRAZ2!D16),"-",OBRAZ2!D25)</f>
        <v>0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8.9108910891089099</v>
      </c>
      <c r="I380" s="852">
        <f>IF(ISBLANK(OBRAZ2!C17),"-",OBRAZ2!C26)</f>
        <v>40.677966101694921</v>
      </c>
      <c r="J380" s="852">
        <f>IF(ISBLANK(OBRAZ2!D17),"-",OBRAZ2!D26)</f>
        <v>30.293159609120522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315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334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131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102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100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5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182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91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1.8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57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4.3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0.5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0.8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47.4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0.65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25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188.5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96.7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96.5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3097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23.4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774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3290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112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142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8.8000000000000007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76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21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34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13.8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157.749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9.6999999999999993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32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4650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4359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24704.13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47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14.49756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128</v>
      </c>
      <c r="D696" s="315"/>
      <c r="E696" s="314"/>
      <c r="F696" s="5"/>
      <c r="G696" s="837">
        <v>2012</v>
      </c>
      <c r="H696" s="835">
        <f>IF(ISBLANK(INDEKSI2!B5),"-",INDEKSI2!B5)</f>
        <v>39.03</v>
      </c>
      <c r="I696" s="835">
        <f>IF(ISBLANK(INDEKSI2!C5),"-",INDEKSI2!C5)</f>
        <v>8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35.79</v>
      </c>
      <c r="D697" s="315"/>
      <c r="E697" s="314"/>
      <c r="F697" s="5"/>
      <c r="G697" s="838">
        <v>2013</v>
      </c>
      <c r="H697" s="559">
        <f>IF(ISBLANK(INDEKSI2!B6),"-",INDEKSI2!B6)</f>
        <v>38.57</v>
      </c>
      <c r="I697" s="559">
        <f>IF(ISBLANK(INDEKSI2!C6),"-",INDEKSI2!C6)</f>
        <v>11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32.32</v>
      </c>
      <c r="I698" s="836">
        <f>IF(ISBLANK(INDEKSI2!C7),"-",INDEKSI2!C7)</f>
        <v>79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154238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6475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750745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18262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4.9000000000000004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</v>
      </c>
      <c r="D6" s="612">
        <v>1</v>
      </c>
      <c r="E6" s="612">
        <v>0</v>
      </c>
      <c r="F6" s="1033">
        <v>31</v>
      </c>
      <c r="G6" s="612">
        <v>13</v>
      </c>
      <c r="H6" s="980">
        <v>18</v>
      </c>
      <c r="I6" s="1034">
        <v>14.2</v>
      </c>
      <c r="J6" s="612">
        <v>12</v>
      </c>
      <c r="K6" s="1035">
        <v>16.399999999999999</v>
      </c>
      <c r="L6" s="1033">
        <v>193</v>
      </c>
      <c r="M6" s="612">
        <v>102</v>
      </c>
      <c r="N6" s="1028">
        <v>91</v>
      </c>
      <c r="O6" s="1034">
        <v>74.8</v>
      </c>
      <c r="P6" s="612">
        <v>79.7</v>
      </c>
      <c r="Q6" s="1028">
        <v>70</v>
      </c>
      <c r="R6" s="1033">
        <v>79</v>
      </c>
      <c r="S6" s="612">
        <v>42</v>
      </c>
      <c r="T6" s="1035">
        <v>37</v>
      </c>
    </row>
    <row r="7" spans="1:20" x14ac:dyDescent="0.25">
      <c r="A7" s="286">
        <v>2021</v>
      </c>
      <c r="B7" s="602">
        <v>1</v>
      </c>
      <c r="C7" s="601">
        <v>1</v>
      </c>
      <c r="D7" s="612">
        <v>1</v>
      </c>
      <c r="E7" s="612">
        <v>0</v>
      </c>
      <c r="F7" s="1033">
        <v>36</v>
      </c>
      <c r="G7" s="612">
        <v>17</v>
      </c>
      <c r="H7" s="980">
        <v>19</v>
      </c>
      <c r="I7" s="1034">
        <v>16.5</v>
      </c>
      <c r="J7" s="612">
        <v>15.3</v>
      </c>
      <c r="K7" s="1035">
        <v>17.8</v>
      </c>
      <c r="L7" s="1033">
        <v>139</v>
      </c>
      <c r="M7" s="612">
        <v>69</v>
      </c>
      <c r="N7" s="1028">
        <v>70</v>
      </c>
      <c r="O7" s="1034">
        <v>55.9</v>
      </c>
      <c r="P7" s="612">
        <v>56.6</v>
      </c>
      <c r="Q7" s="1028">
        <v>55.3</v>
      </c>
      <c r="R7" s="1033">
        <v>120</v>
      </c>
      <c r="S7" s="612">
        <v>62</v>
      </c>
      <c r="T7" s="1035">
        <v>58</v>
      </c>
    </row>
    <row r="8" spans="1:20" x14ac:dyDescent="0.25">
      <c r="A8" s="219">
        <v>2022</v>
      </c>
      <c r="B8" s="617">
        <v>1</v>
      </c>
      <c r="C8" s="947">
        <v>1</v>
      </c>
      <c r="D8" s="981">
        <v>1</v>
      </c>
      <c r="E8" s="981">
        <v>0</v>
      </c>
      <c r="F8" s="1036">
        <v>52</v>
      </c>
      <c r="G8" s="981">
        <v>26</v>
      </c>
      <c r="H8" s="979">
        <v>26</v>
      </c>
      <c r="I8" s="754">
        <v>23.5</v>
      </c>
      <c r="J8" s="981">
        <v>23.7</v>
      </c>
      <c r="K8" s="1037">
        <v>23.3</v>
      </c>
      <c r="L8" s="1036">
        <v>162</v>
      </c>
      <c r="M8" s="981">
        <v>80</v>
      </c>
      <c r="N8" s="691">
        <v>82</v>
      </c>
      <c r="O8" s="754">
        <v>66.900000000000006</v>
      </c>
      <c r="P8" s="981">
        <v>67.2</v>
      </c>
      <c r="Q8" s="691">
        <v>66.7</v>
      </c>
      <c r="R8" s="1036">
        <v>93</v>
      </c>
      <c r="S8" s="981">
        <v>48</v>
      </c>
      <c r="T8" s="1037">
        <v>45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315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334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131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102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70.627802690582968</v>
      </c>
      <c r="C21" s="739">
        <f>B10/(B7+B10)*100</f>
        <v>29.372197309417043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83.91959798994975</v>
      </c>
      <c r="C22" s="739">
        <f>B11/(B8+B11)*100</f>
        <v>16.08040201005025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70.627802690582968</v>
      </c>
      <c r="C26" s="739">
        <f>C21</f>
        <v>29.372197309417043</v>
      </c>
    </row>
    <row r="27" spans="1:10" ht="24.75" x14ac:dyDescent="0.25">
      <c r="A27" s="742" t="s">
        <v>1407</v>
      </c>
      <c r="B27" s="739">
        <f>B22</f>
        <v>83.91959798994975</v>
      </c>
      <c r="C27" s="739">
        <f>C22</f>
        <v>16.08040201005025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0</v>
      </c>
      <c r="D5" s="914" t="s">
        <v>5</v>
      </c>
      <c r="E5" s="211"/>
      <c r="F5" s="125">
        <v>2021</v>
      </c>
      <c r="G5" s="70">
        <v>1</v>
      </c>
      <c r="H5" s="55">
        <v>1</v>
      </c>
      <c r="I5" s="110">
        <v>0</v>
      </c>
      <c r="J5" s="70">
        <v>21</v>
      </c>
      <c r="K5" s="55">
        <v>1</v>
      </c>
      <c r="L5" s="110">
        <v>20</v>
      </c>
      <c r="M5" s="70">
        <v>280</v>
      </c>
      <c r="N5" s="55">
        <v>342</v>
      </c>
      <c r="O5" s="70">
        <v>146</v>
      </c>
      <c r="P5" s="110">
        <v>64</v>
      </c>
    </row>
    <row r="6" spans="1:16" x14ac:dyDescent="0.25">
      <c r="A6" s="923" t="s">
        <v>259</v>
      </c>
      <c r="B6" s="1096">
        <v>1</v>
      </c>
      <c r="C6" s="1097">
        <v>20</v>
      </c>
      <c r="D6" s="915" t="s">
        <v>5</v>
      </c>
      <c r="E6" s="254"/>
      <c r="F6" s="125">
        <v>2022</v>
      </c>
      <c r="G6" s="212">
        <v>1</v>
      </c>
      <c r="H6" s="58">
        <v>1</v>
      </c>
      <c r="I6" s="160">
        <v>0</v>
      </c>
      <c r="J6" s="212">
        <v>21</v>
      </c>
      <c r="K6" s="58">
        <v>1</v>
      </c>
      <c r="L6" s="160">
        <v>20</v>
      </c>
      <c r="M6" s="212">
        <v>315</v>
      </c>
      <c r="N6" s="58">
        <v>334</v>
      </c>
      <c r="O6" s="212">
        <v>131</v>
      </c>
      <c r="P6" s="160">
        <v>64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1</v>
      </c>
      <c r="I7" s="169">
        <v>0</v>
      </c>
      <c r="J7" s="167"/>
      <c r="K7" s="94"/>
      <c r="L7" s="169"/>
      <c r="M7" s="167">
        <v>430</v>
      </c>
      <c r="N7" s="94">
        <v>403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20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95.2</v>
      </c>
      <c r="C5" s="611">
        <v>95.1</v>
      </c>
      <c r="D5" s="945">
        <v>95.2</v>
      </c>
      <c r="E5" s="610"/>
      <c r="F5" s="611"/>
      <c r="G5" s="945"/>
      <c r="H5" s="610"/>
      <c r="I5" s="611"/>
      <c r="J5" s="945"/>
      <c r="K5" s="610">
        <v>110</v>
      </c>
      <c r="L5" s="611">
        <v>59</v>
      </c>
      <c r="M5" s="945">
        <v>51</v>
      </c>
      <c r="N5" s="610">
        <v>92.5</v>
      </c>
      <c r="O5" s="611">
        <v>93.7</v>
      </c>
      <c r="P5" s="945">
        <v>91.2</v>
      </c>
      <c r="Q5" s="610">
        <v>0.1</v>
      </c>
      <c r="R5" s="611">
        <v>0.2</v>
      </c>
      <c r="S5" s="945">
        <v>0</v>
      </c>
    </row>
    <row r="6" spans="1:19" x14ac:dyDescent="0.25">
      <c r="A6" s="286">
        <v>2021</v>
      </c>
      <c r="B6" s="457">
        <v>95.8</v>
      </c>
      <c r="C6" s="458">
        <v>94.6</v>
      </c>
      <c r="D6" s="976">
        <v>97.1</v>
      </c>
      <c r="E6" s="457">
        <v>4</v>
      </c>
      <c r="F6" s="458">
        <v>4</v>
      </c>
      <c r="G6" s="976">
        <v>0</v>
      </c>
      <c r="H6" s="457">
        <v>8</v>
      </c>
      <c r="I6" s="458">
        <v>6</v>
      </c>
      <c r="J6" s="976">
        <v>2</v>
      </c>
      <c r="K6" s="457">
        <v>110</v>
      </c>
      <c r="L6" s="458">
        <v>49</v>
      </c>
      <c r="M6" s="976">
        <v>61</v>
      </c>
      <c r="N6" s="457">
        <v>96.6</v>
      </c>
      <c r="O6" s="458">
        <v>93.1</v>
      </c>
      <c r="P6" s="976">
        <v>96.6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97.8</v>
      </c>
      <c r="C7" s="612">
        <v>95.7</v>
      </c>
      <c r="D7" s="980">
        <v>100</v>
      </c>
      <c r="E7" s="601">
        <v>4</v>
      </c>
      <c r="F7" s="612">
        <v>4</v>
      </c>
      <c r="G7" s="980">
        <v>0</v>
      </c>
      <c r="H7" s="601">
        <v>10</v>
      </c>
      <c r="I7" s="612">
        <v>5</v>
      </c>
      <c r="J7" s="980">
        <v>5</v>
      </c>
      <c r="K7" s="601">
        <v>102</v>
      </c>
      <c r="L7" s="612">
        <v>53</v>
      </c>
      <c r="M7" s="980">
        <v>49</v>
      </c>
      <c r="N7" s="601">
        <v>100</v>
      </c>
      <c r="O7" s="612">
        <v>98.2</v>
      </c>
      <c r="P7" s="980">
        <v>102.1</v>
      </c>
      <c r="Q7" s="601">
        <v>0</v>
      </c>
      <c r="R7" s="612">
        <v>-0.2</v>
      </c>
      <c r="S7" s="980">
        <v>0.2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5</v>
      </c>
      <c r="I8" s="981">
        <v>2</v>
      </c>
      <c r="J8" s="979">
        <v>3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1.8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325850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24572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64</v>
      </c>
      <c r="C5" s="616">
        <v>42</v>
      </c>
      <c r="D5" s="616">
        <v>22</v>
      </c>
      <c r="E5" s="599">
        <v>182</v>
      </c>
      <c r="F5" s="616">
        <v>75</v>
      </c>
      <c r="G5" s="945">
        <v>107</v>
      </c>
      <c r="H5" s="616">
        <v>87</v>
      </c>
      <c r="I5" s="616">
        <v>30</v>
      </c>
      <c r="J5" s="616">
        <v>57</v>
      </c>
      <c r="K5" s="217">
        <f>SUM(B5,E5,H5)</f>
        <v>333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63</v>
      </c>
      <c r="C6" s="612">
        <v>39</v>
      </c>
      <c r="D6" s="946">
        <v>24</v>
      </c>
      <c r="E6" s="601">
        <v>189</v>
      </c>
      <c r="F6" s="612">
        <v>80</v>
      </c>
      <c r="G6" s="946">
        <v>109</v>
      </c>
      <c r="H6" s="601">
        <v>74</v>
      </c>
      <c r="I6" s="612">
        <v>26</v>
      </c>
      <c r="J6" s="612">
        <v>48</v>
      </c>
      <c r="K6" s="218">
        <f>SUM(B6,E6,H6)</f>
        <v>326</v>
      </c>
      <c r="M6" s="105" t="s">
        <v>284</v>
      </c>
      <c r="N6" s="171">
        <f>IF(ISBLANK(J7),"",J7)</f>
        <v>26</v>
      </c>
      <c r="O6" s="80">
        <f>IF(ISBLANK(I7),"",I7)</f>
        <v>25</v>
      </c>
      <c r="P6" s="211"/>
    </row>
    <row r="7" spans="1:17" ht="24.75" x14ac:dyDescent="0.25">
      <c r="A7" s="218">
        <v>2023</v>
      </c>
      <c r="B7" s="601">
        <v>21</v>
      </c>
      <c r="C7" s="612">
        <v>14</v>
      </c>
      <c r="D7" s="946">
        <v>7</v>
      </c>
      <c r="E7" s="601">
        <v>110</v>
      </c>
      <c r="F7" s="612">
        <v>42</v>
      </c>
      <c r="G7" s="946">
        <v>68</v>
      </c>
      <c r="H7" s="601">
        <v>51</v>
      </c>
      <c r="I7" s="612">
        <v>25</v>
      </c>
      <c r="J7" s="612">
        <v>26</v>
      </c>
      <c r="K7" s="218">
        <f>SUM(B7,E7,H7)</f>
        <v>182</v>
      </c>
      <c r="M7" s="106" t="s">
        <v>285</v>
      </c>
      <c r="N7" s="220">
        <f>IF(ISBLANK(G7),"",G7)</f>
        <v>68</v>
      </c>
      <c r="O7" s="107">
        <f>IF(ISBLANK(F7),"",F7)</f>
        <v>42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7</v>
      </c>
      <c r="O8" s="83">
        <f>IF(ISBLANK(C7),"",C7)</f>
        <v>14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26</v>
      </c>
      <c r="O13" s="80">
        <f>IF(ISBLANK(I7),"",I7)</f>
        <v>25</v>
      </c>
      <c r="P13" s="211"/>
    </row>
    <row r="14" spans="1:17" ht="27.75" customHeight="1" x14ac:dyDescent="0.25">
      <c r="M14" s="106" t="s">
        <v>515</v>
      </c>
      <c r="N14" s="220">
        <f>IF(ISBLANK(G7),"",G7)</f>
        <v>68</v>
      </c>
      <c r="O14" s="107">
        <f>IF(ISBLANK(F7),"",F7)</f>
        <v>42</v>
      </c>
      <c r="P14" s="211"/>
    </row>
    <row r="15" spans="1:17" ht="26.25" customHeight="1" x14ac:dyDescent="0.25">
      <c r="M15" s="108" t="s">
        <v>516</v>
      </c>
      <c r="N15" s="170">
        <f>IF(ISBLANK(D7),"",D7)</f>
        <v>7</v>
      </c>
      <c r="O15" s="83">
        <f>IF(ISBLANK(C7),"",C7)</f>
        <v>14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19</v>
      </c>
      <c r="C21" s="616">
        <v>13</v>
      </c>
      <c r="D21" s="616">
        <v>6</v>
      </c>
      <c r="E21" s="599">
        <v>43</v>
      </c>
      <c r="F21" s="616">
        <v>16</v>
      </c>
      <c r="G21" s="945">
        <v>27</v>
      </c>
      <c r="H21" s="616">
        <v>15</v>
      </c>
      <c r="I21" s="616">
        <v>7</v>
      </c>
      <c r="J21" s="616">
        <v>8</v>
      </c>
      <c r="K21" s="217">
        <f>SUM(B21,E21,H21)</f>
        <v>77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25</v>
      </c>
      <c r="C22" s="1028">
        <v>17</v>
      </c>
      <c r="D22" s="980">
        <v>8</v>
      </c>
      <c r="E22" s="1034">
        <v>36</v>
      </c>
      <c r="F22" s="1028">
        <v>11</v>
      </c>
      <c r="G22" s="980">
        <v>25</v>
      </c>
      <c r="H22" s="1034">
        <v>21</v>
      </c>
      <c r="I22" s="1028">
        <v>9</v>
      </c>
      <c r="J22" s="1028">
        <v>12</v>
      </c>
      <c r="K22" s="218">
        <f>SUM(B22,E22,H22)</f>
        <v>82</v>
      </c>
      <c r="M22" s="105" t="s">
        <v>284</v>
      </c>
      <c r="N22" s="171">
        <f>IF(ISBLANK(J23),"",J23)</f>
        <v>17</v>
      </c>
      <c r="O22" s="80">
        <f>IF(ISBLANK(I23),"",I23)</f>
        <v>10</v>
      </c>
      <c r="P22" s="211"/>
    </row>
    <row r="23" spans="1:17" ht="24.75" x14ac:dyDescent="0.25">
      <c r="A23" s="218">
        <v>2022</v>
      </c>
      <c r="B23" s="1034">
        <v>19</v>
      </c>
      <c r="C23" s="1028">
        <v>14</v>
      </c>
      <c r="D23" s="980">
        <v>5</v>
      </c>
      <c r="E23" s="1034">
        <v>45</v>
      </c>
      <c r="F23" s="1028">
        <v>16</v>
      </c>
      <c r="G23" s="980">
        <v>29</v>
      </c>
      <c r="H23" s="1034">
        <v>27</v>
      </c>
      <c r="I23" s="1028">
        <v>10</v>
      </c>
      <c r="J23" s="1028">
        <v>17</v>
      </c>
      <c r="K23" s="218">
        <f>SUM(B23,E23,H23)</f>
        <v>91</v>
      </c>
      <c r="M23" s="106" t="s">
        <v>285</v>
      </c>
      <c r="N23" s="220">
        <f>IF(ISBLANK(G23),"",G23)</f>
        <v>29</v>
      </c>
      <c r="O23" s="107">
        <f>IF(ISBLANK(F23),"",F23)</f>
        <v>16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</v>
      </c>
      <c r="O24" s="109">
        <f>IF(ISBLANK(C23),"",C23)</f>
        <v>14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17</v>
      </c>
      <c r="O29" s="80">
        <f>IF(ISBLANK(I23),"",I23)</f>
        <v>10</v>
      </c>
      <c r="P29" s="211"/>
    </row>
    <row r="30" spans="1:17" ht="27.75" customHeight="1" x14ac:dyDescent="0.25">
      <c r="M30" s="106" t="s">
        <v>515</v>
      </c>
      <c r="N30" s="220">
        <f>IF(ISBLANK(G23),"",G23)</f>
        <v>29</v>
      </c>
      <c r="O30" s="107">
        <f>IF(ISBLANK(F23),"",F23)</f>
        <v>16</v>
      </c>
      <c r="P30" s="211"/>
    </row>
    <row r="31" spans="1:17" ht="27.75" customHeight="1" x14ac:dyDescent="0.25">
      <c r="M31" s="108" t="s">
        <v>516</v>
      </c>
      <c r="N31" s="221">
        <f>IF(ISBLANK(D23),"",D23)</f>
        <v>5</v>
      </c>
      <c r="O31" s="109">
        <f>IF(ISBLANK(C23),"",C23)</f>
        <v>14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185844</v>
      </c>
      <c r="D5" s="253"/>
    </row>
    <row r="6" spans="1:4" ht="30" x14ac:dyDescent="0.25">
      <c r="A6" s="686" t="s">
        <v>474</v>
      </c>
      <c r="B6" s="617">
        <v>140006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2.1</v>
      </c>
      <c r="J5" s="611">
        <v>4.5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2.2999999999999998</v>
      </c>
      <c r="J6" s="458">
        <v>2.6</v>
      </c>
      <c r="K6" s="976">
        <v>2.1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1.8</v>
      </c>
      <c r="J7" s="612">
        <v>2.7</v>
      </c>
      <c r="K7" s="980">
        <v>1.1000000000000001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</v>
      </c>
      <c r="C5" s="207">
        <v>16</v>
      </c>
      <c r="G5" s="113"/>
      <c r="H5" s="174" t="s">
        <v>586</v>
      </c>
      <c r="I5" s="207">
        <v>17</v>
      </c>
      <c r="J5" s="207">
        <v>9</v>
      </c>
    </row>
    <row r="6" spans="1:13" ht="15" customHeight="1" x14ac:dyDescent="0.25">
      <c r="A6" s="175" t="s">
        <v>587</v>
      </c>
      <c r="B6" s="208">
        <v>260</v>
      </c>
      <c r="C6" s="208">
        <v>55</v>
      </c>
      <c r="G6" s="113"/>
      <c r="H6" s="175" t="s">
        <v>587</v>
      </c>
      <c r="I6" s="208">
        <v>48</v>
      </c>
      <c r="J6" s="208">
        <v>27</v>
      </c>
    </row>
    <row r="7" spans="1:13" ht="15" customHeight="1" x14ac:dyDescent="0.25">
      <c r="A7" s="175" t="s">
        <v>588</v>
      </c>
      <c r="B7" s="208">
        <v>2323</v>
      </c>
      <c r="C7" s="208">
        <v>1413</v>
      </c>
      <c r="G7" s="113"/>
      <c r="H7" s="175" t="s">
        <v>588</v>
      </c>
      <c r="I7" s="208">
        <v>1114</v>
      </c>
      <c r="J7" s="208">
        <v>531</v>
      </c>
    </row>
    <row r="8" spans="1:13" ht="15" customHeight="1" x14ac:dyDescent="0.25">
      <c r="A8" s="175" t="s">
        <v>589</v>
      </c>
      <c r="B8" s="208">
        <v>1603</v>
      </c>
      <c r="C8" s="208">
        <v>1602</v>
      </c>
      <c r="G8" s="113"/>
      <c r="H8" s="175" t="s">
        <v>589</v>
      </c>
      <c r="I8" s="208">
        <v>1324</v>
      </c>
      <c r="J8" s="208">
        <v>1229</v>
      </c>
    </row>
    <row r="9" spans="1:13" ht="15" customHeight="1" x14ac:dyDescent="0.25">
      <c r="A9" s="175" t="s">
        <v>590</v>
      </c>
      <c r="B9" s="208">
        <v>2512</v>
      </c>
      <c r="C9" s="208">
        <v>2955</v>
      </c>
      <c r="G9" s="113"/>
      <c r="H9" s="175" t="s">
        <v>590</v>
      </c>
      <c r="I9" s="208">
        <v>2648</v>
      </c>
      <c r="J9" s="208">
        <v>2965</v>
      </c>
    </row>
    <row r="10" spans="1:13" ht="15" customHeight="1" x14ac:dyDescent="0.25">
      <c r="A10" s="175" t="s">
        <v>591</v>
      </c>
      <c r="B10" s="208">
        <v>309</v>
      </c>
      <c r="C10" s="208">
        <v>324</v>
      </c>
      <c r="G10" s="113"/>
      <c r="H10" s="175" t="s">
        <v>591</v>
      </c>
      <c r="I10" s="208">
        <v>319</v>
      </c>
      <c r="J10" s="208">
        <v>294</v>
      </c>
    </row>
    <row r="11" spans="1:13" ht="15" customHeight="1" x14ac:dyDescent="0.25">
      <c r="A11" s="176" t="s">
        <v>592</v>
      </c>
      <c r="B11" s="209">
        <v>395</v>
      </c>
      <c r="C11" s="209">
        <v>409</v>
      </c>
      <c r="G11" s="113"/>
      <c r="H11" s="176" t="s">
        <v>592</v>
      </c>
      <c r="I11" s="209">
        <v>624</v>
      </c>
      <c r="J11" s="209">
        <v>541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</v>
      </c>
      <c r="C17" s="178">
        <f>IF(ISBLANK(C5),"0",C5)</f>
        <v>16</v>
      </c>
      <c r="G17" s="113"/>
      <c r="H17" s="174" t="s">
        <v>586</v>
      </c>
      <c r="I17" s="177">
        <f>IF(ISBLANK(I5),"0",I5)</f>
        <v>17</v>
      </c>
      <c r="J17" s="178">
        <f>IF(ISBLANK(J5),"0",J5)</f>
        <v>9</v>
      </c>
    </row>
    <row r="18" spans="1:13" ht="15" customHeight="1" x14ac:dyDescent="0.25">
      <c r="A18" s="175" t="s">
        <v>587</v>
      </c>
      <c r="B18" s="179">
        <f t="shared" ref="B18:C18" si="0">IF(ISBLANK(B6),"0",B6)</f>
        <v>260</v>
      </c>
      <c r="C18" s="180">
        <f t="shared" si="0"/>
        <v>55</v>
      </c>
      <c r="G18" s="113"/>
      <c r="H18" s="175" t="s">
        <v>587</v>
      </c>
      <c r="I18" s="179">
        <f t="shared" ref="I18:J18" si="1">IF(ISBLANK(I6),"0",I6)</f>
        <v>48</v>
      </c>
      <c r="J18" s="180">
        <f t="shared" si="1"/>
        <v>27</v>
      </c>
    </row>
    <row r="19" spans="1:13" ht="15" customHeight="1" x14ac:dyDescent="0.25">
      <c r="A19" s="175" t="s">
        <v>588</v>
      </c>
      <c r="B19" s="179">
        <f t="shared" ref="B19:C19" si="2">IF(ISBLANK(B7),"0",B7)</f>
        <v>2323</v>
      </c>
      <c r="C19" s="180">
        <f t="shared" si="2"/>
        <v>1413</v>
      </c>
      <c r="G19" s="113"/>
      <c r="H19" s="175" t="s">
        <v>588</v>
      </c>
      <c r="I19" s="179">
        <f t="shared" ref="I19:J19" si="3">IF(ISBLANK(I7),"0",I7)</f>
        <v>1114</v>
      </c>
      <c r="J19" s="180">
        <f t="shared" si="3"/>
        <v>531</v>
      </c>
    </row>
    <row r="20" spans="1:13" ht="15" customHeight="1" x14ac:dyDescent="0.25">
      <c r="A20" s="175" t="s">
        <v>589</v>
      </c>
      <c r="B20" s="179">
        <f t="shared" ref="B20:C20" si="4">IF(ISBLANK(B8),"0",B8)</f>
        <v>1603</v>
      </c>
      <c r="C20" s="180">
        <f t="shared" si="4"/>
        <v>1602</v>
      </c>
      <c r="G20" s="113"/>
      <c r="H20" s="175" t="s">
        <v>589</v>
      </c>
      <c r="I20" s="179">
        <f t="shared" ref="I20:J20" si="5">IF(ISBLANK(I8),"0",I8)</f>
        <v>1324</v>
      </c>
      <c r="J20" s="180">
        <f t="shared" si="5"/>
        <v>1229</v>
      </c>
    </row>
    <row r="21" spans="1:13" ht="15" customHeight="1" x14ac:dyDescent="0.25">
      <c r="A21" s="175" t="s">
        <v>590</v>
      </c>
      <c r="B21" s="179">
        <f t="shared" ref="B21:C21" si="6">IF(ISBLANK(B9),"0",B9)</f>
        <v>2512</v>
      </c>
      <c r="C21" s="180">
        <f t="shared" si="6"/>
        <v>2955</v>
      </c>
      <c r="G21" s="113"/>
      <c r="H21" s="175" t="s">
        <v>590</v>
      </c>
      <c r="I21" s="179">
        <f t="shared" ref="I21:J21" si="7">IF(ISBLANK(I9),"0",I9)</f>
        <v>2648</v>
      </c>
      <c r="J21" s="180">
        <f t="shared" si="7"/>
        <v>2965</v>
      </c>
    </row>
    <row r="22" spans="1:13" ht="15" customHeight="1" x14ac:dyDescent="0.25">
      <c r="A22" s="175" t="s">
        <v>591</v>
      </c>
      <c r="B22" s="179">
        <f t="shared" ref="B22:C22" si="8">IF(ISBLANK(B10),"0",B10)</f>
        <v>309</v>
      </c>
      <c r="C22" s="180">
        <f t="shared" si="8"/>
        <v>324</v>
      </c>
      <c r="G22" s="113"/>
      <c r="H22" s="175" t="s">
        <v>591</v>
      </c>
      <c r="I22" s="179">
        <f t="shared" ref="I22:J22" si="9">IF(ISBLANK(I10),"0",I10)</f>
        <v>319</v>
      </c>
      <c r="J22" s="180">
        <f t="shared" si="9"/>
        <v>294</v>
      </c>
    </row>
    <row r="23" spans="1:13" ht="15" customHeight="1" x14ac:dyDescent="0.25">
      <c r="A23" s="176" t="s">
        <v>592</v>
      </c>
      <c r="B23" s="181">
        <f t="shared" ref="B23:C23" si="10">IF(ISBLANK(B11),"0",B11)</f>
        <v>395</v>
      </c>
      <c r="C23" s="182">
        <f t="shared" si="10"/>
        <v>409</v>
      </c>
      <c r="G23" s="113"/>
      <c r="H23" s="176" t="s">
        <v>592</v>
      </c>
      <c r="I23" s="181">
        <f t="shared" ref="I23:J23" si="11">IF(ISBLANK(I11),"0",I11)</f>
        <v>624</v>
      </c>
      <c r="J23" s="182">
        <f t="shared" si="11"/>
        <v>541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0.13491635186184567</v>
      </c>
      <c r="C29" s="184">
        <f>C17/SUM(C17:C23)*100</f>
        <v>0.23619722468260998</v>
      </c>
      <c r="D29" s="253"/>
      <c r="E29" s="253"/>
      <c r="G29" s="113"/>
      <c r="H29" s="174" t="s">
        <v>593</v>
      </c>
      <c r="I29" s="184">
        <f>I17/SUM(I17:I23)*100</f>
        <v>0.27896291434197573</v>
      </c>
      <c r="J29" s="184">
        <f>J17/SUM(J17:J23)*100</f>
        <v>0.16082916368834882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3.5078251484079872</v>
      </c>
      <c r="C30" s="185">
        <f>C18/SUM(C17:C23)*100</f>
        <v>0.81192795984647192</v>
      </c>
      <c r="D30" s="253"/>
      <c r="E30" s="253"/>
      <c r="G30" s="113"/>
      <c r="H30" s="175" t="s">
        <v>594</v>
      </c>
      <c r="I30" s="185">
        <f>I18/SUM(I17:I23)*100</f>
        <v>0.78765999343616677</v>
      </c>
      <c r="J30" s="185">
        <f>J18/SUM(J17:J23)*100</f>
        <v>0.48248749106504646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31.341068537506743</v>
      </c>
      <c r="C31" s="185">
        <f>C19/SUM(C17:C23)*100</f>
        <v>20.859167404782994</v>
      </c>
      <c r="D31" s="253"/>
      <c r="E31" s="253"/>
      <c r="G31" s="113"/>
      <c r="H31" s="175" t="s">
        <v>595</v>
      </c>
      <c r="I31" s="185">
        <f>I19/SUM(I17:I23)*100</f>
        <v>18.280275680997701</v>
      </c>
      <c r="J31" s="185">
        <f>J19/SUM(J17:J23)*100</f>
        <v>9.4889206576125797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21.627091203453858</v>
      </c>
      <c r="C32" s="185">
        <f>C20/SUM(C17:C23)*100</f>
        <v>23.649247121346324</v>
      </c>
      <c r="D32" s="253"/>
      <c r="E32" s="253"/>
      <c r="G32" s="113"/>
      <c r="H32" s="175" t="s">
        <v>596</v>
      </c>
      <c r="I32" s="185">
        <f>I20/SUM(I17:I23)*100</f>
        <v>21.726288152280933</v>
      </c>
      <c r="J32" s="185">
        <f>J20/SUM(J17:J23)*100</f>
        <v>21.962115796997857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33.890987587695633</v>
      </c>
      <c r="C33" s="185">
        <f>C21/SUM(C17:C23)*100</f>
        <v>43.622674933569535</v>
      </c>
      <c r="D33" s="253"/>
      <c r="E33" s="253"/>
      <c r="G33" s="113"/>
      <c r="H33" s="175" t="s">
        <v>597</v>
      </c>
      <c r="I33" s="185">
        <f>I21/SUM(I17:I23)*100</f>
        <v>43.452576304561866</v>
      </c>
      <c r="J33" s="185">
        <f>J21/SUM(J17:J23)*100</f>
        <v>52.984274481772701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4.1689152725310308</v>
      </c>
      <c r="C34" s="185">
        <f>C22/SUM(C17:C23)*100</f>
        <v>4.7829937998228527</v>
      </c>
      <c r="D34" s="253"/>
      <c r="E34" s="253"/>
      <c r="G34" s="113"/>
      <c r="H34" s="175" t="s">
        <v>598</v>
      </c>
      <c r="I34" s="185">
        <f>I22/SUM(I17:I23)*100</f>
        <v>5.2346570397111911</v>
      </c>
      <c r="J34" s="185">
        <f>J22/SUM(J17:J23)*100</f>
        <v>5.2537526804860617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5.3291958985429035</v>
      </c>
      <c r="C35" s="186">
        <f>C23/SUM(C17:C23)*100</f>
        <v>6.0377915559492177</v>
      </c>
      <c r="D35" s="253"/>
      <c r="E35" s="253"/>
      <c r="G35" s="113"/>
      <c r="H35" s="176" t="s">
        <v>599</v>
      </c>
      <c r="I35" s="186">
        <f>I23/SUM(I17:I23)*100</f>
        <v>10.239579914670168</v>
      </c>
      <c r="J35" s="186">
        <f>J23/SUM(J17:J23)*100</f>
        <v>9.6676197283774119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0.13491635186184567</v>
      </c>
      <c r="C41" s="184">
        <f t="shared" si="12"/>
        <v>0.23619722468260998</v>
      </c>
      <c r="G41" s="113"/>
      <c r="H41" s="174" t="s">
        <v>601</v>
      </c>
      <c r="I41" s="184">
        <f t="shared" ref="I41:J41" si="13">I29</f>
        <v>0.27896291434197573</v>
      </c>
      <c r="J41" s="184">
        <f t="shared" si="13"/>
        <v>0.16082916368834882</v>
      </c>
    </row>
    <row r="42" spans="1:12" x14ac:dyDescent="0.25">
      <c r="A42" s="175" t="s">
        <v>602</v>
      </c>
      <c r="B42" s="185">
        <f t="shared" si="12"/>
        <v>3.5078251484079872</v>
      </c>
      <c r="C42" s="185">
        <f t="shared" si="12"/>
        <v>0.81192795984647192</v>
      </c>
      <c r="G42" s="113"/>
      <c r="H42" s="175" t="s">
        <v>602</v>
      </c>
      <c r="I42" s="185">
        <f t="shared" ref="I42:J42" si="14">I30</f>
        <v>0.78765999343616677</v>
      </c>
      <c r="J42" s="185">
        <f t="shared" si="14"/>
        <v>0.48248749106504646</v>
      </c>
    </row>
    <row r="43" spans="1:12" x14ac:dyDescent="0.25">
      <c r="A43" s="175" t="s">
        <v>603</v>
      </c>
      <c r="B43" s="185">
        <f t="shared" si="12"/>
        <v>31.341068537506743</v>
      </c>
      <c r="C43" s="185">
        <f t="shared" si="12"/>
        <v>20.859167404782994</v>
      </c>
      <c r="G43" s="113"/>
      <c r="H43" s="175" t="s">
        <v>603</v>
      </c>
      <c r="I43" s="185">
        <f t="shared" ref="I43:J43" si="15">I31</f>
        <v>18.280275680997701</v>
      </c>
      <c r="J43" s="185">
        <f t="shared" si="15"/>
        <v>9.4889206576125797</v>
      </c>
    </row>
    <row r="44" spans="1:12" x14ac:dyDescent="0.25">
      <c r="A44" s="175" t="s">
        <v>604</v>
      </c>
      <c r="B44" s="185">
        <f t="shared" si="12"/>
        <v>21.627091203453858</v>
      </c>
      <c r="C44" s="185">
        <f t="shared" si="12"/>
        <v>23.649247121346324</v>
      </c>
      <c r="G44" s="113"/>
      <c r="H44" s="175" t="s">
        <v>604</v>
      </c>
      <c r="I44" s="185">
        <f t="shared" ref="I44:J44" si="16">I32</f>
        <v>21.726288152280933</v>
      </c>
      <c r="J44" s="185">
        <f t="shared" si="16"/>
        <v>21.962115796997857</v>
      </c>
    </row>
    <row r="45" spans="1:12" x14ac:dyDescent="0.25">
      <c r="A45" s="175" t="s">
        <v>605</v>
      </c>
      <c r="B45" s="185">
        <f t="shared" si="12"/>
        <v>33.890987587695633</v>
      </c>
      <c r="C45" s="185">
        <f t="shared" si="12"/>
        <v>43.622674933569535</v>
      </c>
      <c r="G45" s="113"/>
      <c r="H45" s="175" t="s">
        <v>605</v>
      </c>
      <c r="I45" s="185">
        <f t="shared" ref="I45:J45" si="17">I33</f>
        <v>43.452576304561866</v>
      </c>
      <c r="J45" s="185">
        <f t="shared" si="17"/>
        <v>52.984274481772701</v>
      </c>
    </row>
    <row r="46" spans="1:12" x14ac:dyDescent="0.25">
      <c r="A46" s="175" t="s">
        <v>606</v>
      </c>
      <c r="B46" s="185">
        <f t="shared" si="12"/>
        <v>4.1689152725310308</v>
      </c>
      <c r="C46" s="185">
        <f t="shared" si="12"/>
        <v>4.7829937998228527</v>
      </c>
      <c r="G46" s="113"/>
      <c r="H46" s="175" t="s">
        <v>606</v>
      </c>
      <c r="I46" s="185">
        <f t="shared" ref="I46:J46" si="18">I34</f>
        <v>5.2346570397111911</v>
      </c>
      <c r="J46" s="185">
        <f t="shared" si="18"/>
        <v>5.2537526804860617</v>
      </c>
    </row>
    <row r="47" spans="1:12" x14ac:dyDescent="0.25">
      <c r="A47" s="176" t="s">
        <v>607</v>
      </c>
      <c r="B47" s="186">
        <f t="shared" si="12"/>
        <v>5.3291958985429035</v>
      </c>
      <c r="C47" s="186">
        <f t="shared" si="12"/>
        <v>6.0377915559492177</v>
      </c>
      <c r="G47" s="113"/>
      <c r="H47" s="176" t="s">
        <v>607</v>
      </c>
      <c r="I47" s="186">
        <f t="shared" ref="I47:J47" si="19">I35</f>
        <v>10.239579914670168</v>
      </c>
      <c r="J47" s="186">
        <f t="shared" si="19"/>
        <v>9.6676197283774119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4958</v>
      </c>
      <c r="C5" s="207">
        <v>4045</v>
      </c>
      <c r="D5" s="253"/>
      <c r="E5" s="253"/>
      <c r="F5" s="1003"/>
      <c r="H5" s="174" t="s">
        <v>624</v>
      </c>
      <c r="I5" s="207">
        <v>2248</v>
      </c>
      <c r="J5" s="207">
        <v>1745</v>
      </c>
    </row>
    <row r="6" spans="1:10" ht="15" customHeight="1" x14ac:dyDescent="0.25">
      <c r="A6" s="175" t="s">
        <v>625</v>
      </c>
      <c r="B6" s="208">
        <v>969</v>
      </c>
      <c r="C6" s="208">
        <v>995</v>
      </c>
      <c r="D6" s="253"/>
      <c r="E6" s="253"/>
      <c r="F6" s="1003"/>
      <c r="H6" s="175" t="s">
        <v>625</v>
      </c>
      <c r="I6" s="208">
        <v>1738</v>
      </c>
      <c r="J6" s="208">
        <v>1910</v>
      </c>
    </row>
    <row r="7" spans="1:10" ht="15" customHeight="1" x14ac:dyDescent="0.25">
      <c r="A7" s="176" t="s">
        <v>626</v>
      </c>
      <c r="B7" s="209">
        <v>1485</v>
      </c>
      <c r="C7" s="209">
        <v>1734</v>
      </c>
      <c r="D7" s="253"/>
      <c r="E7" s="253"/>
      <c r="F7" s="1003"/>
      <c r="H7" s="175" t="s">
        <v>626</v>
      </c>
      <c r="I7" s="208">
        <v>2090</v>
      </c>
      <c r="J7" s="208">
        <v>1922</v>
      </c>
    </row>
    <row r="8" spans="1:10" x14ac:dyDescent="0.25">
      <c r="D8" s="253"/>
      <c r="E8" s="253"/>
      <c r="F8" s="1003"/>
      <c r="H8" s="176" t="s">
        <v>2351</v>
      </c>
      <c r="I8" s="209">
        <v>18</v>
      </c>
      <c r="J8" s="209">
        <v>19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4958</v>
      </c>
      <c r="C13" s="178">
        <f>IF(ISBLANK(C5),"0",C5)</f>
        <v>4045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969</v>
      </c>
      <c r="C14" s="180">
        <f t="shared" si="0"/>
        <v>995</v>
      </c>
      <c r="D14" s="253"/>
      <c r="E14" s="253"/>
      <c r="F14" s="1003"/>
      <c r="H14" s="174" t="s">
        <v>624</v>
      </c>
      <c r="I14" s="177">
        <f>IF(ISBLANK(I5),"0",I5)</f>
        <v>2248</v>
      </c>
      <c r="J14" s="178">
        <f>IF(ISBLANK(J5),"0",J5)</f>
        <v>1745</v>
      </c>
    </row>
    <row r="15" spans="1:10" ht="15" customHeight="1" x14ac:dyDescent="0.25">
      <c r="A15" s="176" t="s">
        <v>626</v>
      </c>
      <c r="B15" s="181">
        <f t="shared" si="0"/>
        <v>1485</v>
      </c>
      <c r="C15" s="182">
        <f t="shared" si="0"/>
        <v>1734</v>
      </c>
      <c r="D15" s="253"/>
      <c r="E15" s="253"/>
      <c r="F15" s="1003"/>
      <c r="H15" s="175" t="s">
        <v>625</v>
      </c>
      <c r="I15" s="179">
        <f t="shared" ref="I15:J15" si="1">IF(ISBLANK(I6),"0",I6)</f>
        <v>1738</v>
      </c>
      <c r="J15" s="180">
        <f t="shared" si="1"/>
        <v>1910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2090</v>
      </c>
      <c r="J16" s="180">
        <f t="shared" si="2"/>
        <v>1922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18</v>
      </c>
      <c r="J17" s="182">
        <f t="shared" si="3"/>
        <v>19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66.891527253103078</v>
      </c>
      <c r="C21" s="184">
        <f>C13/SUM(C13:C15)*100</f>
        <v>59.713610865072333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13.073394495412844</v>
      </c>
      <c r="C22" s="185">
        <f>C14/SUM(C13:C15)*100</f>
        <v>14.688514909949808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20.03507825148408</v>
      </c>
      <c r="C23" s="186">
        <f>C15/SUM(C13:C15)*100</f>
        <v>25.597874224977858</v>
      </c>
      <c r="D23" s="253"/>
      <c r="E23" s="253"/>
      <c r="F23" s="1003"/>
      <c r="H23" s="174" t="s">
        <v>629</v>
      </c>
      <c r="I23" s="184">
        <f>I14/SUM(I14:I17)*100</f>
        <v>36.888743025927141</v>
      </c>
      <c r="J23" s="184">
        <f>J14/SUM(J14:J17)*100</f>
        <v>31.182987848463188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28.51985559566787</v>
      </c>
      <c r="J24" s="185">
        <f>J15/SUM(J14:J17)*100</f>
        <v>34.131522516082917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34.296028880866423</v>
      </c>
      <c r="J25" s="185">
        <f>J16/SUM(J14:J17)*100</f>
        <v>34.345961401000714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0.29537249753856254</v>
      </c>
      <c r="J26" s="186">
        <f>J17/SUM(J14:J17)*100</f>
        <v>0.33952823445318081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66.891527253103078</v>
      </c>
      <c r="C29" s="189">
        <f t="shared" si="4"/>
        <v>59.713610865072333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13.073394495412844</v>
      </c>
      <c r="C30" s="192">
        <f t="shared" si="4"/>
        <v>14.688514909949808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20.03507825148408</v>
      </c>
      <c r="C31" s="195">
        <f t="shared" si="4"/>
        <v>25.597874224977858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36.888743025927141</v>
      </c>
      <c r="J32" s="189">
        <f>J23</f>
        <v>31.182987848463188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28.51985559566787</v>
      </c>
      <c r="J33" s="192">
        <f t="shared" si="5"/>
        <v>34.131522516082917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34.296028880866423</v>
      </c>
      <c r="J34" s="192">
        <f t="shared" si="6"/>
        <v>34.345961401000714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0.29537249753856254</v>
      </c>
      <c r="J35" s="195">
        <f t="shared" si="7"/>
        <v>0.33952823445318081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525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25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13261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23.8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-16.7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73.28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48.6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244.6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1</v>
      </c>
      <c r="E5" s="28"/>
      <c r="J5" s="654" t="s">
        <v>542</v>
      </c>
      <c r="K5" s="669">
        <f>IF(ISBLANK(B5),"",B5)</f>
        <v>1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2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2</v>
      </c>
      <c r="C7" s="657">
        <v>6</v>
      </c>
      <c r="E7" s="44"/>
      <c r="J7" s="656" t="s">
        <v>641</v>
      </c>
      <c r="K7" s="670">
        <f t="shared" si="0"/>
        <v>2</v>
      </c>
      <c r="L7" s="619">
        <f t="shared" si="1"/>
        <v>6</v>
      </c>
      <c r="N7" s="44"/>
    </row>
    <row r="8" spans="1:15" x14ac:dyDescent="0.25">
      <c r="A8" s="650" t="s">
        <v>642</v>
      </c>
      <c r="B8" s="651">
        <v>7</v>
      </c>
      <c r="C8" s="651">
        <v>4</v>
      </c>
      <c r="E8" s="21"/>
      <c r="J8" s="650" t="s">
        <v>642</v>
      </c>
      <c r="K8" s="670">
        <f t="shared" si="0"/>
        <v>7</v>
      </c>
      <c r="L8" s="619">
        <f t="shared" si="1"/>
        <v>4</v>
      </c>
      <c r="N8" s="21"/>
    </row>
    <row r="9" spans="1:15" x14ac:dyDescent="0.25">
      <c r="A9" s="650" t="s">
        <v>643</v>
      </c>
      <c r="B9" s="651">
        <v>16</v>
      </c>
      <c r="C9" s="651">
        <v>5</v>
      </c>
      <c r="E9" s="21"/>
      <c r="J9" s="650" t="s">
        <v>643</v>
      </c>
      <c r="K9" s="670">
        <f t="shared" si="0"/>
        <v>16</v>
      </c>
      <c r="L9" s="619">
        <f t="shared" si="1"/>
        <v>5</v>
      </c>
      <c r="N9" s="21"/>
    </row>
    <row r="10" spans="1:15" x14ac:dyDescent="0.25">
      <c r="A10" s="652" t="s">
        <v>365</v>
      </c>
      <c r="B10" s="653">
        <v>185</v>
      </c>
      <c r="C10" s="653">
        <v>20</v>
      </c>
      <c r="J10" s="652" t="s">
        <v>365</v>
      </c>
      <c r="K10" s="671">
        <f t="shared" si="0"/>
        <v>185</v>
      </c>
      <c r="L10" s="620">
        <f t="shared" si="1"/>
        <v>20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2.74</v>
      </c>
      <c r="C15" s="197"/>
      <c r="D15" s="253"/>
      <c r="E15" s="211"/>
      <c r="F15" s="253"/>
      <c r="G15" s="253"/>
      <c r="J15" s="673" t="s">
        <v>488</v>
      </c>
      <c r="K15" s="674">
        <f>B15</f>
        <v>2.74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0.53</v>
      </c>
      <c r="C16" s="197"/>
      <c r="D16" s="253"/>
      <c r="E16" s="254"/>
      <c r="F16" s="253"/>
      <c r="G16" s="253"/>
      <c r="J16" s="675" t="s">
        <v>489</v>
      </c>
      <c r="K16" s="676">
        <f>B16</f>
        <v>0.53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0.81</v>
      </c>
      <c r="C18" s="197"/>
      <c r="D18" s="255"/>
      <c r="E18" s="256"/>
      <c r="F18" s="253"/>
      <c r="G18" s="253"/>
      <c r="J18" s="678" t="s">
        <v>501</v>
      </c>
      <c r="K18" s="674">
        <f>B18</f>
        <v>0.81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2.5299999999999998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2.5299999999999998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1.68</v>
      </c>
      <c r="C21" s="253"/>
      <c r="D21" s="253"/>
      <c r="E21" s="253"/>
      <c r="F21" s="253"/>
      <c r="G21" s="253"/>
      <c r="J21" s="661" t="s">
        <v>498</v>
      </c>
      <c r="K21" s="679">
        <f>B21</f>
        <v>1.68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1</v>
      </c>
      <c r="E32" s="28"/>
      <c r="J32" s="654" t="s">
        <v>542</v>
      </c>
      <c r="K32" s="669">
        <f>IF(ISBLANK(B32),"",B32)</f>
        <v>1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2</v>
      </c>
      <c r="C34" s="657">
        <v>3</v>
      </c>
      <c r="E34" s="44"/>
      <c r="J34" s="656" t="s">
        <v>641</v>
      </c>
      <c r="K34" s="670">
        <f t="shared" si="2"/>
        <v>2</v>
      </c>
      <c r="L34" s="619">
        <f t="shared" si="3"/>
        <v>3</v>
      </c>
      <c r="N34" s="44"/>
    </row>
    <row r="35" spans="1:15" x14ac:dyDescent="0.25">
      <c r="A35" s="650" t="s">
        <v>642</v>
      </c>
      <c r="B35" s="651">
        <v>4</v>
      </c>
      <c r="C35" s="651">
        <v>4</v>
      </c>
      <c r="E35" s="21"/>
      <c r="J35" s="650" t="s">
        <v>642</v>
      </c>
      <c r="K35" s="670">
        <f t="shared" si="2"/>
        <v>4</v>
      </c>
      <c r="L35" s="619">
        <f t="shared" si="3"/>
        <v>4</v>
      </c>
      <c r="N35" s="21"/>
    </row>
    <row r="36" spans="1:15" x14ac:dyDescent="0.25">
      <c r="A36" s="650" t="s">
        <v>643</v>
      </c>
      <c r="B36" s="651">
        <v>4</v>
      </c>
      <c r="C36" s="651">
        <v>3</v>
      </c>
      <c r="E36" s="21"/>
      <c r="J36" s="650" t="s">
        <v>643</v>
      </c>
      <c r="K36" s="670">
        <f t="shared" si="2"/>
        <v>4</v>
      </c>
      <c r="L36" s="619">
        <f t="shared" si="3"/>
        <v>3</v>
      </c>
      <c r="N36" s="21"/>
    </row>
    <row r="37" spans="1:15" x14ac:dyDescent="0.25">
      <c r="A37" s="652" t="s">
        <v>365</v>
      </c>
      <c r="B37" s="653">
        <v>17</v>
      </c>
      <c r="C37" s="653">
        <v>7</v>
      </c>
      <c r="J37" s="652" t="s">
        <v>365</v>
      </c>
      <c r="K37" s="671">
        <f t="shared" si="2"/>
        <v>17</v>
      </c>
      <c r="L37" s="620">
        <f t="shared" si="3"/>
        <v>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0.44</v>
      </c>
      <c r="C42" s="197"/>
      <c r="D42" s="253"/>
      <c r="E42" s="211"/>
      <c r="F42" s="253"/>
      <c r="G42" s="253"/>
      <c r="J42" s="673" t="s">
        <v>488</v>
      </c>
      <c r="K42" s="674">
        <f>B42</f>
        <v>0.44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0.31</v>
      </c>
      <c r="C43" s="197"/>
      <c r="D43" s="253"/>
      <c r="E43" s="254"/>
      <c r="F43" s="253"/>
      <c r="G43" s="253"/>
      <c r="J43" s="675" t="s">
        <v>489</v>
      </c>
      <c r="K43" s="676">
        <f>B43</f>
        <v>0.31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0.26</v>
      </c>
      <c r="C45" s="197"/>
      <c r="D45" s="255"/>
      <c r="E45" s="256"/>
      <c r="F45" s="253"/>
      <c r="G45" s="253"/>
      <c r="J45" s="678" t="s">
        <v>501</v>
      </c>
      <c r="K45" s="674">
        <f>B45</f>
        <v>0.26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0.51</v>
      </c>
      <c r="C46" s="198"/>
      <c r="D46" s="255"/>
      <c r="E46" s="256"/>
      <c r="F46" s="253"/>
      <c r="G46" s="253"/>
      <c r="J46" s="672" t="s">
        <v>502</v>
      </c>
      <c r="K46" s="676">
        <f>B46</f>
        <v>0.51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0.38</v>
      </c>
      <c r="C48" s="253"/>
      <c r="D48" s="253"/>
      <c r="E48" s="253"/>
      <c r="F48" s="253"/>
      <c r="G48" s="253"/>
      <c r="J48" s="661" t="s">
        <v>498</v>
      </c>
      <c r="K48" s="679">
        <f>B48</f>
        <v>0.38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0.5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0.8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47.4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188.5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96.5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1118143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84318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12.7</v>
      </c>
      <c r="D4" s="600">
        <v>79.7</v>
      </c>
      <c r="E4" s="600">
        <v>1.25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62.8</v>
      </c>
      <c r="E5" s="751">
        <v>0.72</v>
      </c>
      <c r="G5" s="647" t="s">
        <v>446</v>
      </c>
      <c r="H5" s="648">
        <f>IF(ISBLANK(B4),"",B4)</f>
        <v>1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47.4</v>
      </c>
      <c r="E6" s="959">
        <v>0.65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12.7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54</v>
      </c>
      <c r="C4" s="643">
        <v>3.9</v>
      </c>
      <c r="D4" s="643">
        <v>0.9</v>
      </c>
      <c r="E4" s="643">
        <v>0.16</v>
      </c>
      <c r="F4" s="643">
        <v>0.5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60</v>
      </c>
      <c r="C5" s="602">
        <v>4.4000000000000004</v>
      </c>
      <c r="D5" s="602">
        <v>0.9</v>
      </c>
      <c r="E5" s="602">
        <v>0.16</v>
      </c>
      <c r="F5" s="602">
        <v>0.9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57</v>
      </c>
      <c r="C6" s="602">
        <v>4.3</v>
      </c>
      <c r="D6" s="602">
        <v>0.5</v>
      </c>
      <c r="E6" s="602">
        <v>0.16</v>
      </c>
      <c r="F6" s="602">
        <v>0.9</v>
      </c>
      <c r="G6" s="602">
        <v>0.8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96.5</v>
      </c>
      <c r="C5" s="602">
        <v>95.3</v>
      </c>
      <c r="D5" s="602">
        <v>1</v>
      </c>
      <c r="E5" s="602">
        <v>7.3</v>
      </c>
      <c r="F5" s="253"/>
      <c r="G5" s="253"/>
      <c r="H5" s="253"/>
    </row>
    <row r="6" spans="1:8" x14ac:dyDescent="0.25">
      <c r="A6" s="360">
        <v>2021</v>
      </c>
      <c r="B6" s="602">
        <v>97.6</v>
      </c>
      <c r="C6" s="602">
        <v>95.8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96.7</v>
      </c>
      <c r="C7" s="1067">
        <v>96.5</v>
      </c>
      <c r="D7" s="1067">
        <v>25</v>
      </c>
      <c r="E7" s="1067">
        <v>188.5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7.3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188.5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3097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23.4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774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3290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17742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1338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3097</v>
      </c>
      <c r="C5" s="1034">
        <v>1535</v>
      </c>
      <c r="D5" s="600">
        <v>1562</v>
      </c>
      <c r="G5" s="871" t="s">
        <v>126</v>
      </c>
      <c r="H5" s="637">
        <f>IF(ISBLANK(D7),"",D7)</f>
        <v>1562</v>
      </c>
    </row>
    <row r="6" spans="1:17" x14ac:dyDescent="0.25">
      <c r="A6" s="641">
        <v>2021</v>
      </c>
      <c r="B6" s="1034">
        <v>3197</v>
      </c>
      <c r="C6" s="1034">
        <v>1585</v>
      </c>
      <c r="D6" s="602">
        <v>1612</v>
      </c>
      <c r="G6" s="635" t="s">
        <v>127</v>
      </c>
      <c r="H6" s="623">
        <f>IF(ISBLANK(C7),"",C7)</f>
        <v>1535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3097</v>
      </c>
      <c r="C7" s="1034">
        <v>1535</v>
      </c>
      <c r="D7" s="617">
        <v>1562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1562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1535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683</v>
      </c>
      <c r="C6" s="55">
        <v>340</v>
      </c>
      <c r="D6" s="55">
        <v>343</v>
      </c>
      <c r="E6" s="70">
        <v>870</v>
      </c>
      <c r="F6" s="55">
        <v>450</v>
      </c>
      <c r="G6" s="110">
        <v>420</v>
      </c>
      <c r="H6" s="55">
        <v>494</v>
      </c>
      <c r="I6" s="55">
        <v>269</v>
      </c>
      <c r="J6" s="55">
        <v>225</v>
      </c>
      <c r="K6" s="70">
        <v>1923</v>
      </c>
      <c r="L6" s="55">
        <v>994</v>
      </c>
      <c r="M6" s="110">
        <v>929</v>
      </c>
      <c r="N6" s="70">
        <v>2043</v>
      </c>
      <c r="O6" s="55">
        <v>1091</v>
      </c>
      <c r="P6" s="110">
        <v>952</v>
      </c>
      <c r="Q6" s="70">
        <v>8117</v>
      </c>
      <c r="R6" s="55">
        <v>4161</v>
      </c>
      <c r="S6" s="110">
        <v>3956</v>
      </c>
      <c r="T6" s="70">
        <v>13760</v>
      </c>
      <c r="U6" s="55">
        <v>6688</v>
      </c>
      <c r="V6" s="160">
        <v>7072</v>
      </c>
    </row>
    <row r="7" spans="1:22" x14ac:dyDescent="0.25">
      <c r="A7" s="286">
        <v>2021</v>
      </c>
      <c r="B7" s="167">
        <v>678</v>
      </c>
      <c r="C7" s="94">
        <v>339</v>
      </c>
      <c r="D7" s="94">
        <v>339</v>
      </c>
      <c r="E7" s="167">
        <v>862</v>
      </c>
      <c r="F7" s="94">
        <v>443</v>
      </c>
      <c r="G7" s="169">
        <v>419</v>
      </c>
      <c r="H7" s="94">
        <v>492</v>
      </c>
      <c r="I7" s="94">
        <v>267</v>
      </c>
      <c r="J7" s="94">
        <v>225</v>
      </c>
      <c r="K7" s="167">
        <v>1907</v>
      </c>
      <c r="L7" s="94">
        <v>984</v>
      </c>
      <c r="M7" s="169">
        <v>923</v>
      </c>
      <c r="N7" s="167">
        <v>2022</v>
      </c>
      <c r="O7" s="94">
        <v>1079</v>
      </c>
      <c r="P7" s="169">
        <v>943</v>
      </c>
      <c r="Q7" s="167">
        <v>7982</v>
      </c>
      <c r="R7" s="94">
        <v>4091</v>
      </c>
      <c r="S7" s="169">
        <v>3891</v>
      </c>
      <c r="T7" s="212">
        <v>13534</v>
      </c>
      <c r="U7" s="58">
        <v>6571</v>
      </c>
      <c r="V7" s="160">
        <v>6963</v>
      </c>
    </row>
    <row r="8" spans="1:22" x14ac:dyDescent="0.25">
      <c r="A8" s="219">
        <v>2022</v>
      </c>
      <c r="B8" s="72">
        <v>665</v>
      </c>
      <c r="C8" s="61">
        <v>331</v>
      </c>
      <c r="D8" s="61">
        <v>334</v>
      </c>
      <c r="E8" s="72">
        <v>859</v>
      </c>
      <c r="F8" s="61">
        <v>443</v>
      </c>
      <c r="G8" s="111">
        <v>416</v>
      </c>
      <c r="H8" s="61">
        <v>445</v>
      </c>
      <c r="I8" s="61">
        <v>235</v>
      </c>
      <c r="J8" s="61">
        <v>210</v>
      </c>
      <c r="K8" s="72">
        <v>1861</v>
      </c>
      <c r="L8" s="61">
        <v>950</v>
      </c>
      <c r="M8" s="111">
        <v>911</v>
      </c>
      <c r="N8" s="72">
        <v>1784</v>
      </c>
      <c r="O8" s="61">
        <v>931</v>
      </c>
      <c r="P8" s="111">
        <v>853</v>
      </c>
      <c r="Q8" s="72">
        <v>7622</v>
      </c>
      <c r="R8" s="61">
        <v>3843</v>
      </c>
      <c r="S8" s="111">
        <v>3779</v>
      </c>
      <c r="T8" s="72">
        <v>13261</v>
      </c>
      <c r="U8" s="61">
        <v>6403</v>
      </c>
      <c r="V8" s="111">
        <v>6858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665</v>
      </c>
      <c r="C15" s="172">
        <f>E8</f>
        <v>859</v>
      </c>
      <c r="D15" s="172">
        <f>H8</f>
        <v>445</v>
      </c>
      <c r="E15" s="172">
        <f>K8</f>
        <v>1861</v>
      </c>
      <c r="F15" s="172">
        <f>N8</f>
        <v>1784</v>
      </c>
      <c r="G15" s="172">
        <f>Q8</f>
        <v>7622</v>
      </c>
      <c r="H15" s="334">
        <f>T8</f>
        <v>13261</v>
      </c>
      <c r="M15" s="172">
        <f>K8</f>
        <v>1861</v>
      </c>
      <c r="N15" s="172">
        <f>H15-E15-O15</f>
        <v>7285</v>
      </c>
      <c r="O15" s="172">
        <f>H15-(B15+C15+G15)</f>
        <v>4115</v>
      </c>
      <c r="P15" s="29"/>
      <c r="Q15" s="100">
        <f>M15/H15*100</f>
        <v>14.033632456074201</v>
      </c>
      <c r="R15" s="100">
        <f>N15/H15*100</f>
        <v>54.935525224342051</v>
      </c>
      <c r="S15" s="100">
        <f>O15/H15*100</f>
        <v>31.030842319583741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14.033632456074201</v>
      </c>
      <c r="R18" s="100">
        <f>N15/H15*100</f>
        <v>54.935525224342051</v>
      </c>
      <c r="S18" s="100">
        <f>O15/H15*100</f>
        <v>31.030842319583741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9.5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10.6</v>
      </c>
      <c r="C25" s="357"/>
      <c r="D25" s="357"/>
      <c r="E25" s="72">
        <v>10.6</v>
      </c>
      <c r="F25" s="357"/>
      <c r="G25" s="461"/>
      <c r="H25" s="72">
        <v>10.64</v>
      </c>
      <c r="I25" s="61">
        <v>21.74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21.74</v>
      </c>
      <c r="F34" s="702">
        <f t="shared" si="3"/>
        <v>2022</v>
      </c>
      <c r="G34" s="676">
        <f t="shared" si="4"/>
        <v>0</v>
      </c>
      <c r="H34" s="676">
        <f t="shared" si="5"/>
        <v>21.74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10</v>
      </c>
      <c r="C4" s="600">
        <v>1</v>
      </c>
      <c r="D4" s="600">
        <v>1</v>
      </c>
      <c r="E4" s="599">
        <v>1</v>
      </c>
      <c r="F4" s="600">
        <v>5.8</v>
      </c>
      <c r="G4" s="600">
        <v>0.5</v>
      </c>
    </row>
    <row r="5" spans="1:10" x14ac:dyDescent="0.25">
      <c r="A5" s="286">
        <v>2022</v>
      </c>
      <c r="B5" s="751">
        <v>11</v>
      </c>
      <c r="C5" s="751">
        <v>1</v>
      </c>
      <c r="D5" s="751">
        <v>1</v>
      </c>
      <c r="E5" s="753">
        <v>0</v>
      </c>
      <c r="F5" s="751">
        <v>6.5</v>
      </c>
      <c r="G5" s="751">
        <v>0.5</v>
      </c>
    </row>
    <row r="6" spans="1:10" x14ac:dyDescent="0.25">
      <c r="A6" s="218">
        <v>2023</v>
      </c>
      <c r="B6" s="752">
        <v>10</v>
      </c>
      <c r="C6" s="752">
        <v>0</v>
      </c>
      <c r="D6" s="752">
        <v>4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10</v>
      </c>
      <c r="C11" s="80">
        <f>IF(ISBLANK(D4),"",D4)</f>
        <v>1</v>
      </c>
      <c r="E11" s="103">
        <f>A4</f>
        <v>2021</v>
      </c>
      <c r="F11" s="80">
        <f>IF(ISBLANK(B4),"",B4)</f>
        <v>10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10</v>
      </c>
      <c r="C13" s="83">
        <f>IF(ISBLANK(D6),"",D6)</f>
        <v>4</v>
      </c>
      <c r="D13" s="253"/>
      <c r="E13" s="155">
        <f t="shared" si="1"/>
        <v>2023</v>
      </c>
      <c r="F13" s="83">
        <f t="shared" si="2"/>
        <v>10</v>
      </c>
      <c r="G13" s="83">
        <f t="shared" si="3"/>
        <v>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1</v>
      </c>
      <c r="E18" s="603">
        <f>A4</f>
        <v>2021</v>
      </c>
      <c r="F18" s="100">
        <f>IF(ISBLANK(C4),"",C4)</f>
        <v>1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142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8.8000000000000007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76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213</v>
      </c>
    </row>
    <row r="17" spans="2:3" x14ac:dyDescent="0.25">
      <c r="B17" s="253">
        <v>2022</v>
      </c>
      <c r="C17" s="1100">
        <v>163</v>
      </c>
    </row>
    <row r="18" spans="2:3" x14ac:dyDescent="0.25">
      <c r="B18" s="253">
        <v>2023</v>
      </c>
      <c r="C18" s="1100">
        <v>142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213</v>
      </c>
    </row>
    <row r="22" spans="2:3" x14ac:dyDescent="0.25">
      <c r="B22" s="636">
        <f>B17</f>
        <v>2022</v>
      </c>
      <c r="C22" s="636">
        <f t="shared" ref="C22:C23" si="0">IF(ISBLANK(C17),"",C17)</f>
        <v>163</v>
      </c>
    </row>
    <row r="23" spans="2:3" x14ac:dyDescent="0.25">
      <c r="B23" s="636">
        <f>B18</f>
        <v>2023</v>
      </c>
      <c r="C23" s="636">
        <f t="shared" si="0"/>
        <v>142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</v>
      </c>
      <c r="C5" s="55">
        <v>11</v>
      </c>
      <c r="D5" s="55">
        <v>3</v>
      </c>
      <c r="E5" s="269">
        <f>SUM(B5:D5)</f>
        <v>17</v>
      </c>
      <c r="F5" s="71">
        <v>157</v>
      </c>
      <c r="G5" s="70">
        <v>0.2</v>
      </c>
      <c r="H5" s="55">
        <v>0.1</v>
      </c>
      <c r="I5" s="110">
        <v>0.1</v>
      </c>
      <c r="J5" s="71">
        <v>1.2</v>
      </c>
    </row>
    <row r="6" spans="1:10" x14ac:dyDescent="0.25">
      <c r="A6" s="286">
        <v>2022</v>
      </c>
      <c r="B6" s="757">
        <v>3</v>
      </c>
      <c r="C6" s="758">
        <v>12</v>
      </c>
      <c r="D6" s="758">
        <v>4</v>
      </c>
      <c r="E6" s="270">
        <f>SUM(B6:D6)</f>
        <v>19</v>
      </c>
      <c r="F6" s="214">
        <v>164</v>
      </c>
      <c r="G6" s="457">
        <v>0.2</v>
      </c>
      <c r="H6" s="458">
        <v>0.2</v>
      </c>
      <c r="I6" s="763">
        <v>0.1</v>
      </c>
      <c r="J6" s="214">
        <v>1.2</v>
      </c>
    </row>
    <row r="7" spans="1:10" x14ac:dyDescent="0.25">
      <c r="A7" s="218">
        <v>2023</v>
      </c>
      <c r="B7" s="167">
        <v>5</v>
      </c>
      <c r="C7" s="94">
        <v>11</v>
      </c>
      <c r="D7" s="94">
        <v>5</v>
      </c>
      <c r="E7" s="447">
        <f>SUM(B7:D7)</f>
        <v>21</v>
      </c>
      <c r="F7" s="168">
        <v>112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164</v>
      </c>
      <c r="C14" s="28"/>
      <c r="D14" s="28"/>
      <c r="F14" s="625" t="s">
        <v>1526</v>
      </c>
      <c r="G14" s="621">
        <f>IF(ISBLANK(B7),"",B7)</f>
        <v>5</v>
      </c>
      <c r="I14" s="625" t="s">
        <v>1529</v>
      </c>
      <c r="J14" s="621">
        <f>IF(ISBLANK(B7),"",B7)</f>
        <v>5</v>
      </c>
    </row>
    <row r="15" spans="1:10" x14ac:dyDescent="0.25">
      <c r="A15" s="624">
        <f t="shared" ref="A15" si="1">A7</f>
        <v>2023</v>
      </c>
      <c r="B15" s="623">
        <f t="shared" si="0"/>
        <v>112</v>
      </c>
      <c r="C15" s="28"/>
      <c r="D15" s="28"/>
      <c r="F15" s="626" t="s">
        <v>1527</v>
      </c>
      <c r="G15" s="622">
        <f>IF(ISBLANK(C7),"",C7)</f>
        <v>11</v>
      </c>
      <c r="I15" s="626" t="s">
        <v>1538</v>
      </c>
      <c r="J15" s="622">
        <f>IF(ISBLANK(C7),"",C7)</f>
        <v>11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</v>
      </c>
      <c r="I16" s="627" t="s">
        <v>1539</v>
      </c>
      <c r="J16" s="623">
        <f>IF(ISBLANK(D7),"",D7)</f>
        <v>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34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13.8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18</v>
      </c>
      <c r="C6" s="759"/>
      <c r="D6" s="759"/>
      <c r="E6" s="457">
        <v>13.3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18</v>
      </c>
      <c r="C7" s="759"/>
      <c r="D7" s="759"/>
      <c r="E7" s="457">
        <v>13.4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18</v>
      </c>
      <c r="C8" s="760"/>
      <c r="D8" s="760"/>
      <c r="E8" s="601">
        <v>13.8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18</v>
      </c>
      <c r="C16" s="755"/>
      <c r="I16" s="700">
        <f>A6</f>
        <v>2020</v>
      </c>
      <c r="J16" s="674">
        <f>IF(ISBLANK(E6),"",E6)</f>
        <v>13.3</v>
      </c>
      <c r="K16" s="756"/>
    </row>
    <row r="17" spans="1:10" x14ac:dyDescent="0.25">
      <c r="A17" s="701">
        <f>A7</f>
        <v>2021</v>
      </c>
      <c r="B17" s="853">
        <f>IF(ISBLANK(B7),"",B7)</f>
        <v>18</v>
      </c>
      <c r="C17" s="755"/>
      <c r="I17" s="701">
        <f>A7</f>
        <v>2021</v>
      </c>
      <c r="J17" s="853">
        <f>IF(ISBLANK(E7),"",E7)</f>
        <v>13.4</v>
      </c>
    </row>
    <row r="18" spans="1:10" x14ac:dyDescent="0.25">
      <c r="A18" s="702">
        <f>A8</f>
        <v>2022</v>
      </c>
      <c r="B18" s="676">
        <f>IF(ISBLANK(B8),"",B8)</f>
        <v>18</v>
      </c>
      <c r="C18" s="755"/>
      <c r="I18" s="702">
        <f>A8</f>
        <v>2022</v>
      </c>
      <c r="J18" s="676">
        <f>IF(ISBLANK(E8),"",E8)</f>
        <v>13.8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4.7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5.2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5.9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34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34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0</v>
      </c>
      <c r="C6" s="602">
        <v>34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2</v>
      </c>
      <c r="C5" s="643">
        <v>6831</v>
      </c>
      <c r="D5" s="643">
        <v>1549</v>
      </c>
      <c r="E5" s="869">
        <v>22.5</v>
      </c>
      <c r="F5" s="1039">
        <v>23</v>
      </c>
      <c r="G5" s="1039">
        <v>22.1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2</v>
      </c>
      <c r="C6" s="657">
        <v>6703</v>
      </c>
      <c r="D6" s="657">
        <v>1599</v>
      </c>
      <c r="E6" s="657">
        <v>23.6</v>
      </c>
      <c r="F6" s="657">
        <v>24.1</v>
      </c>
      <c r="G6" s="657">
        <v>23.2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3290</v>
      </c>
      <c r="D7" s="617">
        <v>774</v>
      </c>
      <c r="E7" s="617">
        <v>23.4</v>
      </c>
      <c r="F7" s="617">
        <v>24</v>
      </c>
      <c r="G7" s="617">
        <v>22.8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11.2</v>
      </c>
      <c r="C4" s="655">
        <v>66</v>
      </c>
      <c r="D4" s="655">
        <v>3.5</v>
      </c>
      <c r="E4" s="655">
        <v>71</v>
      </c>
      <c r="F4" s="655">
        <v>0.5</v>
      </c>
      <c r="G4" s="655">
        <v>11</v>
      </c>
      <c r="H4" s="655">
        <v>2</v>
      </c>
      <c r="I4" s="655">
        <v>12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8.8000000000000007</v>
      </c>
      <c r="C5" s="602">
        <v>72</v>
      </c>
      <c r="D5" s="602">
        <v>3.9</v>
      </c>
      <c r="E5" s="602">
        <v>70</v>
      </c>
      <c r="F5" s="602">
        <v>0.5</v>
      </c>
      <c r="G5" s="602">
        <v>12</v>
      </c>
      <c r="H5" s="602">
        <v>1</v>
      </c>
      <c r="I5" s="602">
        <v>11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76</v>
      </c>
      <c r="D6" s="617"/>
      <c r="E6" s="617">
        <v>81</v>
      </c>
      <c r="F6" s="617"/>
      <c r="G6" s="617">
        <v>14</v>
      </c>
      <c r="H6" s="617">
        <v>0</v>
      </c>
      <c r="I6" s="617">
        <v>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86</v>
      </c>
      <c r="C4" s="1006">
        <v>40</v>
      </c>
      <c r="D4" s="1006">
        <v>46</v>
      </c>
      <c r="E4" s="1005">
        <v>308</v>
      </c>
      <c r="F4" s="1006">
        <v>167</v>
      </c>
      <c r="G4" s="1006">
        <v>141</v>
      </c>
      <c r="H4" s="1007">
        <v>6.3</v>
      </c>
      <c r="I4" s="1007">
        <v>22.4</v>
      </c>
      <c r="J4" s="1007">
        <v>-16.100000000000001</v>
      </c>
      <c r="K4" s="70">
        <v>212</v>
      </c>
      <c r="L4" s="55">
        <v>100</v>
      </c>
      <c r="M4" s="110">
        <v>112</v>
      </c>
      <c r="N4" s="55">
        <v>185</v>
      </c>
      <c r="O4" s="55">
        <v>85</v>
      </c>
      <c r="P4" s="110">
        <v>100</v>
      </c>
    </row>
    <row r="5" spans="1:17" x14ac:dyDescent="0.25">
      <c r="A5" s="286">
        <v>2021</v>
      </c>
      <c r="B5" s="1008">
        <v>104</v>
      </c>
      <c r="C5" s="1009">
        <v>55</v>
      </c>
      <c r="D5" s="1009">
        <v>49</v>
      </c>
      <c r="E5" s="1008">
        <v>424</v>
      </c>
      <c r="F5" s="1009">
        <v>206</v>
      </c>
      <c r="G5" s="1009">
        <v>218</v>
      </c>
      <c r="H5" s="1010">
        <v>7.7</v>
      </c>
      <c r="I5" s="1010">
        <v>31.3</v>
      </c>
      <c r="J5" s="1010">
        <v>-23.6</v>
      </c>
      <c r="K5" s="212">
        <v>299</v>
      </c>
      <c r="L5" s="58">
        <v>122</v>
      </c>
      <c r="M5" s="160">
        <v>177</v>
      </c>
      <c r="N5" s="58">
        <v>236</v>
      </c>
      <c r="O5" s="58">
        <v>92</v>
      </c>
      <c r="P5" s="160">
        <v>144</v>
      </c>
    </row>
    <row r="6" spans="1:17" x14ac:dyDescent="0.25">
      <c r="A6" s="219">
        <v>2022</v>
      </c>
      <c r="B6" s="1011">
        <v>94</v>
      </c>
      <c r="C6" s="1012">
        <v>46</v>
      </c>
      <c r="D6" s="1012">
        <v>48</v>
      </c>
      <c r="E6" s="1011">
        <v>316</v>
      </c>
      <c r="F6" s="1012">
        <v>162</v>
      </c>
      <c r="G6" s="1012">
        <v>154</v>
      </c>
      <c r="H6" s="1013">
        <v>7.1</v>
      </c>
      <c r="I6" s="1013">
        <v>23.8</v>
      </c>
      <c r="J6" s="1013">
        <v>-16.7</v>
      </c>
      <c r="K6" s="1014">
        <v>296</v>
      </c>
      <c r="L6" s="1015">
        <v>114</v>
      </c>
      <c r="M6" s="1016">
        <v>182</v>
      </c>
      <c r="N6" s="1015">
        <v>279</v>
      </c>
      <c r="O6" s="1015">
        <v>120</v>
      </c>
      <c r="P6" s="1016">
        <v>159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46</v>
      </c>
      <c r="C13" s="319">
        <f>IF(ISBLANK(C4),"",C4)</f>
        <v>40</v>
      </c>
      <c r="D13" s="364"/>
      <c r="E13" s="322">
        <f>A4</f>
        <v>2020</v>
      </c>
      <c r="F13" s="319">
        <f>IF(ISBLANK(G4),"",G4)</f>
        <v>141</v>
      </c>
      <c r="G13" s="319">
        <f>IF(ISBLANK(F4),"",F4)</f>
        <v>167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49</v>
      </c>
      <c r="C14" s="320">
        <f t="shared" ref="C14:C15" si="2">IF(ISBLANK(C5),"",C5)</f>
        <v>55</v>
      </c>
      <c r="D14" s="364"/>
      <c r="E14" s="323">
        <f t="shared" ref="E14:E15" si="3">A5</f>
        <v>2021</v>
      </c>
      <c r="F14" s="320">
        <f t="shared" ref="F14:F15" si="4">IF(ISBLANK(G5),"",G5)</f>
        <v>218</v>
      </c>
      <c r="G14" s="320">
        <f t="shared" ref="G14:G15" si="5">IF(ISBLANK(F5),"",F5)</f>
        <v>206</v>
      </c>
      <c r="H14" s="389"/>
      <c r="I14" s="389"/>
      <c r="J14" s="48"/>
      <c r="K14" s="325" t="s">
        <v>536</v>
      </c>
      <c r="L14" s="328">
        <f>IF(ISBLANK(K4),"",K4)</f>
        <v>212</v>
      </c>
      <c r="M14" s="328">
        <f>IF(ISBLANK(K5),"",K5)</f>
        <v>299</v>
      </c>
      <c r="N14" s="328">
        <f>IF(ISBLANK(K6),"",K6)</f>
        <v>296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48</v>
      </c>
      <c r="C15" s="321">
        <f t="shared" si="2"/>
        <v>46</v>
      </c>
      <c r="E15" s="324">
        <f t="shared" si="3"/>
        <v>2022</v>
      </c>
      <c r="F15" s="321">
        <f t="shared" si="4"/>
        <v>154</v>
      </c>
      <c r="G15" s="321">
        <f t="shared" si="5"/>
        <v>162</v>
      </c>
      <c r="H15" s="211"/>
      <c r="I15" s="211"/>
      <c r="J15" s="28"/>
      <c r="K15" s="326" t="s">
        <v>535</v>
      </c>
      <c r="L15" s="329">
        <f>IF(ISBLANK(N4),"",N4)</f>
        <v>185</v>
      </c>
      <c r="M15" s="329">
        <f>IF(ISBLANK(N5),"",N5)</f>
        <v>236</v>
      </c>
      <c r="N15" s="329">
        <f>IF(ISBLANK(N6),"",N6)</f>
        <v>279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212</v>
      </c>
      <c r="M19" s="328">
        <f>IF(ISBLANK(K5),"",K5)</f>
        <v>299</v>
      </c>
      <c r="N19" s="328">
        <f>IF(ISBLANK(K6),"",K6)</f>
        <v>296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185</v>
      </c>
      <c r="M20" s="329">
        <f>IF(ISBLANK(N5),"",N5)</f>
        <v>236</v>
      </c>
      <c r="N20" s="329">
        <f>IF(ISBLANK(N6),"",N6)</f>
        <v>279</v>
      </c>
      <c r="O20" s="364"/>
    </row>
    <row r="21" spans="1:15" x14ac:dyDescent="0.25">
      <c r="A21" s="322">
        <f>A4</f>
        <v>2020</v>
      </c>
      <c r="B21" s="319">
        <f>IF(ISBLANK(D4),"",D4)</f>
        <v>46</v>
      </c>
      <c r="C21" s="319">
        <f>IF(ISBLANK(C4),"",C4)</f>
        <v>40</v>
      </c>
      <c r="E21" s="322">
        <f>A4</f>
        <v>2020</v>
      </c>
      <c r="F21" s="319">
        <f>IF(ISBLANK(G4),"",G4)</f>
        <v>141</v>
      </c>
      <c r="G21" s="319">
        <f>IF(ISBLANK(F4),"",F4)</f>
        <v>167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49</v>
      </c>
      <c r="C22" s="320">
        <f t="shared" ref="C22:C23" si="8">IF(ISBLANK(C5),"",C5)</f>
        <v>55</v>
      </c>
      <c r="E22" s="323">
        <f t="shared" ref="E22:E23" si="9">A5</f>
        <v>2021</v>
      </c>
      <c r="F22" s="320">
        <f t="shared" ref="F22:F23" si="10">IF(ISBLANK(G5),"",G5)</f>
        <v>218</v>
      </c>
      <c r="G22" s="320">
        <f t="shared" ref="G22:G23" si="11">IF(ISBLANK(F5),"",F5)</f>
        <v>206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48</v>
      </c>
      <c r="C23" s="321">
        <f t="shared" si="8"/>
        <v>46</v>
      </c>
      <c r="E23" s="324">
        <f t="shared" si="9"/>
        <v>2022</v>
      </c>
      <c r="F23" s="321">
        <f t="shared" si="10"/>
        <v>154</v>
      </c>
      <c r="G23" s="321">
        <f t="shared" si="11"/>
        <v>162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13</v>
      </c>
      <c r="F5" s="616"/>
      <c r="G5" s="945"/>
      <c r="H5" s="599">
        <v>97</v>
      </c>
      <c r="I5" s="616">
        <v>34</v>
      </c>
      <c r="J5" s="616">
        <v>63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20</v>
      </c>
      <c r="F6" s="1028"/>
      <c r="G6" s="980"/>
      <c r="H6" s="1034">
        <v>98</v>
      </c>
      <c r="I6" s="1028">
        <v>27</v>
      </c>
      <c r="J6" s="1028">
        <v>71</v>
      </c>
      <c r="K6" s="1028"/>
      <c r="L6" s="980"/>
    </row>
    <row r="7" spans="1:12" x14ac:dyDescent="0.25">
      <c r="A7" s="218">
        <v>2022</v>
      </c>
      <c r="B7" s="601">
        <v>7</v>
      </c>
      <c r="C7" s="612"/>
      <c r="D7" s="612"/>
      <c r="E7" s="1034">
        <v>8</v>
      </c>
      <c r="F7" s="1028"/>
      <c r="G7" s="980"/>
      <c r="H7" s="1034">
        <v>47</v>
      </c>
      <c r="I7" s="1028">
        <v>13</v>
      </c>
      <c r="J7" s="1028">
        <v>34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13</v>
      </c>
    </row>
    <row r="15" spans="1:12" ht="30" x14ac:dyDescent="0.25">
      <c r="A15" s="833" t="s">
        <v>1543</v>
      </c>
      <c r="B15" s="623">
        <f>IF(ISBLANK(J7),"",J7)</f>
        <v>34</v>
      </c>
    </row>
    <row r="17" spans="1:2" x14ac:dyDescent="0.25">
      <c r="A17" s="625" t="s">
        <v>1540</v>
      </c>
      <c r="B17" s="621">
        <f>IF(ISBLANK(I7),"",I7)</f>
        <v>13</v>
      </c>
    </row>
    <row r="18" spans="1:2" x14ac:dyDescent="0.25">
      <c r="A18" s="627" t="s">
        <v>1541</v>
      </c>
      <c r="B18" s="623">
        <f>IF(ISBLANK(J7),"",J7)</f>
        <v>34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59.3</v>
      </c>
      <c r="C6" s="614">
        <v>33.299999999999997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61.1</v>
      </c>
      <c r="C10" s="614">
        <v>30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</v>
      </c>
      <c r="C14" s="73">
        <v>36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157.749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4650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4359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24704.13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47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9.6999999999999993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32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157.749</v>
      </c>
      <c r="C5" s="611">
        <v>144.499</v>
      </c>
      <c r="D5" s="751">
        <v>4838</v>
      </c>
      <c r="E5" s="751">
        <v>36</v>
      </c>
      <c r="G5" s="358">
        <v>2014</v>
      </c>
      <c r="H5" s="70">
        <v>24583.27</v>
      </c>
      <c r="I5" s="55">
        <v>12625.06</v>
      </c>
      <c r="J5" s="55">
        <v>11958.21</v>
      </c>
      <c r="K5" s="71">
        <v>47</v>
      </c>
    </row>
    <row r="6" spans="1:12" x14ac:dyDescent="0.25">
      <c r="A6" s="286">
        <v>2021</v>
      </c>
      <c r="B6" s="601">
        <v>157.749</v>
      </c>
      <c r="C6" s="612">
        <v>144.499</v>
      </c>
      <c r="D6" s="959">
        <v>4539</v>
      </c>
      <c r="E6" s="959">
        <v>34</v>
      </c>
      <c r="G6" s="480">
        <v>2017</v>
      </c>
      <c r="H6" s="212">
        <v>24598.81</v>
      </c>
      <c r="I6" s="58">
        <v>12625.01</v>
      </c>
      <c r="J6" s="58">
        <v>11973.8</v>
      </c>
      <c r="K6" s="214">
        <v>47</v>
      </c>
    </row>
    <row r="7" spans="1:12" x14ac:dyDescent="0.25">
      <c r="A7" s="218">
        <v>2022</v>
      </c>
      <c r="B7" s="601">
        <v>157.749</v>
      </c>
      <c r="C7" s="612">
        <v>144.499</v>
      </c>
      <c r="D7" s="959">
        <v>4196</v>
      </c>
      <c r="E7" s="959">
        <v>32</v>
      </c>
      <c r="G7" s="482">
        <v>2020</v>
      </c>
      <c r="H7" s="72">
        <v>24704.13</v>
      </c>
      <c r="I7" s="61">
        <v>12665.56</v>
      </c>
      <c r="J7" s="61">
        <v>12038.57</v>
      </c>
      <c r="K7" s="73">
        <v>47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144.499</v>
      </c>
      <c r="D14" s="631">
        <f>A5</f>
        <v>2020</v>
      </c>
      <c r="E14" s="625">
        <f>IF(ISBLANK(D5),"",D5)</f>
        <v>4838</v>
      </c>
      <c r="F14" s="211"/>
      <c r="G14" s="634" t="s">
        <v>925</v>
      </c>
      <c r="H14" s="621">
        <f>IF(ISBLANK(J7),"",J7)</f>
        <v>12038.57</v>
      </c>
      <c r="I14" s="211"/>
      <c r="J14" s="211"/>
    </row>
    <row r="15" spans="1:12" x14ac:dyDescent="0.25">
      <c r="A15" s="870" t="s">
        <v>16</v>
      </c>
      <c r="B15" s="630">
        <f>IF(ISBLANK(B7),"",B7)</f>
        <v>157.749</v>
      </c>
      <c r="D15" s="632">
        <f t="shared" ref="D15:D16" si="0">A6</f>
        <v>2021</v>
      </c>
      <c r="E15" s="626">
        <f>IF(ISBLANK(D6),"",D6)</f>
        <v>4539</v>
      </c>
      <c r="F15" s="211"/>
      <c r="G15" s="635" t="s">
        <v>926</v>
      </c>
      <c r="H15" s="623">
        <f>IF(ISBLANK(I7),"",I7)</f>
        <v>12665.56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4196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144.499</v>
      </c>
      <c r="F19" s="253"/>
      <c r="G19" s="634" t="s">
        <v>529</v>
      </c>
      <c r="H19" s="621">
        <f>IF(ISBLANK(J7),"",J7)</f>
        <v>12038.57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157.749</v>
      </c>
      <c r="F20" s="253"/>
      <c r="G20" s="635" t="s">
        <v>528</v>
      </c>
      <c r="H20" s="623">
        <f>IF(ISBLANK(I7),"",I7)</f>
        <v>12665.56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7.8</v>
      </c>
      <c r="C5" s="1092">
        <v>4636</v>
      </c>
      <c r="D5" s="1093">
        <v>48</v>
      </c>
      <c r="E5" s="1092">
        <v>4320</v>
      </c>
      <c r="F5" s="1093">
        <v>38</v>
      </c>
    </row>
    <row r="6" spans="1:9" x14ac:dyDescent="0.25">
      <c r="A6" s="218">
        <v>2021</v>
      </c>
      <c r="B6" s="1092">
        <v>11.3</v>
      </c>
      <c r="C6" s="1092">
        <v>4636</v>
      </c>
      <c r="D6" s="1093">
        <v>48</v>
      </c>
      <c r="E6" s="1092">
        <v>4320</v>
      </c>
      <c r="F6" s="1093">
        <v>38</v>
      </c>
    </row>
    <row r="7" spans="1:9" x14ac:dyDescent="0.25">
      <c r="A7" s="219">
        <v>2022</v>
      </c>
      <c r="B7" s="73">
        <v>9.6999999999999993</v>
      </c>
      <c r="C7" s="73">
        <v>4650</v>
      </c>
      <c r="D7" s="73">
        <v>48</v>
      </c>
      <c r="E7" s="73">
        <v>4359</v>
      </c>
      <c r="F7" s="73">
        <v>58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160713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154238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6475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769007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750745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18262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4.9000000000000004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124998</v>
      </c>
      <c r="C5" s="458">
        <v>122584</v>
      </c>
      <c r="D5" s="458">
        <v>2414</v>
      </c>
      <c r="E5" s="457">
        <v>648820</v>
      </c>
      <c r="F5" s="458">
        <v>642568</v>
      </c>
      <c r="G5" s="458">
        <v>6252</v>
      </c>
      <c r="H5" s="457">
        <v>5.2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159131</v>
      </c>
      <c r="C6" s="458">
        <v>154815</v>
      </c>
      <c r="D6" s="458">
        <v>4316</v>
      </c>
      <c r="E6" s="457">
        <v>756089</v>
      </c>
      <c r="F6" s="458">
        <v>743017</v>
      </c>
      <c r="G6" s="458">
        <v>13072</v>
      </c>
      <c r="H6" s="457">
        <v>4.8</v>
      </c>
      <c r="I6" s="763">
        <v>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160713</v>
      </c>
      <c r="C7" s="612">
        <v>154238</v>
      </c>
      <c r="D7" s="612">
        <v>6475</v>
      </c>
      <c r="E7" s="601">
        <v>769007</v>
      </c>
      <c r="F7" s="612">
        <v>750745</v>
      </c>
      <c r="G7" s="612">
        <v>18262</v>
      </c>
      <c r="H7" s="947">
        <v>4.9000000000000004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124998</v>
      </c>
      <c r="C14" s="674">
        <f t="shared" ref="C14:D14" si="0">IF(ISBLANK(C5),"",C5)</f>
        <v>122584</v>
      </c>
      <c r="D14" s="669">
        <f t="shared" si="0"/>
        <v>2414</v>
      </c>
      <c r="F14" s="884">
        <f>A5</f>
        <v>2020</v>
      </c>
      <c r="G14" s="674">
        <f>IF(ISBLANK(E5),"",E5)</f>
        <v>648820</v>
      </c>
      <c r="H14" s="674">
        <f t="shared" ref="H14:I16" si="1">IF(ISBLANK(F5),"",F5)</f>
        <v>642568</v>
      </c>
      <c r="I14" s="669">
        <f t="shared" si="1"/>
        <v>6252</v>
      </c>
      <c r="J14" s="756"/>
      <c r="K14" s="884">
        <f>A5</f>
        <v>2020</v>
      </c>
      <c r="L14" s="674">
        <f>IF(ISBLANK(H5),"",H5)</f>
        <v>5.2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159131</v>
      </c>
      <c r="C15" s="879">
        <f t="shared" si="3"/>
        <v>154815</v>
      </c>
      <c r="D15" s="886">
        <f t="shared" si="3"/>
        <v>4316</v>
      </c>
      <c r="F15" s="890">
        <f t="shared" ref="F15:F16" si="4">A6</f>
        <v>2021</v>
      </c>
      <c r="G15" s="853">
        <f t="shared" ref="G15:G16" si="5">IF(ISBLANK(E6),"",E6)</f>
        <v>756089</v>
      </c>
      <c r="H15" s="853">
        <f t="shared" si="1"/>
        <v>743017</v>
      </c>
      <c r="I15" s="670">
        <f t="shared" si="1"/>
        <v>13072</v>
      </c>
      <c r="J15" s="211"/>
      <c r="K15" s="890">
        <f t="shared" ref="K15:K16" si="6">A6</f>
        <v>2021</v>
      </c>
      <c r="L15" s="853">
        <f t="shared" ref="L15:M16" si="7">IF(ISBLANK(H6),"",H6)</f>
        <v>4.8</v>
      </c>
      <c r="M15" s="670">
        <f t="shared" si="7"/>
        <v>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160713</v>
      </c>
      <c r="C16" s="888">
        <f t="shared" si="3"/>
        <v>154238</v>
      </c>
      <c r="D16" s="889">
        <f t="shared" si="3"/>
        <v>6475</v>
      </c>
      <c r="F16" s="891">
        <f t="shared" si="4"/>
        <v>2022</v>
      </c>
      <c r="G16" s="676">
        <f t="shared" si="5"/>
        <v>769007</v>
      </c>
      <c r="H16" s="676">
        <f t="shared" si="1"/>
        <v>750745</v>
      </c>
      <c r="I16" s="671">
        <f t="shared" si="1"/>
        <v>18262</v>
      </c>
      <c r="J16" s="211"/>
      <c r="K16" s="891">
        <f t="shared" si="6"/>
        <v>2022</v>
      </c>
      <c r="L16" s="676">
        <f t="shared" si="7"/>
        <v>4.9000000000000004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124998</v>
      </c>
      <c r="C22" s="674">
        <f t="shared" ref="C22:D22" si="8">IF(ISBLANK(C5),"",C5)</f>
        <v>122584</v>
      </c>
      <c r="D22" s="669">
        <f t="shared" si="8"/>
        <v>2414</v>
      </c>
      <c r="F22" s="884">
        <f>A5</f>
        <v>2020</v>
      </c>
      <c r="G22" s="674">
        <f>IF(ISBLANK(E5),"",E5)</f>
        <v>648820</v>
      </c>
      <c r="H22" s="674">
        <f t="shared" ref="H22:I24" si="9">IF(ISBLANK(F5),"",F5)</f>
        <v>642568</v>
      </c>
      <c r="I22" s="669">
        <f t="shared" si="9"/>
        <v>6252</v>
      </c>
      <c r="J22" s="756"/>
      <c r="K22" s="884">
        <f>A5</f>
        <v>2020</v>
      </c>
      <c r="L22" s="674">
        <f>IF(ISBLANK(H5),"",H5)</f>
        <v>5.2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159131</v>
      </c>
      <c r="C23" s="853">
        <f t="shared" si="11"/>
        <v>154815</v>
      </c>
      <c r="D23" s="670">
        <f t="shared" si="11"/>
        <v>4316</v>
      </c>
      <c r="F23" s="890">
        <f t="shared" ref="F23:F24" si="12">A6</f>
        <v>2021</v>
      </c>
      <c r="G23" s="853">
        <f t="shared" ref="G23:G24" si="13">IF(ISBLANK(E6),"",E6)</f>
        <v>756089</v>
      </c>
      <c r="H23" s="853">
        <f t="shared" si="9"/>
        <v>743017</v>
      </c>
      <c r="I23" s="670">
        <f t="shared" si="9"/>
        <v>13072</v>
      </c>
      <c r="J23" s="211"/>
      <c r="K23" s="890">
        <f t="shared" ref="K23:K24" si="14">A6</f>
        <v>2021</v>
      </c>
      <c r="L23" s="853">
        <f t="shared" ref="L23:M24" si="15">IF(ISBLANK(H6),"",H6)</f>
        <v>4.8</v>
      </c>
      <c r="M23" s="670">
        <f t="shared" si="15"/>
        <v>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160713</v>
      </c>
      <c r="C24" s="676">
        <f t="shared" si="11"/>
        <v>154238</v>
      </c>
      <c r="D24" s="671">
        <f t="shared" si="11"/>
        <v>6475</v>
      </c>
      <c r="F24" s="891">
        <f t="shared" si="12"/>
        <v>2022</v>
      </c>
      <c r="G24" s="676">
        <f t="shared" si="13"/>
        <v>769007</v>
      </c>
      <c r="H24" s="676">
        <f t="shared" si="9"/>
        <v>750745</v>
      </c>
      <c r="I24" s="671">
        <f t="shared" si="9"/>
        <v>18262</v>
      </c>
      <c r="J24" s="211"/>
      <c r="K24" s="891">
        <f t="shared" si="14"/>
        <v>2022</v>
      </c>
      <c r="L24" s="676">
        <f t="shared" si="15"/>
        <v>4.9000000000000004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29</v>
      </c>
      <c r="C3" s="71">
        <v>13</v>
      </c>
      <c r="D3" s="71">
        <v>16.399999999999999</v>
      </c>
      <c r="F3" s="105" t="s">
        <v>537</v>
      </c>
      <c r="G3" s="97">
        <f>IF(ISBLANK(B3),"",B3)</f>
        <v>29</v>
      </c>
      <c r="H3" s="97">
        <f>IF(ISBLANK(B4),"",B4)</f>
        <v>62</v>
      </c>
      <c r="I3" s="97">
        <f>IF(ISBLANK(B5),"",B5)</f>
        <v>64</v>
      </c>
      <c r="J3" s="365"/>
    </row>
    <row r="4" spans="1:12" x14ac:dyDescent="0.25">
      <c r="A4" s="286">
        <v>2021</v>
      </c>
      <c r="B4" s="214">
        <v>62</v>
      </c>
      <c r="C4" s="214">
        <v>22</v>
      </c>
      <c r="D4" s="214">
        <v>18.3</v>
      </c>
      <c r="F4" s="130" t="s">
        <v>538</v>
      </c>
      <c r="G4" s="98">
        <f>IF(ISBLANK(C3),"",C3)</f>
        <v>13</v>
      </c>
      <c r="H4" s="98">
        <f>IF(ISBLANK(C4),"",C4)</f>
        <v>22</v>
      </c>
      <c r="I4" s="98">
        <f>IF(ISBLANK(C5),"",C5)</f>
        <v>24</v>
      </c>
      <c r="J4" s="365"/>
    </row>
    <row r="5" spans="1:12" x14ac:dyDescent="0.25">
      <c r="A5" s="218">
        <v>2022</v>
      </c>
      <c r="B5" s="168">
        <v>64</v>
      </c>
      <c r="C5" s="168">
        <v>24</v>
      </c>
      <c r="D5" s="168">
        <v>13.2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29</v>
      </c>
      <c r="H8" s="97">
        <f>IF(ISBLANK(B4),"",B4)</f>
        <v>62</v>
      </c>
      <c r="I8" s="97">
        <f>IF(ISBLANK(B5),"",B5)</f>
        <v>64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13</v>
      </c>
      <c r="H9" s="98">
        <f>IF(ISBLANK(C4),"",C4)</f>
        <v>22</v>
      </c>
      <c r="I9" s="98">
        <f>IF(ISBLANK(C5),"",C5)</f>
        <v>24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16.399999999999999</v>
      </c>
      <c r="H13" s="132">
        <f>IF(ISBLANK(D4),"",D4)</f>
        <v>18.3</v>
      </c>
      <c r="I13" s="132">
        <f>IF(ISBLANK(D5),"",D5)</f>
        <v>13.2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233</v>
      </c>
      <c r="C4" s="110">
        <v>228</v>
      </c>
      <c r="E4" s="29" t="s">
        <v>540</v>
      </c>
      <c r="F4" s="163">
        <f>B4/($B$22+$C$22)*100</f>
        <v>1.7570318980469044</v>
      </c>
      <c r="G4" s="163">
        <f>C4/($B$22+$C$22)*100</f>
        <v>1.7193273508785158</v>
      </c>
      <c r="J4" s="29" t="s">
        <v>540</v>
      </c>
      <c r="K4" s="163">
        <f>G4</f>
        <v>1.7193273508785158</v>
      </c>
    </row>
    <row r="5" spans="1:11" x14ac:dyDescent="0.25">
      <c r="A5" s="202" t="s">
        <v>541</v>
      </c>
      <c r="B5" s="212">
        <v>271</v>
      </c>
      <c r="C5" s="160">
        <v>271</v>
      </c>
      <c r="E5" s="29" t="s">
        <v>541</v>
      </c>
      <c r="F5" s="163">
        <f t="shared" ref="F5:G21" si="0">B5/($B$22+$C$22)*100</f>
        <v>2.0435864565266573</v>
      </c>
      <c r="G5" s="163">
        <f t="shared" si="0"/>
        <v>2.0435864565266573</v>
      </c>
      <c r="J5" s="29" t="s">
        <v>541</v>
      </c>
      <c r="K5" s="163">
        <f t="shared" ref="K5:K21" si="1">G5</f>
        <v>2.0435864565266573</v>
      </c>
    </row>
    <row r="6" spans="1:11" x14ac:dyDescent="0.25">
      <c r="A6" s="202" t="s">
        <v>542</v>
      </c>
      <c r="B6" s="212">
        <v>246</v>
      </c>
      <c r="C6" s="160">
        <v>275</v>
      </c>
      <c r="E6" s="29" t="s">
        <v>542</v>
      </c>
      <c r="F6" s="163">
        <f t="shared" si="0"/>
        <v>1.8550637206847145</v>
      </c>
      <c r="G6" s="163">
        <f t="shared" si="0"/>
        <v>2.073750094261368</v>
      </c>
      <c r="J6" s="29" t="s">
        <v>542</v>
      </c>
      <c r="K6" s="163">
        <f t="shared" si="1"/>
        <v>2.073750094261368</v>
      </c>
    </row>
    <row r="7" spans="1:11" x14ac:dyDescent="0.25">
      <c r="A7" s="202" t="s">
        <v>543</v>
      </c>
      <c r="B7" s="212">
        <v>264</v>
      </c>
      <c r="C7" s="160">
        <v>292</v>
      </c>
      <c r="E7" s="29" t="s">
        <v>543</v>
      </c>
      <c r="F7" s="163">
        <f t="shared" si="0"/>
        <v>1.9908000904909133</v>
      </c>
      <c r="G7" s="163">
        <f t="shared" si="0"/>
        <v>2.2019455546338889</v>
      </c>
      <c r="J7" s="29" t="s">
        <v>543</v>
      </c>
      <c r="K7" s="163">
        <f t="shared" si="1"/>
        <v>2.2019455546338889</v>
      </c>
    </row>
    <row r="8" spans="1:11" x14ac:dyDescent="0.25">
      <c r="A8" s="202" t="s">
        <v>544</v>
      </c>
      <c r="B8" s="212">
        <v>277</v>
      </c>
      <c r="C8" s="160">
        <v>290</v>
      </c>
      <c r="E8" s="29" t="s">
        <v>544</v>
      </c>
      <c r="F8" s="163">
        <f t="shared" si="0"/>
        <v>2.0888319131287232</v>
      </c>
      <c r="G8" s="163">
        <f t="shared" si="0"/>
        <v>2.1868637357665333</v>
      </c>
      <c r="J8" s="29" t="s">
        <v>544</v>
      </c>
      <c r="K8" s="163">
        <f t="shared" si="1"/>
        <v>2.1868637357665333</v>
      </c>
    </row>
    <row r="9" spans="1:11" x14ac:dyDescent="0.25">
      <c r="A9" s="202" t="s">
        <v>545</v>
      </c>
      <c r="B9" s="212">
        <v>312</v>
      </c>
      <c r="C9" s="160">
        <v>349</v>
      </c>
      <c r="E9" s="29" t="s">
        <v>545</v>
      </c>
      <c r="F9" s="163">
        <f t="shared" si="0"/>
        <v>2.3527637433074426</v>
      </c>
      <c r="G9" s="163">
        <f t="shared" si="0"/>
        <v>2.6317773923535177</v>
      </c>
      <c r="J9" s="29" t="s">
        <v>545</v>
      </c>
      <c r="K9" s="163">
        <f t="shared" si="1"/>
        <v>2.6317773923535177</v>
      </c>
    </row>
    <row r="10" spans="1:11" x14ac:dyDescent="0.25">
      <c r="A10" s="202" t="s">
        <v>546</v>
      </c>
      <c r="B10" s="212">
        <v>321</v>
      </c>
      <c r="C10" s="160">
        <v>337</v>
      </c>
      <c r="E10" s="29" t="s">
        <v>546</v>
      </c>
      <c r="F10" s="163">
        <f t="shared" si="0"/>
        <v>2.4206319282105424</v>
      </c>
      <c r="G10" s="163">
        <f t="shared" si="0"/>
        <v>2.5412864791493854</v>
      </c>
      <c r="J10" s="29" t="s">
        <v>546</v>
      </c>
      <c r="K10" s="163">
        <f t="shared" si="1"/>
        <v>2.5412864791493854</v>
      </c>
    </row>
    <row r="11" spans="1:11" x14ac:dyDescent="0.25">
      <c r="A11" s="202" t="s">
        <v>547</v>
      </c>
      <c r="B11" s="212">
        <v>346</v>
      </c>
      <c r="C11" s="160">
        <v>349</v>
      </c>
      <c r="E11" s="29" t="s">
        <v>547</v>
      </c>
      <c r="F11" s="163">
        <f t="shared" si="0"/>
        <v>2.6091546640524848</v>
      </c>
      <c r="G11" s="163">
        <f t="shared" si="0"/>
        <v>2.6317773923535177</v>
      </c>
      <c r="J11" s="29" t="s">
        <v>547</v>
      </c>
      <c r="K11" s="163">
        <f t="shared" si="1"/>
        <v>2.6317773923535177</v>
      </c>
    </row>
    <row r="12" spans="1:11" x14ac:dyDescent="0.25">
      <c r="A12" s="202" t="s">
        <v>548</v>
      </c>
      <c r="B12" s="212">
        <v>391</v>
      </c>
      <c r="C12" s="160">
        <v>399</v>
      </c>
      <c r="E12" s="29" t="s">
        <v>548</v>
      </c>
      <c r="F12" s="163">
        <f t="shared" si="0"/>
        <v>2.9484955885679813</v>
      </c>
      <c r="G12" s="163">
        <f t="shared" si="0"/>
        <v>3.0088228640374028</v>
      </c>
      <c r="J12" s="29" t="s">
        <v>548</v>
      </c>
      <c r="K12" s="163">
        <f t="shared" si="1"/>
        <v>3.0088228640374028</v>
      </c>
    </row>
    <row r="13" spans="1:11" x14ac:dyDescent="0.25">
      <c r="A13" s="202" t="s">
        <v>549</v>
      </c>
      <c r="B13" s="212">
        <v>436</v>
      </c>
      <c r="C13" s="160">
        <v>465</v>
      </c>
      <c r="E13" s="29" t="s">
        <v>549</v>
      </c>
      <c r="F13" s="163">
        <f t="shared" si="0"/>
        <v>3.2878365130834779</v>
      </c>
      <c r="G13" s="163">
        <f t="shared" si="0"/>
        <v>3.5065228866601315</v>
      </c>
      <c r="J13" s="29" t="s">
        <v>549</v>
      </c>
      <c r="K13" s="163">
        <f t="shared" si="1"/>
        <v>3.5065228866601315</v>
      </c>
    </row>
    <row r="14" spans="1:11" x14ac:dyDescent="0.25">
      <c r="A14" s="202" t="s">
        <v>550</v>
      </c>
      <c r="B14" s="212">
        <v>455</v>
      </c>
      <c r="C14" s="160">
        <v>472</v>
      </c>
      <c r="E14" s="29" t="s">
        <v>550</v>
      </c>
      <c r="F14" s="163">
        <f t="shared" si="0"/>
        <v>3.4311137923233543</v>
      </c>
      <c r="G14" s="163">
        <f t="shared" si="0"/>
        <v>3.5593092526958756</v>
      </c>
      <c r="J14" s="29" t="s">
        <v>550</v>
      </c>
      <c r="K14" s="163">
        <f t="shared" si="1"/>
        <v>3.5593092526958756</v>
      </c>
    </row>
    <row r="15" spans="1:11" x14ac:dyDescent="0.25">
      <c r="A15" s="202" t="s">
        <v>551</v>
      </c>
      <c r="B15" s="212">
        <v>476</v>
      </c>
      <c r="C15" s="160">
        <v>419</v>
      </c>
      <c r="E15" s="29" t="s">
        <v>551</v>
      </c>
      <c r="F15" s="163">
        <f t="shared" si="0"/>
        <v>3.5894728904305859</v>
      </c>
      <c r="G15" s="163">
        <f t="shared" si="0"/>
        <v>3.1596410527109571</v>
      </c>
      <c r="J15" s="29" t="s">
        <v>551</v>
      </c>
      <c r="K15" s="163">
        <f t="shared" si="1"/>
        <v>3.1596410527109571</v>
      </c>
    </row>
    <row r="16" spans="1:11" x14ac:dyDescent="0.25">
      <c r="A16" s="202" t="s">
        <v>552</v>
      </c>
      <c r="B16" s="212">
        <v>501</v>
      </c>
      <c r="C16" s="160">
        <v>471</v>
      </c>
      <c r="E16" s="29" t="s">
        <v>552</v>
      </c>
      <c r="F16" s="163">
        <f t="shared" si="0"/>
        <v>3.7779956262725283</v>
      </c>
      <c r="G16" s="163">
        <f t="shared" si="0"/>
        <v>3.5517683432621974</v>
      </c>
      <c r="J16" s="29" t="s">
        <v>552</v>
      </c>
      <c r="K16" s="163">
        <f t="shared" si="1"/>
        <v>3.5517683432621974</v>
      </c>
    </row>
    <row r="17" spans="1:11" x14ac:dyDescent="0.25">
      <c r="A17" s="202" t="s">
        <v>553</v>
      </c>
      <c r="B17" s="212">
        <v>648</v>
      </c>
      <c r="C17" s="160">
        <v>559</v>
      </c>
      <c r="E17" s="29" t="s">
        <v>553</v>
      </c>
      <c r="F17" s="163">
        <f t="shared" si="0"/>
        <v>4.8865093130231507</v>
      </c>
      <c r="G17" s="163">
        <f t="shared" si="0"/>
        <v>4.2153683734258349</v>
      </c>
      <c r="J17" s="29" t="s">
        <v>553</v>
      </c>
      <c r="K17" s="163">
        <f t="shared" si="1"/>
        <v>4.2153683734258349</v>
      </c>
    </row>
    <row r="18" spans="1:11" x14ac:dyDescent="0.25">
      <c r="A18" s="202" t="s">
        <v>554</v>
      </c>
      <c r="B18" s="212">
        <v>715</v>
      </c>
      <c r="C18" s="160">
        <v>587</v>
      </c>
      <c r="E18" s="29" t="s">
        <v>554</v>
      </c>
      <c r="F18" s="163">
        <f t="shared" si="0"/>
        <v>5.3917502450795567</v>
      </c>
      <c r="G18" s="163">
        <f t="shared" si="0"/>
        <v>4.4265138375688107</v>
      </c>
      <c r="J18" s="29" t="s">
        <v>554</v>
      </c>
      <c r="K18" s="163">
        <f t="shared" si="1"/>
        <v>4.4265138375688107</v>
      </c>
    </row>
    <row r="19" spans="1:11" x14ac:dyDescent="0.25">
      <c r="A19" s="202" t="s">
        <v>555</v>
      </c>
      <c r="B19" s="212">
        <v>413</v>
      </c>
      <c r="C19" s="160">
        <v>321</v>
      </c>
      <c r="E19" s="29" t="s">
        <v>555</v>
      </c>
      <c r="F19" s="163">
        <f t="shared" si="0"/>
        <v>3.1143955961088907</v>
      </c>
      <c r="G19" s="163">
        <f t="shared" si="0"/>
        <v>2.4206319282105424</v>
      </c>
      <c r="J19" s="29" t="s">
        <v>555</v>
      </c>
      <c r="K19" s="163">
        <f t="shared" si="1"/>
        <v>2.4206319282105424</v>
      </c>
    </row>
    <row r="20" spans="1:11" x14ac:dyDescent="0.25">
      <c r="A20" s="202" t="s">
        <v>556</v>
      </c>
      <c r="B20" s="212">
        <v>331</v>
      </c>
      <c r="C20" s="160">
        <v>194</v>
      </c>
      <c r="E20" s="29" t="s">
        <v>556</v>
      </c>
      <c r="F20" s="163">
        <f t="shared" si="0"/>
        <v>2.4960410225473191</v>
      </c>
      <c r="G20" s="163">
        <f t="shared" si="0"/>
        <v>1.4629364301334742</v>
      </c>
      <c r="J20" s="29" t="s">
        <v>556</v>
      </c>
      <c r="K20" s="163">
        <f t="shared" si="1"/>
        <v>1.4629364301334742</v>
      </c>
    </row>
    <row r="21" spans="1:11" x14ac:dyDescent="0.25">
      <c r="A21" s="203" t="s">
        <v>557</v>
      </c>
      <c r="B21" s="72">
        <v>222</v>
      </c>
      <c r="C21" s="111">
        <v>125</v>
      </c>
      <c r="E21" s="31" t="s">
        <v>557</v>
      </c>
      <c r="F21" s="163">
        <f t="shared" si="0"/>
        <v>1.6740818942764495</v>
      </c>
      <c r="G21" s="163">
        <f t="shared" si="0"/>
        <v>0.94261367920971273</v>
      </c>
      <c r="J21" s="31" t="s">
        <v>557</v>
      </c>
      <c r="K21" s="210">
        <f t="shared" si="1"/>
        <v>0.94261367920971273</v>
      </c>
    </row>
    <row r="22" spans="1:11" x14ac:dyDescent="0.25">
      <c r="A22" s="309" t="s">
        <v>16</v>
      </c>
      <c r="B22" s="121">
        <f>SUM(B4:B21)</f>
        <v>6858</v>
      </c>
      <c r="C22" s="124">
        <f>SUM(C4:C21)</f>
        <v>6403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620</v>
      </c>
      <c r="C3" s="110">
        <v>573</v>
      </c>
      <c r="E3" s="297" t="s">
        <v>709</v>
      </c>
      <c r="F3" s="71">
        <v>55.15</v>
      </c>
      <c r="G3" s="71">
        <v>59.11</v>
      </c>
      <c r="K3" s="122" t="s">
        <v>16</v>
      </c>
      <c r="L3" s="71">
        <v>2.99</v>
      </c>
      <c r="M3" s="71">
        <v>2.52</v>
      </c>
    </row>
    <row r="4" spans="1:16" x14ac:dyDescent="0.25">
      <c r="A4" s="202" t="s">
        <v>704</v>
      </c>
      <c r="B4" s="212">
        <v>776</v>
      </c>
      <c r="C4" s="160">
        <v>632</v>
      </c>
      <c r="E4" s="298" t="s">
        <v>710</v>
      </c>
      <c r="F4" s="214">
        <v>39.58</v>
      </c>
      <c r="G4" s="214">
        <v>33.58</v>
      </c>
      <c r="K4" s="215" t="s">
        <v>212</v>
      </c>
      <c r="L4" s="214">
        <v>2.82</v>
      </c>
      <c r="M4" s="214">
        <v>2.35</v>
      </c>
      <c r="N4" s="211"/>
    </row>
    <row r="5" spans="1:16" x14ac:dyDescent="0.25">
      <c r="A5" s="202" t="s">
        <v>705</v>
      </c>
      <c r="B5" s="212">
        <v>535</v>
      </c>
      <c r="C5" s="160">
        <v>360</v>
      </c>
      <c r="E5" s="298" t="s">
        <v>711</v>
      </c>
      <c r="F5" s="214">
        <v>4.34</v>
      </c>
      <c r="G5" s="214">
        <v>6.28</v>
      </c>
      <c r="K5" s="123" t="s">
        <v>213</v>
      </c>
      <c r="L5" s="73">
        <v>3.19</v>
      </c>
      <c r="M5" s="73">
        <v>2.75</v>
      </c>
      <c r="N5" s="211"/>
    </row>
    <row r="6" spans="1:16" x14ac:dyDescent="0.25">
      <c r="A6" s="202" t="s">
        <v>706</v>
      </c>
      <c r="B6" s="212">
        <v>541</v>
      </c>
      <c r="C6" s="160">
        <v>325</v>
      </c>
      <c r="E6" s="298" t="s">
        <v>712</v>
      </c>
      <c r="F6" s="214">
        <v>0.69</v>
      </c>
      <c r="G6" s="214">
        <v>0.82</v>
      </c>
      <c r="K6" s="226"/>
      <c r="L6" s="164"/>
      <c r="M6" s="211"/>
    </row>
    <row r="7" spans="1:16" x14ac:dyDescent="0.25">
      <c r="A7" s="202" t="s">
        <v>707</v>
      </c>
      <c r="B7" s="212">
        <v>193</v>
      </c>
      <c r="C7" s="160">
        <v>231</v>
      </c>
      <c r="E7" s="299" t="s">
        <v>713</v>
      </c>
      <c r="F7" s="73">
        <v>0.24</v>
      </c>
      <c r="G7" s="73">
        <v>0.21</v>
      </c>
      <c r="K7" s="227"/>
      <c r="L7" s="211"/>
      <c r="M7" s="211"/>
    </row>
    <row r="8" spans="1:16" x14ac:dyDescent="0.25">
      <c r="A8" s="203" t="s">
        <v>708</v>
      </c>
      <c r="B8" s="72">
        <v>167</v>
      </c>
      <c r="C8" s="111">
        <v>394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22.783300198807158</v>
      </c>
      <c r="C13" s="301">
        <f>B3/SUM(B3:B8)*100</f>
        <v>21.89265536723164</v>
      </c>
      <c r="E13" s="217" t="s">
        <v>836</v>
      </c>
      <c r="F13" s="289">
        <f>IF(ISBLANK(F3),"",F3)</f>
        <v>55.15</v>
      </c>
      <c r="G13" s="289">
        <f>IF(ISBLANK(G3),"",G3)</f>
        <v>59.11</v>
      </c>
    </row>
    <row r="14" spans="1:16" x14ac:dyDescent="0.25">
      <c r="A14" s="220" t="s">
        <v>825</v>
      </c>
      <c r="B14" s="305">
        <f>C4/SUM(C3:C8)*100</f>
        <v>25.129224652087473</v>
      </c>
      <c r="C14" s="302">
        <f>B4/SUM(B3:B8)*100</f>
        <v>27.401129943502823</v>
      </c>
      <c r="E14" s="286" t="s">
        <v>837</v>
      </c>
      <c r="F14" s="290">
        <f t="shared" ref="F14:G17" si="0">IF(ISBLANK(F4),"",F4)</f>
        <v>39.58</v>
      </c>
      <c r="G14" s="290">
        <f t="shared" si="0"/>
        <v>33.58</v>
      </c>
    </row>
    <row r="15" spans="1:16" x14ac:dyDescent="0.25">
      <c r="A15" s="220" t="s">
        <v>826</v>
      </c>
      <c r="B15" s="305">
        <f>C5/SUM(C3:C8)*100</f>
        <v>14.314115308151093</v>
      </c>
      <c r="C15" s="302">
        <f>B5/SUM(B3:B8)*100</f>
        <v>18.891242937853107</v>
      </c>
      <c r="E15" s="286" t="s">
        <v>838</v>
      </c>
      <c r="F15" s="290">
        <f t="shared" si="0"/>
        <v>4.34</v>
      </c>
      <c r="G15" s="290">
        <f t="shared" si="0"/>
        <v>6.28</v>
      </c>
    </row>
    <row r="16" spans="1:16" x14ac:dyDescent="0.25">
      <c r="A16" s="220" t="s">
        <v>827</v>
      </c>
      <c r="B16" s="305">
        <f>C6/SUM(C3:C8)*100</f>
        <v>12.922465208747516</v>
      </c>
      <c r="C16" s="302">
        <f>B6/SUM(B3:B8)*100</f>
        <v>19.103107344632768</v>
      </c>
      <c r="E16" s="286" t="s">
        <v>839</v>
      </c>
      <c r="F16" s="290">
        <f t="shared" si="0"/>
        <v>0.69</v>
      </c>
      <c r="G16" s="290">
        <f t="shared" si="0"/>
        <v>0.82</v>
      </c>
    </row>
    <row r="17" spans="1:18" x14ac:dyDescent="0.25">
      <c r="A17" s="220" t="s">
        <v>828</v>
      </c>
      <c r="B17" s="305">
        <f>C7/SUM(C3:C8)*100</f>
        <v>9.1848906560636188</v>
      </c>
      <c r="C17" s="302">
        <f>B7/SUM(B3:B8)*100</f>
        <v>6.8149717514124299</v>
      </c>
      <c r="E17" s="219" t="s">
        <v>840</v>
      </c>
      <c r="F17" s="291">
        <f t="shared" si="0"/>
        <v>0.24</v>
      </c>
      <c r="G17" s="291">
        <f t="shared" si="0"/>
        <v>0.21</v>
      </c>
    </row>
    <row r="18" spans="1:18" x14ac:dyDescent="0.25">
      <c r="A18" s="221" t="s">
        <v>829</v>
      </c>
      <c r="B18" s="306">
        <f>C8/SUM(C3:C8)*100</f>
        <v>15.666003976143141</v>
      </c>
      <c r="C18" s="303">
        <f>B8/SUM(B3:B8)*100</f>
        <v>5.8968926553672318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22.783300198807158</v>
      </c>
      <c r="C22" s="301">
        <f>C13</f>
        <v>21.89265536723164</v>
      </c>
    </row>
    <row r="23" spans="1:18" x14ac:dyDescent="0.25">
      <c r="A23" s="220" t="s">
        <v>831</v>
      </c>
      <c r="B23" s="305">
        <f t="shared" ref="B23:C27" si="1">B14</f>
        <v>25.129224652087473</v>
      </c>
      <c r="C23" s="302">
        <f t="shared" si="1"/>
        <v>27.401129943502823</v>
      </c>
    </row>
    <row r="24" spans="1:18" x14ac:dyDescent="0.25">
      <c r="A24" s="307" t="s">
        <v>832</v>
      </c>
      <c r="B24" s="305">
        <f t="shared" si="1"/>
        <v>14.314115308151093</v>
      </c>
      <c r="C24" s="302">
        <f t="shared" si="1"/>
        <v>18.891242937853107</v>
      </c>
    </row>
    <row r="25" spans="1:18" x14ac:dyDescent="0.25">
      <c r="A25" s="220" t="s">
        <v>833</v>
      </c>
      <c r="B25" s="305">
        <f t="shared" si="1"/>
        <v>12.922465208747516</v>
      </c>
      <c r="C25" s="302">
        <f t="shared" si="1"/>
        <v>19.103107344632768</v>
      </c>
    </row>
    <row r="26" spans="1:18" x14ac:dyDescent="0.25">
      <c r="A26" s="220" t="s">
        <v>834</v>
      </c>
      <c r="B26" s="305">
        <f t="shared" si="1"/>
        <v>9.1848906560636188</v>
      </c>
      <c r="C26" s="302">
        <f t="shared" si="1"/>
        <v>6.8149717514124299</v>
      </c>
    </row>
    <row r="27" spans="1:18" x14ac:dyDescent="0.25">
      <c r="A27" s="308" t="s">
        <v>835</v>
      </c>
      <c r="B27" s="306">
        <f t="shared" si="1"/>
        <v>15.666003976143141</v>
      </c>
      <c r="C27" s="303">
        <f t="shared" si="1"/>
        <v>5.8968926553672318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1007</v>
      </c>
      <c r="C34" s="110">
        <v>570</v>
      </c>
      <c r="E34" s="297" t="s">
        <v>709</v>
      </c>
      <c r="F34" s="71">
        <v>59.11</v>
      </c>
      <c r="G34" s="211"/>
      <c r="K34" s="122" t="s">
        <v>16</v>
      </c>
      <c r="L34" s="71">
        <v>2.52</v>
      </c>
      <c r="M34" s="211"/>
    </row>
    <row r="35" spans="1:16" x14ac:dyDescent="0.25">
      <c r="A35" s="202" t="s">
        <v>704</v>
      </c>
      <c r="B35" s="212">
        <v>899</v>
      </c>
      <c r="C35" s="160">
        <v>644</v>
      </c>
      <c r="E35" s="298" t="s">
        <v>710</v>
      </c>
      <c r="F35" s="214">
        <v>33.58</v>
      </c>
      <c r="G35" s="211"/>
      <c r="K35" s="215" t="s">
        <v>212</v>
      </c>
      <c r="L35" s="214">
        <v>2.35</v>
      </c>
      <c r="M35" s="211"/>
      <c r="N35" s="29" t="s">
        <v>876</v>
      </c>
    </row>
    <row r="36" spans="1:16" x14ac:dyDescent="0.25">
      <c r="A36" s="202" t="s">
        <v>705</v>
      </c>
      <c r="B36" s="212">
        <v>533</v>
      </c>
      <c r="C36" s="160">
        <v>367</v>
      </c>
      <c r="E36" s="298" t="s">
        <v>711</v>
      </c>
      <c r="F36" s="214">
        <v>6.28</v>
      </c>
      <c r="G36" s="211"/>
      <c r="K36" s="123" t="s">
        <v>213</v>
      </c>
      <c r="L36" s="73">
        <v>2.75</v>
      </c>
      <c r="M36" s="211"/>
      <c r="N36" s="288">
        <v>2022</v>
      </c>
    </row>
    <row r="37" spans="1:16" x14ac:dyDescent="0.25">
      <c r="A37" s="202" t="s">
        <v>706</v>
      </c>
      <c r="B37" s="212">
        <v>429</v>
      </c>
      <c r="C37" s="160">
        <v>251</v>
      </c>
      <c r="E37" s="298" t="s">
        <v>712</v>
      </c>
      <c r="F37" s="214">
        <v>0.82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136</v>
      </c>
      <c r="C38" s="160">
        <v>173</v>
      </c>
      <c r="E38" s="299" t="s">
        <v>713</v>
      </c>
      <c r="F38" s="73">
        <v>0.21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59</v>
      </c>
      <c r="C39" s="111">
        <v>177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26.122823098075159</v>
      </c>
      <c r="C44" s="301">
        <f>B34/SUM(B34:B39)*100</f>
        <v>32.876265099575583</v>
      </c>
      <c r="E44" s="217" t="s">
        <v>836</v>
      </c>
      <c r="F44" s="289">
        <f>IF(ISBLANK(F34),"",F34)</f>
        <v>59.11</v>
      </c>
    </row>
    <row r="45" spans="1:16" x14ac:dyDescent="0.25">
      <c r="A45" s="220" t="s">
        <v>825</v>
      </c>
      <c r="B45" s="305">
        <f>C35/SUM(C34:C39)*100</f>
        <v>29.514207149404214</v>
      </c>
      <c r="C45" s="302">
        <f>B35/SUM(B34:B39)*100</f>
        <v>29.350310153444337</v>
      </c>
      <c r="E45" s="286" t="s">
        <v>837</v>
      </c>
      <c r="F45" s="290">
        <f t="shared" ref="F45:F48" si="2">IF(ISBLANK(F35),"",F35)</f>
        <v>33.58</v>
      </c>
    </row>
    <row r="46" spans="1:16" x14ac:dyDescent="0.25">
      <c r="A46" s="220" t="s">
        <v>826</v>
      </c>
      <c r="B46" s="305">
        <f>C36/SUM(C34:C39)*100</f>
        <v>16.819431714023832</v>
      </c>
      <c r="C46" s="302">
        <f>B36/SUM(B34:B39)*100</f>
        <v>17.40124061377734</v>
      </c>
      <c r="E46" s="286" t="s">
        <v>838</v>
      </c>
      <c r="F46" s="290">
        <f t="shared" si="2"/>
        <v>6.28</v>
      </c>
    </row>
    <row r="47" spans="1:16" x14ac:dyDescent="0.25">
      <c r="A47" s="220" t="s">
        <v>827</v>
      </c>
      <c r="B47" s="305">
        <f>C37/SUM(C34:C39)*100</f>
        <v>11.503208065994501</v>
      </c>
      <c r="C47" s="302">
        <f>B37/SUM(B34:B39)*100</f>
        <v>14.005876591576886</v>
      </c>
      <c r="E47" s="286" t="s">
        <v>839</v>
      </c>
      <c r="F47" s="290">
        <f t="shared" si="2"/>
        <v>0.82</v>
      </c>
    </row>
    <row r="48" spans="1:16" x14ac:dyDescent="0.25">
      <c r="A48" s="220" t="s">
        <v>828</v>
      </c>
      <c r="B48" s="305">
        <f>C38/SUM(C34:C39)*100</f>
        <v>7.9285059578368466</v>
      </c>
      <c r="C48" s="302">
        <f>B38/SUM(B34:B39)*100</f>
        <v>4.4400914136467513</v>
      </c>
      <c r="E48" s="219" t="s">
        <v>840</v>
      </c>
      <c r="F48" s="291">
        <f t="shared" si="2"/>
        <v>0.21</v>
      </c>
    </row>
    <row r="49" spans="1:3" x14ac:dyDescent="0.25">
      <c r="A49" s="221" t="s">
        <v>829</v>
      </c>
      <c r="B49" s="306">
        <f>C39/SUM(C34:C39)*100</f>
        <v>8.1118240146654443</v>
      </c>
      <c r="C49" s="303">
        <f>B39/SUM(B34:B39)*100</f>
        <v>1.9262161279791055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26.122823098075159</v>
      </c>
      <c r="C53" s="301">
        <f>C44</f>
        <v>32.876265099575583</v>
      </c>
    </row>
    <row r="54" spans="1:3" x14ac:dyDescent="0.25">
      <c r="A54" s="220" t="s">
        <v>831</v>
      </c>
      <c r="B54" s="305">
        <f t="shared" ref="B54:C54" si="3">B45</f>
        <v>29.514207149404214</v>
      </c>
      <c r="C54" s="302">
        <f t="shared" si="3"/>
        <v>29.350310153444337</v>
      </c>
    </row>
    <row r="55" spans="1:3" x14ac:dyDescent="0.25">
      <c r="A55" s="307" t="s">
        <v>832</v>
      </c>
      <c r="B55" s="305">
        <f t="shared" ref="B55:C55" si="4">B46</f>
        <v>16.819431714023832</v>
      </c>
      <c r="C55" s="302">
        <f t="shared" si="4"/>
        <v>17.40124061377734</v>
      </c>
    </row>
    <row r="56" spans="1:3" x14ac:dyDescent="0.25">
      <c r="A56" s="220" t="s">
        <v>833</v>
      </c>
      <c r="B56" s="305">
        <f t="shared" ref="B56:C56" si="5">B47</f>
        <v>11.503208065994501</v>
      </c>
      <c r="C56" s="302">
        <f t="shared" si="5"/>
        <v>14.005876591576886</v>
      </c>
    </row>
    <row r="57" spans="1:3" x14ac:dyDescent="0.25">
      <c r="A57" s="220" t="s">
        <v>834</v>
      </c>
      <c r="B57" s="305">
        <f t="shared" ref="B57:C57" si="6">B48</f>
        <v>7.9285059578368466</v>
      </c>
      <c r="C57" s="302">
        <f t="shared" si="6"/>
        <v>4.4400914136467513</v>
      </c>
    </row>
    <row r="58" spans="1:3" x14ac:dyDescent="0.25">
      <c r="A58" s="308" t="s">
        <v>835</v>
      </c>
      <c r="B58" s="306">
        <f t="shared" ref="B58:C58" si="7">B49</f>
        <v>8.1118240146654443</v>
      </c>
      <c r="C58" s="303">
        <f t="shared" si="7"/>
        <v>1.9262161279791055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2024-04-26T07:41:02Z</dcterms:modified>
</cp:coreProperties>
</file>