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<sst xmlns="http://schemas.openxmlformats.org/spreadsheetml/2006/main" count="6316" uniqueCount="2914">
  <si>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</si>
  <si>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</si>
  <si>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</si>
  <si>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</si>
  <si>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</si>
  <si>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</si>
  <si>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</si>
  <si>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</si>
  <si>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</si>
  <si>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</si>
  <si>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</si>
  <si>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</si>
  <si>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</si>
  <si>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</si>
  <si>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</si>
  <si>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</si>
  <si>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</si>
  <si>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</si>
  <si>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</si>
  <si>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</si>
  <si>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</si>
  <si>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</si>
  <si>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</si>
  <si>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</si>
  <si>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</si>
  <si>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</si>
  <si>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</si>
  <si>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</si>
  <si>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</si>
  <si>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</si>
  <si>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</si>
  <si>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</si>
  <si>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</si>
  <si>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</si>
  <si>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</si>
  <si>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</si>
  <si>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</si>
  <si>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</si>
  <si>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</si>
  <si>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</si>
  <si>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</si>
  <si>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</si>
  <si>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</si>
  <si>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</si>
  <si>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</si>
  <si>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</si>
  <si>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</si>
  <si>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</si>
  <si>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</si>
  <si>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</si>
  <si>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</si>
  <si>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</si>
  <si>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</si>
  <si>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</si>
  <si>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</si>
  <si>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</si>
  <si>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</si>
  <si>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</si>
  <si>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</si>
  <si>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</si>
  <si>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</si>
  <si>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</si>
  <si>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</si>
  <si>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</si>
  <si>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</si>
  <si>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</si>
  <si>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</si>
  <si>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</si>
  <si>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</si>
  <si>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</si>
  <si>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</si>
  <si>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</si>
  <si>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</si>
  <si>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</si>
  <si>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</si>
  <si>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</si>
  <si>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</si>
  <si>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</si>
  <si>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</si>
  <si>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</si>
  <si>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</si>
  <si>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</si>
  <si>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</si>
  <si>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</si>
  <si>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</si>
  <si>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</si>
  <si>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</si>
  <si>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</si>
  <si>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</si>
  <si>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</si>
  <si>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</si>
  <si>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</si>
  <si>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</si>
  <si>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</si>
  <si>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</si>
  <si>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</si>
  <si>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</si>
  <si>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</si>
  <si>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</si>
  <si>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</si>
  <si>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</si>
  <si>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</si>
  <si>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</si>
  <si>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</si>
  <si>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</si>
  <si>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</si>
  <si>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</si>
  <si>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</si>
  <si>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</si>
  <si>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</si>
  <si>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</si>
  <si>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</si>
  <si>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</si>
  <si>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</si>
  <si>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</si>
  <si>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</si>
  <si>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</si>
  <si>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</si>
  <si>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</si>
  <si>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</si>
  <si>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</si>
  <si>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</si>
  <si>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</si>
  <si>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</si>
  <si>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</si>
  <si>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</si>
  <si>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</si>
  <si>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</si>
  <si>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</si>
  <si>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</si>
  <si>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</si>
  <si>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</si>
  <si>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</si>
  <si>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</si>
  <si>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</si>
  <si>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</si>
  <si>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</si>
  <si>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</si>
  <si>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</si>
  <si>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</si>
  <si>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</si>
  <si>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</si>
  <si>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</si>
  <si>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</si>
  <si>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</si>
  <si>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</si>
  <si>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</si>
  <si>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</si>
  <si>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</si>
  <si>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</si>
  <si>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</si>
  <si>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</si>
  <si>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</si>
  <si>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</si>
  <si>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</si>
  <si>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</si>
  <si>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</si>
  <si>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</si>
  <si>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</si>
  <si>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</si>
  <si>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</si>
  <si>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</si>
  <si>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</si>
  <si>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</si>
  <si>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</si>
  <si>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</si>
  <si>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</si>
  <si>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</si>
  <si>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</si>
  <si>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</si>
  <si>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</si>
  <si>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</si>
  <si>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</si>
  <si>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</si>
  <si>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</si>
  <si>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</si>
  <si>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</si>
  <si>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</si>
  <si>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</si>
  <si>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</si>
  <si>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</si>
  <si>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</si>
  <si>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</si>
  <si>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</si>
  <si>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</si>
  <si>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</si>
  <si>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</si>
  <si>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</si>
  <si>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</si>
  <si>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</si>
  <si>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</si>
  <si>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</si>
  <si>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</si>
  <si>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</si>
  <si>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</si>
  <si>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</si>
  <si>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</si>
  <si>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</si>
  <si>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</si>
  <si>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</si>
  <si>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</si>
  <si>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</si>
  <si>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</si>
  <si>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</si>
  <si>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</si>
  <si>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</si>
  <si>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</si>
  <si>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</si>
  <si>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</si>
  <si>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</si>
  <si>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</si>
  <si>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</si>
  <si>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</si>
  <si>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</si>
  <si>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</si>
  <si>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</si>
  <si>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</si>
  <si>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</si>
  <si>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</si>
  <si>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</si>
  <si>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</si>
  <si>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</si>
  <si>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</si>
  <si>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</si>
  <si>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</si>
  <si>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</si>
  <si>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</si>
  <si>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</si>
  <si>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</si>
  <si>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</si>
  <si>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</si>
  <si>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</si>
  <si>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</si>
  <si>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</si>
  <si>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</si>
  <si>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</si>
  <si>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</si>
  <si>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</si>
  <si>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</si>
  <si>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</si>
  <si>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</si>
  <si>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</si>
  <si>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</si>
  <si>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</si>
  <si>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</si>
  <si>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</si>
  <si>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</si>
  <si>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</si>
  <si>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</si>
  <si>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</si>
  <si>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</si>
  <si>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</si>
  <si>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</si>
  <si>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</si>
  <si>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</si>
  <si>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</si>
  <si>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</si>
  <si>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</si>
  <si>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</si>
  <si>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</si>
  <si>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</si>
  <si>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</si>
  <si>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</si>
  <si>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</si>
  <si>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</si>
  <si>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</si>
  <si>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</si>
  <si>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</si>
  <si>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</si>
  <si>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</si>
  <si>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</si>
  <si>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</si>
  <si>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</si>
  <si>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</si>
  <si>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</si>
  <si>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</si>
  <si>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</si>
  <si>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</si>
  <si>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</si>
  <si>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</si>
  <si>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</si>
  <si>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</si>
  <si>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</si>
  <si>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</si>
  <si>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</si>
  <si>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</si>
  <si>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</si>
  <si>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</si>
  <si>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</si>
  <si>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</si>
  <si>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</si>
  <si>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</si>
  <si>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</si>
  <si>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</si>
  <si>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</si>
  <si>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</si>
  <si>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</si>
  <si>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</si>
  <si>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</si>
  <si>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</si>
  <si>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</si>
  <si>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</si>
  <si>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</si>
  <si>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</si>
  <si>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</si>
  <si>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</si>
  <si>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</si>
  <si>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</si>
  <si>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</si>
  <si>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</si>
  <si>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</si>
  <si>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</si>
  <si>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</si>
  <si>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</si>
  <si>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</si>
  <si>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</si>
  <si>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</si>
  <si>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</si>
  <si>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</si>
  <si>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</si>
  <si>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</si>
  <si>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</si>
  <si>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</si>
  <si>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</si>
  <si>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</si>
  <si>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</si>
  <si>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</si>
  <si>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</si>
  <si>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</si>
  <si>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</si>
  <si>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</si>
  <si>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</si>
  <si>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</si>
  <si>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</si>
  <si>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</si>
  <si>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</si>
  <si>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</si>
  <si>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</si>
  <si>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</si>
  <si>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</si>
  <si>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</si>
  <si>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</si>
  <si>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</si>
  <si>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</si>
  <si>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</si>
  <si>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</si>
  <si>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</si>
  <si>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</si>
  <si>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</si>
  <si>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</si>
  <si>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</si>
  <si>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</si>
  <si>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</si>
  <si>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</si>
  <si>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</si>
  <si>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</si>
  <si>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</si>
  <si>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</si>
  <si>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</si>
  <si>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</si>
  <si>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</si>
  <si>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</si>
  <si>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</si>
  <si>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</si>
  <si>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</si>
  <si>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</si>
  <si>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</si>
  <si>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</si>
  <si>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</si>
  <si>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</si>
  <si>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</si>
  <si>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</si>
  <si>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</si>
  <si>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</si>
  <si>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</si>
  <si>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</si>
  <si>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</si>
  <si>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</si>
  <si>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</si>
  <si>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</si>
  <si>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</si>
  <si>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</si>
  <si>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</si>
  <si>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</si>
  <si>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</si>
  <si>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</si>
  <si>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</si>
  <si>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</si>
  <si>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</si>
  <si>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</si>
  <si>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</si>
  <si>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</si>
  <si>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</si>
  <si>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</si>
  <si>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</si>
  <si>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</si>
  <si>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</si>
  <si>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</si>
  <si>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</si>
  <si>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</si>
  <si>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</si>
  <si>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</si>
  <si>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</si>
  <si>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</si>
  <si>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</si>
  <si>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</si>
  <si>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</si>
  <si>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</si>
  <si>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</si>
  <si>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</si>
  <si>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</si>
  <si>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</si>
  <si>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</si>
  <si>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</si>
  <si>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</si>
  <si>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</si>
  <si>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</si>
  <si>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</si>
  <si>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</si>
  <si>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</si>
  <si>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</si>
  <si>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</si>
  <si>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</si>
  <si>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</si>
  <si>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</si>
  <si>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</si>
  <si>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</si>
  <si>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</si>
  <si>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</si>
  <si>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</si>
  <si>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</si>
  <si>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</si>
  <si>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</si>
  <si>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</si>
  <si>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</si>
  <si>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</si>
  <si>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</si>
  <si>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</si>
  <si>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</si>
  <si>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</si>
  <si>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</si>
  <si>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</si>
  <si>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</si>
  <si>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</si>
  <si>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</si>
  <si>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</si>
  <si>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</si>
  <si>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</si>
  <si>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</si>
  <si>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</si>
  <si>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</si>
  <si>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</si>
  <si>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</si>
  <si>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</si>
  <si>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</si>
  <si>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</si>
  <si>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</si>
  <si>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</si>
  <si>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</si>
  <si>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</si>
  <si>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</si>
  <si>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</si>
  <si>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</si>
  <si>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</si>
  <si>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</si>
  <si>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</si>
  <si>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</si>
  <si>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</si>
  <si>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</si>
  <si>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</si>
  <si>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</si>
  <si>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</si>
  <si>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</si>
  <si>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</si>
  <si>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</si>
  <si>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</si>
  <si>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</si>
  <si>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</si>
  <si>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</si>
  <si>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</si>
  <si>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</si>
  <si>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</si>
  <si>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</si>
  <si>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</si>
  <si>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</si>
  <si>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</si>
  <si>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</si>
  <si>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</si>
  <si>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</si>
  <si>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</si>
  <si>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</si>
  <si>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</si>
  <si>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</si>
  <si>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</si>
  <si>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</si>
  <si>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</si>
  <si>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</si>
  <si>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</si>
  <si>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</si>
  <si>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</si>
  <si>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</si>
  <si>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</si>
  <si>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</si>
  <si>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</si>
  <si>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</si>
  <si>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</si>
  <si>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</si>
  <si>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</si>
  <si>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</si>
  <si>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</si>
  <si>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</si>
  <si>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</si>
  <si>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</si>
  <si>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</si>
  <si>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</si>
  <si>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</si>
  <si>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</si>
  <si>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</si>
  <si>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</si>
  <si>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</si>
  <si>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</si>
  <si>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</si>
  <si>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</si>
  <si>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</si>
  <si>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</si>
  <si>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</si>
  <si>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</si>
  <si>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</si>
  <si>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</si>
  <si>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</si>
  <si>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</si>
  <si>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</si>
  <si>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</si>
  <si>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</si>
  <si>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</si>
  <si>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</si>
  <si>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</si>
  <si>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</si>
  <si>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</si>
  <si>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</si>
  <si>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</si>
  <si>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</si>
  <si>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</si>
  <si>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</si>
  <si>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</si>
  <si>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</si>
  <si>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</si>
  <si>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</si>
  <si>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</si>
  <si>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</si>
  <si>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</si>
  <si>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</si>
  <si>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</si>
  <si>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</si>
  <si>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</si>
  <si>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</si>
  <si>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</si>
  <si>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</si>
  <si>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</si>
  <si>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</si>
  <si>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</si>
  <si>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</si>
  <si>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</si>
  <si>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</si>
  <si>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</si>
  <si>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</si>
  <si>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</si>
  <si>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</si>
  <si>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</si>
  <si>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</si>
  <si>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</si>
  <si>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</si>
  <si>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</si>
  <si>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</si>
  <si>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</si>
  <si>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</si>
  <si>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</si>
  <si>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</si>
  <si>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</si>
  <si>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</si>
  <si>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</si>
  <si>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</si>
  <si>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</si>
  <si>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</si>
  <si>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</si>
  <si>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</si>
  <si>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</si>
  <si>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</si>
  <si>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</si>
  <si>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</si>
  <si>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</si>
  <si>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</si>
  <si>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</si>
  <si>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</si>
  <si>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</si>
  <si>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</si>
  <si>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</si>
  <si>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</si>
  <si>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</si>
  <si>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</si>
  <si>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</si>
  <si>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</si>
  <si>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</si>
  <si>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</si>
  <si>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</si>
  <si>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</si>
  <si>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</si>
  <si>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</si>
  <si>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</si>
  <si>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</si>
  <si>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</si>
  <si>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</si>
  <si>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</si>
  <si>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</si>
  <si>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</si>
  <si>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</si>
  <si>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</si>
  <si>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</si>
  <si>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</si>
  <si>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</si>
  <si>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</si>
  <si>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</si>
  <si>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</si>
  <si>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</si>
  <si>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</si>
  <si>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</si>
  <si>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</si>
  <si>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</si>
  <si>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</si>
  <si>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</si>
  <si>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</si>
  <si>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</si>
  <si>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</si>
  <si>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</si>
  <si>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</si>
  <si>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</si>
  <si>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</si>
  <si>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</si>
  <si>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</si>
  <si>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</si>
  <si>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</si>
  <si>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</si>
  <si>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</si>
  <si>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</si>
  <si>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</si>
  <si>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</si>
  <si>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</si>
  <si>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</si>
  <si>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</si>
  <si>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</si>
  <si>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</si>
  <si>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</si>
  <si>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</si>
  <si>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</si>
  <si>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</si>
  <si>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</si>
  <si>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</si>
  <si>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</si>
  <si>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</si>
  <si>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</si>
  <si>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</si>
  <si>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</si>
  <si>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</si>
  <si>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</si>
  <si>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</si>
  <si>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</si>
  <si>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</si>
  <si>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</si>
  <si>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</si>
  <si>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</si>
  <si>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</si>
  <si>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</si>
  <si>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</si>
  <si>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</si>
  <si>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</si>
  <si>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</si>
  <si>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</si>
  <si>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</si>
  <si>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</si>
  <si>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</si>
  <si>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</si>
  <si>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</si>
  <si>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</si>
  <si>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</si>
  <si>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</si>
  <si>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</si>
  <si>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</si>
  <si>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</si>
  <si>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</si>
  <si>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</si>
  <si>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</si>
  <si>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</si>
  <si>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</si>
  <si>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</si>
  <si>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</si>
  <si>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</si>
  <si>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</si>
  <si>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</si>
  <si>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</si>
  <si>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</si>
  <si>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</si>
  <si>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</si>
  <si>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</si>
  <si>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</si>
  <si>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</si>
  <si>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</si>
  <si>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</si>
  <si>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</si>
  <si>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</si>
  <si>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</si>
  <si>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</si>
  <si>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</si>
  <si>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</si>
  <si>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</si>
  <si>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</si>
  <si>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</si>
  <si>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</si>
  <si>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</si>
  <si>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</si>
  <si>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</si>
  <si>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</si>
  <si>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</si>
  <si>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</si>
  <si>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</si>
  <si>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</si>
  <si>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</si>
  <si>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</si>
  <si>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</si>
  <si>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</si>
  <si>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</si>
  <si>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</si>
  <si>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</si>
  <si>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</si>
  <si>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</si>
  <si>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</si>
  <si>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</si>
  <si>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</si>
  <si>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</si>
  <si>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</si>
  <si>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</si>
  <si>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</si>
  <si>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</si>
  <si>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</si>
  <si>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</si>
  <si>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</si>
  <si>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</si>
  <si>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</si>
  <si>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</si>
  <si>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</si>
  <si>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</si>
  <si>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</si>
  <si>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</si>
  <si>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</si>
  <si>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</si>
  <si>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</si>
  <si>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</si>
  <si>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</si>
  <si>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</si>
  <si>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</si>
  <si>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</si>
  <si>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</si>
  <si>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</si>
  <si>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</si>
  <si>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</si>
  <si>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</si>
  <si>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</si>
  <si>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</si>
  <si>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</si>
  <si>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</si>
  <si>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</si>
  <si>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</si>
  <si>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</si>
  <si>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</si>
  <si>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</si>
  <si>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</si>
  <si>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</si>
  <si>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</si>
  <si>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</si>
  <si>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</si>
  <si>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</si>
  <si>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</si>
  <si>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</si>
  <si>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</si>
  <si>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</si>
  <si>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</si>
  <si>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</si>
  <si>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</si>
  <si>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</si>
  <si>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</si>
  <si>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</si>
  <si>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</si>
  <si>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</si>
  <si>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</si>
  <si>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</si>
  <si>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</si>
  <si>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</si>
  <si>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</si>
  <si>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</si>
  <si>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</si>
  <si>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</si>
  <si>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</si>
  <si>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</si>
  <si>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</si>
  <si>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</si>
  <si>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</si>
  <si>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</si>
  <si>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</si>
  <si>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</si>
  <si>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</si>
  <si>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</si>
  <si>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</si>
  <si>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</si>
  <si>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</si>
  <si>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</si>
  <si>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</si>
  <si>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</si>
  <si>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</si>
  <si>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</si>
  <si>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</si>
  <si>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</si>
  <si>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</si>
  <si>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</si>
  <si>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</si>
  <si>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</si>
  <si>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</si>
  <si>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</si>
  <si>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</si>
  <si>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</si>
  <si>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</si>
  <si>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</si>
  <si>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</si>
  <si>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</si>
  <si>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</si>
  <si>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</si>
  <si>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</si>
  <si>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</si>
  <si>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</si>
  <si>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</si>
  <si>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</si>
  <si>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</si>
  <si>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</si>
  <si>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</si>
  <si>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</si>
  <si>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</si>
  <si>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</si>
  <si>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</si>
  <si>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</si>
  <si>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</si>
  <si>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</si>
  <si>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</si>
  <si>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</si>
  <si>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</si>
  <si>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</si>
  <si>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</si>
  <si>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</si>
  <si>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</si>
  <si>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</si>
  <si>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</si>
  <si>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</si>
  <si>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</si>
  <si>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</si>
  <si>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</si>
  <si>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</si>
  <si>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</si>
  <si>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</si>
  <si>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</si>
  <si>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</si>
  <si>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</si>
  <si>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</si>
  <si>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</si>
  <si>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</si>
  <si>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</si>
  <si>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</si>
  <si>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</si>
  <si>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</si>
  <si>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</si>
  <si>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</si>
  <si>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</si>
  <si>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</si>
  <si>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</si>
  <si>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</si>
  <si>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</si>
  <si>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</si>
  <si>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</si>
  <si>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</si>
  <si>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</si>
  <si>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</si>
  <si>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</si>
  <si>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</si>
  <si>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</si>
  <si>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</si>
  <si>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</si>
  <si>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</si>
  <si>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</si>
  <si>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</si>
  <si>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</si>
  <si>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</si>
  <si>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</si>
  <si>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</si>
  <si>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</si>
  <si>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</si>
  <si>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</si>
  <si>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</si>
  <si>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</si>
  <si>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</si>
  <si>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</si>
  <si>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</si>
  <si>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</si>
  <si>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</si>
  <si>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</si>
  <si>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</si>
  <si>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</si>
  <si>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</si>
  <si>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</si>
  <si>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</si>
  <si>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</si>
  <si>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</si>
  <si>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</si>
  <si>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</si>
  <si>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</si>
  <si>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</si>
  <si>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</si>
  <si>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</si>
  <si>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</si>
  <si>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</si>
  <si>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</si>
  <si>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</si>
  <si>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</si>
  <si>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</si>
  <si>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</si>
  <si>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</si>
  <si>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</si>
  <si>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</si>
  <si>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</si>
  <si>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</si>
  <si>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</si>
  <si>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</si>
  <si>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</si>
  <si>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</si>
  <si>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</si>
  <si>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</si>
  <si>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</si>
  <si>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</si>
  <si>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</si>
  <si>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</si>
  <si>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</si>
  <si>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</si>
  <si>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</si>
  <si>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</si>
  <si>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</si>
  <si>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</si>
  <si>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</si>
  <si>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</si>
  <si>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</si>
  <si>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</si>
  <si>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</si>
  <si>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</si>
  <si>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</si>
  <si>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</si>
  <si>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</si>
  <si>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</si>
  <si>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</si>
  <si>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</si>
  <si>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</si>
  <si>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</si>
  <si>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</si>
  <si>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</si>
  <si>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</si>
  <si>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</si>
  <si>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</si>
  <si>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</si>
  <si>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</si>
  <si>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</si>
  <si>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</si>
  <si>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</si>
  <si>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</si>
  <si>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</si>
  <si>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</si>
  <si>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</si>
  <si>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</si>
  <si>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</si>
  <si>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</si>
  <si>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</si>
  <si>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</si>
  <si>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</si>
  <si>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</si>
  <si>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</si>
  <si>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</si>
  <si>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</si>
  <si>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</si>
  <si>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</si>
  <si>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</si>
  <si>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</si>
  <si>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</si>
  <si>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</si>
  <si>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</si>
  <si>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</si>
  <si>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</si>
  <si>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</si>
  <si>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</si>
  <si>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</si>
  <si>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</si>
  <si>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</si>
  <si>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</si>
  <si>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</si>
  <si>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</si>
  <si>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</si>
  <si>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</si>
  <si>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</si>
  <si>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</si>
  <si>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</si>
  <si>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</si>
  <si>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</si>
  <si>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</si>
  <si>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</si>
  <si>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</si>
  <si>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</si>
  <si>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</si>
  <si>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</si>
  <si>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</si>
  <si>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</si>
  <si>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</si>
  <si>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</si>
  <si>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</si>
  <si>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</si>
  <si>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</si>
  <si>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</si>
  <si>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</si>
  <si>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</si>
  <si>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</si>
  <si>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</si>
  <si>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</si>
  <si>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</si>
  <si>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</si>
  <si>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</si>
  <si>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</si>
  <si>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</si>
  <si>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</si>
  <si>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</si>
  <si>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</si>
  <si>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</si>
  <si>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</si>
  <si>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</si>
  <si>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</si>
  <si>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</si>
  <si>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</si>
  <si>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</si>
  <si>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</si>
  <si>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</si>
  <si>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</si>
  <si>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</si>
  <si>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</si>
  <si>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</si>
  <si>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</si>
  <si>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</si>
  <si>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</si>
  <si>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</si>
  <si>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</si>
  <si>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</si>
  <si>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</si>
  <si>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</si>
  <si>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</si>
  <si>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</si>
  <si>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</si>
  <si>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</si>
  <si>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</si>
  <si>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</si>
  <si>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</si>
  <si>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</si>
  <si>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</si>
  <si>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</si>
  <si>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</si>
  <si>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</si>
  <si>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</si>
  <si>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</si>
  <si>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</si>
  <si>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</si>
  <si>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</si>
  <si>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</si>
  <si>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</si>
  <si>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</si>
  <si>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</si>
  <si>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</si>
  <si>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</si>
  <si>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</si>
  <si>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</si>
  <si>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</si>
  <si>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</si>
  <si>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</si>
  <si>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</si>
  <si>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</si>
  <si>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</si>
  <si>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</si>
  <si>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</si>
  <si>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</si>
  <si>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</si>
  <si>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</si>
  <si>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</si>
  <si>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</si>
  <si>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</si>
  <si>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</si>
  <si>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</si>
  <si>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</si>
  <si>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</si>
  <si>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</si>
  <si>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</si>
  <si>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</si>
  <si>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</si>
  <si>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</si>
  <si>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</si>
  <si>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</si>
  <si>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</si>
  <si>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</si>
  <si>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</si>
  <si>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</si>
  <si>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</si>
  <si>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</si>
  <si>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</si>
  <si>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</si>
  <si>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</si>
  <si>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</si>
  <si>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</si>
  <si>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</si>
  <si>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</si>
  <si>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</si>
  <si>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</si>
  <si>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</si>
  <si>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</si>
  <si>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</si>
  <si>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</si>
  <si>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</si>
  <si>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</si>
  <si>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</si>
  <si>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</si>
  <si>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</si>
  <si>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</si>
  <si>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</si>
  <si>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</si>
  <si>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</si>
  <si>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</si>
  <si>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</si>
  <si>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</si>
  <si>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</si>
  <si>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</si>
  <si>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</si>
  <si>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</si>
  <si>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</si>
  <si>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</si>
  <si>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</si>
  <si>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</si>
  <si>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</si>
  <si>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</si>
  <si>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</si>
  <si>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</si>
  <si>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</si>
  <si>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</si>
  <si>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</si>
  <si>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</si>
  <si>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</si>
  <si>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</si>
  <si>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</si>
  <si>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</si>
  <si>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</si>
  <si>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</si>
  <si>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</si>
  <si>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</si>
  <si>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</si>
  <si>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</si>
  <si>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</si>
  <si>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</si>
  <si>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</si>
  <si>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</si>
  <si>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</si>
  <si>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</si>
  <si>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</si>
  <si>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</si>
  <si>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</si>
  <si>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</si>
  <si>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</si>
  <si>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</si>
  <si>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</si>
  <si>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</si>
  <si>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</si>
  <si>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</si>
  <si>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</si>
  <si>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</si>
  <si>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</si>
  <si>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</si>
  <si>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</si>
  <si>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</si>
  <si>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</si>
  <si>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</si>
  <si>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</si>
  <si>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</si>
  <si>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</si>
  <si>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</si>
  <si>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</si>
  <si>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</si>
  <si>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</si>
  <si>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</si>
  <si>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</si>
  <si>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</si>
  <si>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</si>
  <si>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</si>
  <si>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</si>
  <si>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</si>
  <si>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</si>
  <si>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</si>
  <si>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</si>
  <si>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</si>
  <si>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</si>
  <si>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</si>
  <si>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</si>
  <si>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</si>
  <si>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</si>
  <si>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</si>
  <si>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</si>
  <si>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</si>
  <si>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</si>
  <si>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</si>
  <si>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</si>
  <si>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</si>
  <si>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</si>
  <si>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</si>
  <si>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</si>
  <si>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</si>
  <si>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</si>
  <si>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</si>
  <si>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</si>
  <si>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</si>
  <si>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</si>
  <si>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</si>
  <si>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</si>
  <si>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</si>
  <si>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</si>
  <si>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</si>
  <si>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</si>
  <si>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</si>
  <si>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</si>
  <si>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</si>
  <si>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</si>
  <si>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</si>
  <si>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</si>
  <si>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</si>
  <si>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</si>
  <si>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</si>
  <si>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</si>
  <si>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</si>
  <si>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</si>
  <si>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</si>
  <si>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</si>
  <si>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</si>
  <si>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</si>
  <si>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</si>
  <si>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</si>
  <si>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</si>
  <si>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</si>
  <si>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</si>
  <si>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</si>
  <si>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</si>
  <si>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</si>
  <si>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</si>
  <si>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</si>
  <si>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</si>
  <si>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</si>
  <si>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</si>
  <si>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</si>
  <si>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</si>
  <si>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</si>
  <si>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</si>
  <si>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</si>
  <si>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</si>
  <si>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</si>
  <si>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</si>
  <si>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</si>
  <si>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</si>
  <si>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</si>
  <si>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</si>
  <si>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</si>
  <si>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</si>
  <si>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</si>
  <si>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</si>
  <si>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</si>
  <si>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</si>
  <si>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</si>
  <si>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</si>
  <si>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</si>
  <si>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</si>
  <si>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</si>
  <si>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</si>
  <si>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</si>
  <si>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</si>
  <si>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</si>
  <si>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</si>
  <si>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</si>
  <si>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</si>
  <si>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</si>
  <si>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</si>
  <si>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</si>
  <si>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</si>
  <si>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</si>
  <si>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</si>
  <si>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</si>
  <si>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</si>
  <si>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</si>
  <si>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</si>
  <si>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</si>
  <si>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</si>
  <si>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</si>
  <si>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</si>
  <si>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</si>
  <si>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</si>
  <si>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</si>
  <si>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</si>
  <si>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</si>
  <si>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</si>
  <si>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</si>
  <si>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</si>
  <si>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</si>
  <si>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</si>
  <si>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</si>
  <si>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</si>
  <si>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</si>
  <si>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</si>
  <si>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</si>
  <si>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</si>
  <si>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</si>
  <si>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</si>
  <si>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</si>
  <si>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</si>
  <si>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</si>
  <si>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</si>
  <si>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</si>
  <si>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</si>
  <si>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</si>
  <si>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</si>
  <si>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</si>
  <si>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</si>
  <si>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</si>
  <si>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</si>
  <si>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</si>
  <si>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</si>
  <si>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</si>
  <si>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</si>
  <si>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</si>
  <si>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</si>
  <si>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</si>
  <si>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</si>
  <si>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</si>
  <si>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</si>
  <si>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</si>
  <si>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</si>
  <si>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</si>
  <si>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</si>
  <si>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</si>
  <si>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</si>
  <si>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</si>
  <si>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</si>
  <si>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</si>
  <si>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</si>
  <si>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</si>
  <si>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</si>
  <si>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</si>
  <si>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</si>
  <si>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</si>
  <si>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</si>
  <si>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</si>
  <si>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</si>
  <si>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</si>
  <si>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</si>
  <si>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</si>
  <si>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</si>
  <si>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</si>
  <si>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</si>
  <si>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</si>
  <si>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</si>
  <si>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</si>
  <si>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</si>
  <si>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</si>
  <si>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</si>
  <si>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</si>
  <si>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</si>
  <si>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</si>
  <si>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</si>
  <si>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</si>
  <si>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</si>
  <si>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</si>
  <si>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</si>
  <si>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</si>
  <si>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</si>
  <si>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</si>
  <si>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</si>
  <si>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</si>
  <si>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</si>
  <si>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</si>
  <si>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</si>
  <si>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</si>
  <si>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</si>
  <si>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</si>
  <si>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</si>
  <si>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</si>
  <si>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</si>
  <si>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</si>
  <si>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</si>
  <si>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</si>
  <si>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</si>
  <si>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</si>
  <si>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</si>
  <si>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</si>
  <si>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</si>
  <si>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</si>
  <si>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</si>
  <si>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</si>
  <si>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</si>
  <si>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</si>
  <si>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</si>
  <si>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</si>
  <si>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</si>
  <si>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</si>
  <si>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</si>
  <si>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</si>
  <si>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</si>
  <si>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</si>
  <si>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</si>
  <si>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</si>
  <si>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</si>
  <si>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</si>
  <si>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</si>
  <si>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</si>
  <si>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</si>
  <si>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</si>
  <si>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</si>
  <si>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</si>
  <si>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</si>
  <si>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</si>
  <si>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</si>
  <si>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</si>
  <si>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</si>
  <si>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</si>
  <si>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</si>
  <si>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</si>
  <si>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</si>
  <si>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</si>
  <si>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</si>
  <si>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</si>
  <si>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</si>
  <si>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</si>
  <si>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</si>
  <si>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</si>
  <si>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</si>
  <si>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</si>
  <si>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</si>
  <si>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</si>
  <si>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</si>
  <si>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</si>
  <si>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</si>
  <si>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</si>
  <si>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</si>
  <si>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</si>
  <si>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</si>
  <si>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</si>
  <si>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</si>
  <si>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</si>
  <si>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</si>
  <si>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</si>
  <si>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</si>
  <si>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</si>
  <si>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</si>
  <si>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</si>
  <si>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</si>
  <si>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</si>
  <si>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</si>
  <si>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</si>
  <si>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</si>
  <si>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</si>
  <si>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</si>
  <si>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</si>
  <si>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</si>
  <si>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</si>
  <si>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</si>
  <si>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</si>
  <si>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</si>
  <si>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</si>
  <si>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</si>
  <si>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</si>
  <si>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</si>
  <si>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</si>
  <si>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</si>
  <si>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</si>
  <si>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</si>
  <si>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</si>
  <si>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</si>
  <si>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</si>
  <si>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</si>
  <si>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</si>
  <si>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</si>
  <si>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</si>
  <si>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</si>
  <si>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</si>
  <si>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</si>
  <si>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</si>
  <si>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</si>
  <si>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</si>
  <si>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</si>
  <si>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</si>
  <si>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</si>
  <si>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</si>
  <si>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</si>
  <si>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</si>
  <si>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</si>
  <si>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</si>
  <si>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</si>
  <si>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</si>
  <si>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</si>
  <si>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</si>
  <si>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</si>
  <si>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</si>
  <si>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</si>
  <si>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</si>
  <si>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</si>
  <si>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</si>
  <si>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</si>
  <si>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</si>
  <si>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</si>
  <si>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</si>
  <si>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</si>
  <si>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</si>
  <si>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</si>
  <si>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</si>
  <si>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</si>
  <si>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</si>
  <si>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</si>
  <si>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</si>
  <si>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</si>
  <si>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</si>
  <si>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</si>
  <si>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</si>
  <si>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</si>
  <si>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</si>
  <si>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</si>
  <si>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</si>
  <si>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</si>
  <si>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</si>
  <si>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</si>
  <si>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</si>
  <si>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</si>
  <si>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</si>
  <si>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</si>
  <si>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</si>
  <si>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</si>
  <si>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</si>
  <si>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</si>
  <si>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</si>
  <si>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</si>
  <si>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</si>
  <si>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</si>
  <si>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</si>
  <si>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</si>
  <si>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</si>
  <si>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</si>
  <si>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</si>
  <si>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</si>
  <si>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</si>
  <si>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</si>
  <si>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</si>
  <si>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</si>
  <si>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</si>
  <si>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</si>
  <si>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</si>
  <si>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</si>
  <si>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</si>
  <si>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</si>
  <si>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</si>
  <si>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</si>
  <si>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</si>
  <si>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</si>
  <si>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</si>
  <si>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</si>
  <si>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</si>
  <si>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</si>
  <si>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</si>
  <si>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</si>
  <si>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</si>
  <si>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</si>
  <si>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</si>
  <si>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</si>
  <si>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</si>
  <si>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</si>
  <si>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</si>
  <si>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</si>
  <si>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</si>
  <si>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</si>
  <si>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</si>
  <si>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</si>
  <si>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</si>
  <si>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</si>
  <si>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</si>
  <si>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</si>
  <si>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</si>
  <si>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</si>
  <si>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</si>
  <si>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</si>
  <si>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</si>
  <si>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</si>
  <si>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</si>
  <si>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</si>
  <si>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</si>
  <si>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</si>
  <si>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</si>
  <si>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</si>
  <si>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</si>
  <si>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</si>
  <si>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</si>
  <si>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</si>
  <si>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</si>
  <si>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</si>
  <si>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</si>
  <si>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</si>
  <si>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</si>
  <si>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</si>
  <si>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</si>
  <si>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</si>
  <si>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</si>
  <si>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</si>
  <si>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</si>
  <si>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</si>
  <si>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</si>
  <si>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</si>
  <si>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</si>
  <si>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</si>
  <si>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</si>
  <si>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</si>
  <si>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</si>
  <si>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</si>
  <si>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</si>
  <si>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</si>
  <si>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</si>
  <si>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</si>
  <si>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</si>
  <si>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</si>
  <si>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</si>
  <si>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</si>
  <si>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</si>
  <si>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</si>
  <si>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</si>
  <si>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</si>
  <si>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</si>
  <si>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</si>
  <si>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</si>
  <si>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</si>
  <si>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</si>
  <si>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</si>
  <si>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</si>
  <si>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</si>
  <si>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</si>
  <si>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</si>
  <si>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</si>
  <si>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</si>
  <si>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</si>
  <si>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</si>
  <si>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</si>
  <si>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</si>
  <si>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</si>
  <si>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</si>
  <si>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</si>
  <si>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</si>
  <si>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</si>
  <si>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</si>
  <si>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</si>
  <si>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</si>
  <si>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</si>
  <si>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</si>
  <si>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</si>
  <si>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</si>
  <si>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</si>
  <si>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</si>
  <si>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</si>
  <si>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</si>
  <si>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</si>
  <si>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</si>
  <si>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</si>
  <si>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</si>
  <si>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</si>
  <si>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</si>
  <si>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</si>
  <si>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</si>
  <si>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</si>
  <si>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</si>
  <si>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</si>
  <si>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</si>
  <si>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</si>
  <si>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</si>
  <si>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</si>
  <si>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</si>
  <si>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</si>
  <si>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</si>
  <si>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</si>
  <si>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</si>
  <si>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</si>
  <si>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</si>
  <si>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</si>
  <si>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</si>
  <si>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</si>
  <si>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</si>
  <si>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</si>
  <si>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</si>
  <si>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</si>
  <si>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</si>
  <si>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</si>
  <si>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</si>
  <si>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</si>
  <si>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</si>
  <si>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</si>
  <si>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</si>
  <si>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</si>
  <si>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</si>
  <si>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</si>
  <si>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</si>
  <si>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</si>
  <si>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</si>
  <si>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</si>
  <si>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</si>
  <si>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</si>
  <si>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</si>
  <si>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</si>
  <si>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</si>
  <si>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</si>
  <si>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</si>
  <si>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</si>
  <si>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</si>
  <si>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</si>
  <si>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</si>
  <si>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</si>
  <si>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</si>
  <si>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</si>
  <si>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</si>
  <si>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</si>
  <si>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</si>
  <si>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</si>
  <si>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</si>
  <si>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</si>
  <si>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</si>
  <si>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</si>
  <si>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</si>
  <si>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</si>
  <si>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</si>
  <si>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</si>
  <si>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</si>
  <si>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</si>
  <si>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</si>
  <si>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</si>
  <si>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</si>
  <si>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</si>
  <si>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</si>
  <si>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</si>
  <si>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</si>
  <si>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</si>
  <si>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</si>
  <si>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</si>
  <si>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</si>
  <si>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</si>
  <si>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</si>
  <si>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</si>
  <si>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</si>
  <si>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</si>
  <si>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</si>
  <si>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</si>
  <si>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</si>
  <si>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</si>
  <si>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</si>
  <si>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</si>
  <si>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</si>
  <si>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</si>
  <si>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</si>
  <si>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</si>
  <si>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</si>
  <si>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</si>
  <si>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</si>
  <si>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</si>
  <si>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</si>
  <si>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</si>
  <si>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</si>
  <si>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</si>
  <si>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</si>
  <si>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</si>
  <si>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</si>
  <si>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</si>
  <si>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</si>
  <si>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</si>
  <si>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</si>
  <si>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</si>
  <si>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</si>
  <si>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</si>
  <si>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</si>
  <si>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</si>
  <si>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</si>
  <si>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</si>
  <si>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</si>
  <si>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</si>
  <si>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</si>
  <si>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</si>
  <si>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</si>
  <si>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</si>
  <si>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</si>
  <si>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</si>
  <si>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</si>
  <si>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</si>
  <si>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</si>
  <si>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</si>
  <si>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</si>
  <si>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</si>
  <si>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</si>
  <si>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</si>
  <si>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</si>
  <si>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</si>
  <si>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</si>
  <si>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</si>
  <si>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</si>
  <si>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</si>
  <si>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</si>
  <si>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</si>
  <si>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</si>
  <si>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</si>
  <si>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</si>
  <si>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</si>
  <si>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</si>
  <si>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</si>
  <si>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</si>
  <si>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</si>
  <si>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</si>
  <si>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</si>
  <si>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</si>
  <si>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</si>
  <si>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</si>
  <si>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</si>
  <si>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</si>
  <si>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</si>
  <si>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</si>
  <si>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</si>
  <si>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</si>
  <si>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</si>
  <si>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</si>
  <si>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</si>
  <si>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</si>
  <si>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</si>
  <si>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</si>
  <si>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</si>
  <si>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</si>
  <si>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</si>
  <si>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</si>
  <si>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</si>
  <si>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</si>
  <si>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</si>
  <si>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</si>
  <si>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</si>
  <si>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</si>
  <si>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</si>
  <si>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</si>
  <si>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</si>
  <si>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</si>
  <si>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</si>
  <si>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</si>
  <si>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</si>
  <si>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</si>
  <si>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</si>
  <si>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</si>
  <si>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</si>
  <si>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</si>
  <si>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</si>
  <si>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</si>
  <si>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</si>
  <si>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</si>
  <si>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</si>
  <si>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</si>
  <si>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</si>
  <si>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</si>
  <si>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</si>
  <si>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</si>
  <si>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</si>
  <si>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</si>
  <si>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</si>
  <si>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</si>
  <si>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</si>
  <si>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</si>
  <si>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</si>
  <si>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</si>
  <si>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</si>
  <si>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</si>
  <si>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</si>
  <si>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</si>
  <si>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</si>
  <si>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</si>
  <si>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</si>
  <si>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</si>
  <si>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</si>
  <si>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</si>
  <si>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</si>
  <si>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</si>
  <si>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</si>
  <si>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</si>
  <si>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</si>
  <si>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</si>
  <si>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</si>
  <si>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</si>
  <si>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</si>
  <si>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</si>
  <si>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</si>
  <si>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</si>
  <si>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</si>
  <si>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</si>
  <si>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</si>
  <si>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</si>
  <si>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</si>
  <si>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</si>
  <si>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</si>
  <si>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</si>
  <si>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</si>
  <si>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</si>
  <si>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</si>
  <si>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</si>
  <si>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</si>
  <si>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</si>
  <si>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</si>
  <si>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</si>
  <si>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</si>
  <si>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</si>
  <si>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</si>
  <si>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</si>
  <si>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</si>
  <si>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</si>
  <si>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</si>
  <si>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</si>
  <si>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</si>
  <si>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</si>
  <si>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</si>
  <si>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</si>
  <si>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</si>
  <si>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</si>
  <si>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</si>
  <si>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</si>
  <si>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</si>
  <si>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</si>
  <si>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</si>
  <si>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</si>
  <si>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</si>
  <si>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</si>
  <si>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</si>
  <si>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</si>
  <si>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</si>
  <si>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</si>
  <si>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</si>
  <si>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</si>
  <si>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</si>
  <si>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</si>
  <si>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</si>
  <si>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</si>
  <si>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</si>
  <si>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</si>
  <si>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</si>
  <si>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</si>
  <si>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</si>
  <si>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</si>
  <si>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</si>
  <si>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</si>
  <si>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</si>
  <si>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</si>
  <si>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</si>
  <si>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</si>
  <si>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</si>
  <si>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</si>
  <si>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</si>
  <si>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</si>
  <si>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</si>
  <si>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</si>
  <si>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</si>
  <si>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</si>
  <si>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</si>
  <si>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</si>
  <si>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</si>
  <si>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</si>
  <si>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</si>
  <si>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</si>
  <si>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</si>
  <si>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</si>
  <si>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</si>
  <si>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</si>
  <si>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</si>
  <si>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</si>
  <si>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</si>
  <si>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</si>
  <si>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</si>
  <si>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</si>
  <si>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</si>
  <si>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</si>
  <si>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</si>
  <si>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</si>
  <si>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</si>
  <si>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</si>
  <si>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</si>
  <si>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</si>
  <si>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</si>
  <si>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</si>
  <si>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</si>
  <si>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</si>
  <si>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</si>
  <si>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</si>
  <si>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</si>
  <si>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</si>
  <si>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</si>
  <si>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</si>
  <si>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</si>
  <si>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</si>
  <si>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</si>
  <si>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</si>
  <si>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</si>
  <si>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</si>
  <si>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</si>
  <si>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</si>
  <si>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</si>
  <si>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</si>
  <si>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</si>
  <si>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</si>
  <si>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</si>
  <si>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</si>
  <si>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</si>
  <si>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</si>
  <si>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</si>
  <si>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</si>
  <si>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</si>
  <si>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</si>
  <si>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</si>
  <si>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</si>
  <si>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</si>
  <si>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</si>
  <si>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</si>
  <si>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</si>
  <si>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</si>
  <si>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</si>
  <si>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</si>
  <si>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</si>
  <si>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</si>
  <si>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</si>
  <si>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</si>
  <si>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</si>
  <si>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</si>
  <si>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</si>
  <si>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</si>
  <si>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</si>
  <si>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</si>
  <si>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</si>
  <si>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</si>
  <si>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</si>
  <si>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</si>
  <si>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</si>
  <si>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</si>
  <si>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</si>
  <si>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</si>
  <si>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</si>
  <si>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</si>
  <si>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</si>
  <si>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</si>
  <si>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</si>
  <si>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</si>
  <si>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</si>
  <si>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</si>
  <si>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</si>
  <si>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</si>
  <si>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</si>
  <si>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</si>
  <si>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</si>
  <si>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</si>
  <si>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</si>
  <si>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</si>
  <si>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</si>
  <si>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</si>
  <si>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</si>
  <si>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</si>
  <si>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</si>
  <si>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</si>
  <si>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</si>
  <si>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</si>
  <si>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</si>
  <si>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</si>
  <si>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</si>
  <si>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</si>
  <si>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</si>
  <si>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</si>
  <si>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</si>
  <si>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</si>
  <si>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</si>
  <si>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</si>
  <si>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</si>
  <si>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</si>
  <si>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</si>
  <si>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</si>
  <si>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</si>
  <si>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</si>
  <si>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</si>
  <si>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</si>
  <si>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</si>
  <si>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</si>
  <si>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</si>
  <si>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</si>
  <si>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</si>
  <si>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</si>
  <si>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</si>
  <si>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</si>
  <si>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</si>
  <si>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</si>
  <si>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</si>
  <si>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</si>
  <si>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</si>
  <si>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</si>
  <si>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</si>
  <si>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</si>
  <si>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</si>
  <si>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</si>
  <si>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</si>
  <si>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</si>
  <si>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</si>
  <si>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</si>
  <si>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</si>
  <si>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</si>
  <si>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</si>
  <si>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</si>
  <si>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</si>
  <si>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</si>
  <si>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</si>
  <si>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</si>
  <si>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</si>
  <si>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</si>
  <si>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</si>
  <si>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</si>
  <si>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</si>
  <si>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</si>
  <si>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</si>
  <si>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</si>
  <si>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</si>
  <si>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</si>
  <si>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</si>
  <si>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</si>
  <si>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</si>
  <si>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</si>
  <si>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</si>
  <si>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</si>
  <si>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</si>
  <si>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</si>
  <si>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</si>
  <si>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</si>
  <si>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</si>
  <si>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</si>
  <si>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</si>
  <si>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</si>
  <si>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</si>
  <si>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</si>
  <si>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</si>
  <si>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</si>
  <si>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</si>
  <si>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</si>
  <si>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</si>
  <si>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</si>
  <si>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</si>
  <si>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</si>
  <si>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</si>
  <si>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</si>
  <si>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</si>
  <si>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</si>
  <si>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</si>
  <si>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</si>
  <si>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</si>
  <si>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</si>
  <si>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</si>
  <si>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</si>
  <si>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</si>
  <si>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</si>
  <si>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</si>
  <si>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</si>
  <si>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</si>
  <si>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</si>
  <si>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</si>
  <si>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</si>
  <si>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</si>
  <si>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</si>
  <si>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</si>
  <si>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</si>
  <si>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</si>
  <si>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</si>
  <si>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</si>
  <si>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</si>
  <si>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</si>
  <si>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</si>
  <si>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</si>
  <si>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</si>
  <si>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</si>
  <si>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</si>
  <si>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</si>
  <si>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</si>
  <si>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</si>
  <si>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</si>
  <si>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</si>
  <si>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</si>
  <si>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</si>
  <si>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</si>
  <si>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</si>
  <si>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</si>
  <si>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</si>
  <si>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</si>
  <si>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</si>
  <si>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</si>
  <si>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</si>
  <si>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</si>
  <si>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</si>
  <si>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</si>
  <si>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</si>
  <si>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</si>
  <si>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</si>
  <si>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</si>
  <si>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</si>
  <si>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</si>
  <si>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</si>
  <si>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</si>
  <si>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</si>
  <si>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</si>
  <si>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</si>
  <si>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</si>
  <si>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</si>
  <si>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</si>
  <si>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</si>
  <si>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</si>
  <si>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</si>
  <si>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</si>
  <si>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</si>
  <si>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</si>
  <si>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</si>
  <si>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</si>
  <si>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</si>
  <si>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</si>
  <si>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</si>
  <si>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</si>
  <si>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</si>
  <si>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</si>
  <si>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</si>
  <si>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</si>
  <si>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</si>
  <si>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</si>
  <si>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</si>
  <si>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</si>
  <si>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</si>
  <si>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</si>
  <si>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</si>
  <si>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</si>
  <si>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</si>
  <si>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</si>
  <si>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</si>
  <si>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</si>
  <si>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</si>
  <si>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</si>
  <si>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</si>
  <si>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</si>
  <si>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</si>
  <si>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</si>
  <si>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</si>
  <si>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</si>
  <si>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</si>
  <si>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</si>
  <si>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</si>
  <si>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</si>
  <si>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</si>
  <si>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</si>
  <si>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</si>
  <si>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</si>
  <si>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</si>
  <si>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</si>
  <si>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</si>
  <si>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</si>
  <si>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</si>
  <si>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</si>
  <si>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</si>
  <si>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</si>
  <si>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</si>
  <si>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</si>
  <si>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</si>
  <si>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</si>
  <si>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</si>
  <si>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</si>
  <si>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</si>
  <si>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</si>
  <si>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</si>
  <si>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</si>
  <si>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</si>
  <si>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</si>
  <si>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</si>
  <si>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</si>
  <si>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</si>
  <si>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</si>
  <si>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</si>
  <si>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</si>
  <si>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</si>
  <si>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</si>
  <si>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</si>
  <si>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</si>
  <si>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</si>
  <si>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</si>
  <si>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</si>
  <si>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</si>
  <si>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</si>
  <si>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</si>
  <si>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</si>
  <si>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</si>
  <si>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</si>
  <si>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</si>
  <si>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</si>
  <si>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</si>
  <si>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</si>
  <si>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</si>
  <si>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</si>
  <si>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</si>
  <si>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</si>
  <si>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</si>
  <si>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</si>
  <si>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</si>
  <si>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</si>
  <si>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</si>
  <si>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</si>
  <si>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</si>
  <si>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</si>
  <si>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</si>
  <si>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</si>
  <si>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</si>
  <si>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</si>
  <si>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</si>
  <si>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</si>
  <si>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</si>
  <si>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</si>
  <si>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</si>
  <si>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</si>
  <si>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</si>
  <si>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</si>
  <si>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</si>
  <si>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</si>
  <si>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</si>
  <si>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</si>
  <si>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</si>
  <si>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</si>
  <si>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</si>
  <si>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</si>
  <si>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</si>
  <si>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</si>
  <si>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</si>
  <si>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</si>
  <si>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</si>
  <si>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</si>
  <si>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</si>
  <si>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</si>
  <si>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</si>
  <si>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</si>
  <si>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</si>
  <si>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</si>
  <si>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</si>
  <si>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</si>
  <si>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</si>
  <si>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</si>
  <si>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</si>
  <si>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</si>
  <si>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</si>
  <si>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</si>
  <si>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</si>
  <si>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</si>
  <si>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</si>
  <si>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</si>
  <si>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</si>
  <si>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</si>
  <si>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</si>
  <si>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</si>
  <si>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</si>
  <si>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</si>
  <si>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</si>
  <si>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</si>
  <si>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</si>
  <si>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</si>
  <si>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</si>
  <si>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</si>
  <si>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</si>
  <si>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</si>
  <si>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</si>
  <si>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</si>
  <si>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</si>
  <si>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</si>
  <si>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</si>
  <si>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</si>
  <si>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</si>
  <si>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</si>
  <si>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</si>
  <si>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</si>
  <si>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</si>
  <si>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</si>
  <si>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</si>
  <si>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</si>
  <si>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</si>
  <si>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</si>
  <si>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</si>
  <si>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</si>
  <si>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</si>
  <si>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</si>
  <si>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</si>
  <si>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</si>
  <si>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</si>
  <si>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</si>
  <si>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</si>
  <si>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</si>
  <si>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</si>
  <si>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</si>
  <si>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</si>
  <si>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</si>
  <si>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</si>
  <si>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</si>
  <si>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</si>
  <si>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</si>
  <si>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</si>
  <si>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</si>
  <si>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</si>
  <si>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</si>
  <si>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</si>
  <si>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</si>
  <si>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</si>
  <si>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</si>
  <si>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</si>
  <si>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</si>
  <si>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</si>
  <si>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</si>
  <si>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</si>
  <si>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</si>
  <si>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</si>
  <si>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</si>
  <si>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</si>
  <si>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</si>
  <si>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</si>
  <si>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</si>
  <si>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</si>
  <si>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</si>
  <si>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</si>
  <si>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</si>
  <si>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</si>
  <si>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</si>
  <si>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</si>
  <si>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</si>
  <si>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</si>
  <si>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</si>
  <si>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</si>
  <si>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</si>
  <si>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</si>
  <si>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</si>
  <si>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</si>
  <si>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</si>
  <si>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</si>
  <si>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</si>
  <si>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</si>
  <si>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</si>
  <si>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</si>
  <si>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</si>
  <si>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</si>
  <si>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</si>
  <si>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</si>
  <si>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</si>
  <si>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</si>
  <si>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</si>
  <si>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</si>
  <si>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</si>
  <si>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</si>
  <si>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</si>
  <si>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</si>
  <si>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</si>
  <si>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</si>
  <si>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</si>
  <si>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</si>
  <si>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</si>
  <si>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</si>
  <si>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</si>
  <si>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</si>
  <si>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</si>
  <si>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</si>
  <si>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</si>
  <si>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</si>
  <si>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</si>
  <si>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</si>
  <si>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</si>
  <si>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</si>
  <si>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</si>
  <si>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</si>
  <si>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</si>
  <si>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</si>
  <si>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</si>
  <si>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</si>
  <si>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</si>
  <si>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</si>
  <si>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</si>
  <si>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</si>
  <si>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</si>
  <si>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</si>
  <si>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</si>
  <si>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</si>
  <si>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</si>
  <si>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</si>
  <si>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</si>
  <si>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</si>
  <si>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</si>
  <si>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</si>
  <si>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</si>
  <si>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</si>
  <si>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</si>
  <si>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</si>
  <si>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</si>
  <si>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</si>
  <si>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</si>
  <si>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</si>
  <si>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</si>
  <si>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</si>
  <si>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</si>
  <si>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</si>
  <si>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</si>
  <si>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</si>
  <si>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</si>
  <si>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</si>
  <si>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</si>
  <si>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</si>
  <si>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</si>
  <si>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</si>
  <si>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</si>
  <si>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</si>
  <si>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</si>
  <si>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</si>
  <si>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</si>
  <si>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</si>
  <si>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</si>
  <si>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</si>
  <si>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</si>
  <si>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</si>
  <si>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</si>
  <si>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</si>
  <si>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</si>
  <si>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</si>
  <si>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</si>
  <si>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</si>
  <si>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</si>
  <si>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</si>
  <si>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</si>
  <si>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</si>
  <si>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</si>
  <si>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</si>
  <si>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</si>
  <si>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</si>
  <si>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</si>
  <si>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</si>
  <si>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</si>
  <si>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</si>
  <si>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</si>
  <si>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</si>
  <si>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</si>
  <si>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</si>
  <si>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</si>
  <si>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</si>
  <si>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</si>
  <si>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</si>
  <si>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</si>
  <si>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</si>
  <si>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</si>
  <si>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</si>
  <si>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</si>
  <si>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</si>
  <si>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</si>
  <si>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</si>
  <si>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</si>
  <si>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</si>
  <si>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</si>
  <si>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</si>
  <si>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</si>
  <si>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</si>
  <si>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</si>
  <si>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</si>
  <si>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</si>
  <si>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</si>
  <si>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</si>
  <si>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</si>
  <si>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</si>
  <si>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</si>
  <si>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</si>
  <si>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</si>
  <si>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</si>
  <si>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</si>
  <si>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</si>
  <si>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</si>
  <si>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</si>
  <si>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</si>
  <si>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</si>
  <si>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</si>
  <si>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</si>
  <si>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</si>
  <si>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</si>
  <si>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</si>
  <si>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</si>
  <si>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</si>
  <si>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</si>
  <si>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</si>
  <si>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</si>
  <si>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</si>
  <si>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</si>
  <si>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</si>
  <si>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</si>
  <si>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</si>
  <si>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</si>
  <si>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</si>
  <si>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</si>
  <si>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</si>
  <si>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</si>
  <si>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</si>
  <si>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</si>
  <si>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</si>
  <si>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</si>
  <si>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</si>
  <si>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</si>
  <si>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</si>
  <si>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</si>
  <si>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</si>
  <si>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</si>
  <si>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</si>
  <si>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</si>
  <si>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</si>
  <si>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</si>
  <si>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</si>
  <si>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</si>
  <si>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</si>
  <si>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</si>
  <si>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</si>
  <si>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</si>
  <si>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</si>
  <si>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</si>
  <si>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</si>
  <si>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</si>
  <si>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</si>
  <si>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</si>
  <si>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</si>
  <si>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</si>
  <si>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</si>
  <si>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</si>
  <si>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</si>
  <si>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</si>
  <si>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</si>
  <si>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</si>
  <si>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</si>
  <si>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</si>
  <si>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</si>
  <si>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</si>
  <si>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</si>
  <si>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</si>
  <si>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</si>
  <si>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</si>
  <si>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</si>
  <si>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</si>
  <si>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</si>
  <si>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</si>
  <si>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</si>
  <si>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</si>
  <si>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</si>
  <si>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</si>
  <si>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</si>
  <si>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</si>
  <si>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</si>
  <si>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</si>
  <si>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</si>
  <si>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</si>
  <si>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</si>
  <si>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</si>
  <si>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</si>
  <si>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</si>
  <si>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</si>
  <si>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</si>
  <si>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</si>
  <si>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</si>
  <si>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</si>
  <si>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</si>
  <si>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</si>
  <si>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</si>
  <si>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</si>
  <si>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</si>
  <si>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</si>
  <si>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</si>
  <si>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</si>
  <si>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</si>
  <si>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</si>
  <si>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</si>
  <si>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</si>
  <si>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</si>
  <si>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</si>
  <si>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</si>
  <si>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</si>
  <si>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</si>
  <si>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</si>
  <si>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</si>
  <si>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</si>
  <si>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</si>
  <si>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</si>
  <si>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</si>
  <si>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</si>
  <si>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</si>
  <si>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</si>
  <si>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</si>
  <si>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</si>
  <si>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</si>
  <si>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</si>
  <si>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</si>
  <si>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</si>
  <si>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</si>
  <si>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</si>
  <si>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</si>
  <si>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</si>
  <si>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</si>
  <si>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</si>
  <si>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</si>
  <si>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</si>
  <si>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</si>
  <si>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</si>
  <si>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</si>
  <si>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</si>
  <si>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</si>
  <si>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</si>
  <si>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</si>
  <si>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</si>
  <si>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</si>
  <si>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</si>
  <si>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</si>
  <si>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</si>
  <si>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</si>
  <si>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</si>
  <si>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</si>
  <si>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</si>
  <si>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</si>
  <si>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</si>
  <si>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</si>
  <si>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</si>
  <si>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</si>
  <si>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</si>
  <si>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</si>
  <si>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</si>
  <si>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</si>
  <si>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</si>
  <si>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</si>
  <si>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</si>
  <si>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</si>
  <si>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</si>
  <si>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</si>
  <si>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</si>
  <si>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</si>
  <si>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</si>
  <si>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</si>
  <si>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</si>
  <si>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</si>
  <si>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</si>
  <si>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</si>
  <si>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</si>
  <si>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</si>
  <si>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</si>
  <si>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</si>
  <si>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</si>
  <si>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</si>
  <si>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</si>
  <si>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</si>
  <si>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</si>
  <si>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</si>
  <si>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</si>
  <si>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</si>
  <si>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</si>
  <si>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</si>
  <si>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</si>
  <si>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</si>
  <si>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</si>
  <si>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</si>
  <si>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</si>
  <si>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</si>
  <si>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</si>
  <si>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</si>
  <si>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</si>
  <si>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</si>
  <si>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</si>
  <si>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</si>
  <si>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</si>
  <si>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</si>
  <si>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</si>
  <si>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</si>
  <si>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</si>
  <si>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</si>
  <si>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</si>
  <si>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</si>
  <si>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</si>
  <si>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</si>
  <si>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</si>
  <si>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</si>
  <si>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</si>
  <si>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</si>
  <si>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</si>
  <si>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</si>
  <si>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</si>
  <si>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</si>
  <si>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</si>
  <si>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</si>
  <si>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</si>
  <si>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</si>
  <si>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</si>
  <si>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</si>
  <si>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</si>
  <si>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</si>
  <si>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</si>
  <si>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</si>
  <si>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</si>
  <si>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</si>
  <si>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</si>
  <si>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</si>
  <si>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</si>
  <si>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</si>
  <si>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</si>
  <si>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</si>
  <si>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</si>
  <si>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</si>
  <si>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</si>
  <si>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</si>
  <si>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</si>
  <si>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</si>
  <si>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</si>
  <si>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</si>
  <si>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</si>
  <si>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</si>
  <si>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</si>
  <si>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</si>
  <si>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</si>
  <si>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</si>
  <si>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</si>
  <si>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</si>
  <si>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</si>
  <si>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</si>
  <si>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</si>
  <si>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</si>
  <si>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</si>
  <si>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</si>
  <si>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</si>
  <si>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</si>
  <si>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</si>
  <si>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</si>
  <si>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</si>
  <si>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</si>
  <si>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</si>
  <si>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</si>
  <si>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</si>
  <si>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</si>
  <si>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</si>
  <si>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</si>
  <si>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</si>
  <si>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</si>
  <si>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</si>
  <si>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</si>
  <si>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</si>
  <si>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</si>
  <si>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</si>
  <si>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</si>
  <si>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</si>
  <si>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</si>
  <si>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</si>
  <si>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</si>
  <si>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</si>
  <si>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</si>
  <si>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</si>
  <si>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</si>
  <si>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</si>
  <si>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</si>
  <si>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</si>
  <si>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</si>
  <si>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</si>
  <si>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</si>
  <si>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</si>
  <si>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</si>
  <si>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</si>
  <si>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</si>
  <si>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</si>
  <si>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</si>
  <si>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</si>
  <si>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</si>
  <si>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</si>
  <si>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</si>
  <si>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</si>
  <si>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</si>
  <si>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</si>
  <si>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</si>
  <si>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</si>
  <si>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</si>
  <si>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</si>
  <si>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</si>
  <si>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</si>
  <si>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</si>
  <si>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</si>
  <si>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</si>
  <si>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</si>
  <si>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</si>
  <si>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</si>
  <si>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</si>
  <si>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</si>
  <si>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</si>
  <si>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</si>
  <si>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</si>
  <si>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</si>
  <si>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</si>
  <si>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</si>
  <si>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</si>
  <si>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</si>
  <si>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</si>
  <si>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</si>
  <si>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Smederevo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</si>
</sst>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663</c:v>
                </c:pt>
                <c:pt idx="1">
                  <c:v>1022</c:v>
                </c:pt>
                <c:pt idx="2">
                  <c:v>1232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993</c:v>
                </c:pt>
                <c:pt idx="1">
                  <c:v>1217</c:v>
                </c:pt>
                <c:pt idx="2">
                  <c:v>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0512"/>
        <c:axId val="191682048"/>
      </c:barChart>
      <c:catAx>
        <c:axId val="19168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048"/>
        <c:crosses val="autoZero"/>
        <c:auto val="1"/>
        <c:lblAlgn val="ctr"/>
        <c:lblOffset val="100"/>
        <c:noMultiLvlLbl val="0"/>
      </c:catAx>
      <c:valAx>
        <c:axId val="19168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05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2135</c:v>
                </c:pt>
                <c:pt idx="1">
                  <c:v>1753</c:v>
                </c:pt>
                <c:pt idx="2">
                  <c:v>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000"/>
        <c:axId val="200625536"/>
      </c:barChart>
      <c:catAx>
        <c:axId val="20062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5536"/>
        <c:crosses val="autoZero"/>
        <c:auto val="1"/>
        <c:lblAlgn val="ctr"/>
        <c:lblOffset val="100"/>
        <c:noMultiLvlLbl val="0"/>
      </c:catAx>
      <c:valAx>
        <c:axId val="200625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105</c:v>
                </c:pt>
                <c:pt idx="1">
                  <c:v>103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056"/>
        <c:axId val="200734592"/>
      </c:barChart>
      <c:catAx>
        <c:axId val="200733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592"/>
        <c:crosses val="autoZero"/>
        <c:auto val="1"/>
        <c:lblAlgn val="ctr"/>
        <c:lblOffset val="100"/>
        <c:noMultiLvlLbl val="0"/>
      </c:catAx>
      <c:valAx>
        <c:axId val="200734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199</c:v>
                </c:pt>
                <c:pt idx="1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0272"/>
        <c:axId val="201089408"/>
      </c:barChart>
      <c:catAx>
        <c:axId val="201030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408"/>
        <c:crosses val="autoZero"/>
        <c:auto val="1"/>
        <c:lblAlgn val="ctr"/>
        <c:lblOffset val="100"/>
        <c:noMultiLvlLbl val="0"/>
      </c:catAx>
      <c:valAx>
        <c:axId val="201089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0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27745</c:v>
                </c:pt>
                <c:pt idx="1">
                  <c:v>26792</c:v>
                </c:pt>
                <c:pt idx="2">
                  <c:v>26154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06016"/>
        <c:axId val="201242880"/>
      </c:barChart>
      <c:catAx>
        <c:axId val="20120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2880"/>
        <c:crosses val="autoZero"/>
        <c:auto val="1"/>
        <c:lblAlgn val="ctr"/>
        <c:lblOffset val="100"/>
        <c:noMultiLvlLbl val="0"/>
      </c:catAx>
      <c:valAx>
        <c:axId val="20124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06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18.108449184799202</c:v>
                </c:pt>
                <c:pt idx="1">
                  <c:v>60.652567729854056</c:v>
                </c:pt>
                <c:pt idx="2">
                  <c:v>21.238983085346742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104</c:v>
                </c:pt>
                <c:pt idx="1">
                  <c:v>94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3648"/>
        <c:axId val="202365568"/>
      </c:barChart>
      <c:catAx>
        <c:axId val="20236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5568"/>
        <c:crosses val="autoZero"/>
        <c:auto val="1"/>
        <c:lblAlgn val="ctr"/>
        <c:lblOffset val="100"/>
        <c:noMultiLvlLbl val="0"/>
      </c:catAx>
      <c:valAx>
        <c:axId val="202365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3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609024"/>
        <c:axId val="417785344"/>
      </c:barChart>
      <c:catAx>
        <c:axId val="20260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7785344"/>
        <c:crosses val="autoZero"/>
        <c:auto val="1"/>
        <c:lblAlgn val="ctr"/>
        <c:lblOffset val="100"/>
        <c:noMultiLvlLbl val="0"/>
      </c:catAx>
      <c:valAx>
        <c:axId val="4177853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60902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103.9</c:v>
                </c:pt>
                <c:pt idx="1">
                  <c:v>102.1</c:v>
                </c:pt>
                <c:pt idx="2">
                  <c:v>109.3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110.7</c:v>
                </c:pt>
                <c:pt idx="1">
                  <c:v>105.1</c:v>
                </c:pt>
                <c:pt idx="2">
                  <c:v>106.6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0719232"/>
        <c:axId val="421198848"/>
      </c:barChart>
      <c:catAx>
        <c:axId val="420719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1198848"/>
        <c:crosses val="autoZero"/>
        <c:auto val="1"/>
        <c:lblAlgn val="ctr"/>
        <c:lblOffset val="100"/>
        <c:noMultiLvlLbl val="0"/>
      </c:catAx>
      <c:valAx>
        <c:axId val="42119884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071923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2222</c:v>
                </c:pt>
                <c:pt idx="1">
                  <c:v>1912</c:v>
                </c:pt>
                <c:pt idx="2">
                  <c:v>1731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1448704"/>
        <c:axId val="422208256"/>
      </c:barChart>
      <c:catAx>
        <c:axId val="42144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208256"/>
        <c:crosses val="autoZero"/>
        <c:auto val="1"/>
        <c:lblAlgn val="ctr"/>
        <c:lblOffset val="100"/>
        <c:noMultiLvlLbl val="0"/>
      </c:catAx>
      <c:valAx>
        <c:axId val="42220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1448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50</c:v>
                </c:pt>
                <c:pt idx="1">
                  <c:v>67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60</c:v>
                </c:pt>
                <c:pt idx="1">
                  <c:v>68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2499456"/>
        <c:axId val="422588800"/>
      </c:barChart>
      <c:catAx>
        <c:axId val="42249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588800"/>
        <c:crosses val="autoZero"/>
        <c:auto val="1"/>
        <c:lblAlgn val="ctr"/>
        <c:lblOffset val="100"/>
        <c:noMultiLvlLbl val="0"/>
      </c:catAx>
      <c:valAx>
        <c:axId val="42258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499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379</c:v>
                </c:pt>
                <c:pt idx="1">
                  <c:v>464</c:v>
                </c:pt>
                <c:pt idx="2">
                  <c:v>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48</c:v>
                </c:pt>
                <c:pt idx="1">
                  <c:v>69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63904"/>
        <c:axId val="192390272"/>
      </c:barChart>
      <c:catAx>
        <c:axId val="19236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272"/>
        <c:crosses val="autoZero"/>
        <c:auto val="1"/>
        <c:lblAlgn val="ctr"/>
        <c:lblOffset val="100"/>
        <c:noMultiLvlLbl val="0"/>
      </c:catAx>
      <c:valAx>
        <c:axId val="19239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63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284</c:v>
                </c:pt>
                <c:pt idx="1">
                  <c:v>334</c:v>
                </c:pt>
                <c:pt idx="2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519</c:v>
                </c:pt>
                <c:pt idx="1">
                  <c:v>535</c:v>
                </c:pt>
                <c:pt idx="2">
                  <c:v>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4233984"/>
        <c:axId val="424238464"/>
      </c:barChart>
      <c:catAx>
        <c:axId val="42423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238464"/>
        <c:crosses val="autoZero"/>
        <c:auto val="1"/>
        <c:lblAlgn val="ctr"/>
        <c:lblOffset val="100"/>
        <c:noMultiLvlLbl val="0"/>
      </c:catAx>
      <c:valAx>
        <c:axId val="424238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233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2.3438295100653384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2.4048932402450691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2.393698223045452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2.6267581265647584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2.5860489731116045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2.7661869771418104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2.8262329784852125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3.2475727167253554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3.2852286836695228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3.5681573001689428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3.2872641413421806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3.4226220765739175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3.8683873068859529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4.3426489446151972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3.5620509271509699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1.8054509556473772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1.3729162002076167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0.88237090109711169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9066880"/>
        <c:axId val="429078784"/>
      </c:barChart>
      <c:catAx>
        <c:axId val="42906688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29078784"/>
        <c:crosses val="autoZero"/>
        <c:auto val="1"/>
        <c:lblAlgn val="ctr"/>
        <c:lblOffset val="100"/>
        <c:noMultiLvlLbl val="0"/>
      </c:catAx>
      <c:valAx>
        <c:axId val="4290787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290668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2.4944533778420075</c:v>
                </c:pt>
                <c:pt idx="1">
                  <c:v>2.5158256834049135</c:v>
                </c:pt>
                <c:pt idx="2">
                  <c:v>2.6929105009261334</c:v>
                </c:pt>
                <c:pt idx="3">
                  <c:v>2.7733110789961124</c:v>
                </c:pt>
                <c:pt idx="4">
                  <c:v>2.7275132813613139</c:v>
                </c:pt>
                <c:pt idx="5">
                  <c:v>3.0063709825154183</c:v>
                </c:pt>
                <c:pt idx="6">
                  <c:v>3.077612001058438</c:v>
                </c:pt>
                <c:pt idx="7">
                  <c:v>3.5030226546438969</c:v>
                </c:pt>
                <c:pt idx="8">
                  <c:v>3.6332919456939896</c:v>
                </c:pt>
                <c:pt idx="9">
                  <c:v>3.7666144232530687</c:v>
                </c:pt>
                <c:pt idx="10">
                  <c:v>3.3300087524679922</c:v>
                </c:pt>
                <c:pt idx="11">
                  <c:v>3.119338883347921</c:v>
                </c:pt>
                <c:pt idx="12">
                  <c:v>3.4938630951169372</c:v>
                </c:pt>
                <c:pt idx="13">
                  <c:v>3.8083413055425517</c:v>
                </c:pt>
                <c:pt idx="14">
                  <c:v>2.882208064483299</c:v>
                </c:pt>
                <c:pt idx="15">
                  <c:v>1.3138879277005435</c:v>
                </c:pt>
                <c:pt idx="16">
                  <c:v>0.78975757699118643</c:v>
                </c:pt>
                <c:pt idx="17">
                  <c:v>0.47935028191088769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0307584"/>
        <c:axId val="431534464"/>
      </c:barChart>
      <c:catAx>
        <c:axId val="43030758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31534464"/>
        <c:crosses val="autoZero"/>
        <c:auto val="1"/>
        <c:lblAlgn val="ctr"/>
        <c:lblOffset val="100"/>
        <c:noMultiLvlLbl val="0"/>
      </c:catAx>
      <c:valAx>
        <c:axId val="43153446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3075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0.37606355474075115</c:v>
                </c:pt>
                <c:pt idx="1">
                  <c:v>0.34015270164447925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1.7439947351102336</c:v>
                </c:pt>
                <c:pt idx="1">
                  <c:v>0.71701252936570092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7.4131528228270573</c:v>
                </c:pt>
                <c:pt idx="1">
                  <c:v>3.3550313234142521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23.447562638085838</c:v>
                </c:pt>
                <c:pt idx="1">
                  <c:v>18.172474549725919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50.352559582569455</c:v>
                </c:pt>
                <c:pt idx="1">
                  <c:v>63.14359827721222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5.2319842053307006</c:v>
                </c:pt>
                <c:pt idx="1">
                  <c:v>4.8282106499608455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11.434682461335965</c:v>
                </c:pt>
                <c:pt idx="1">
                  <c:v>9.4435199686765863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34755456"/>
        <c:axId val="435038464"/>
      </c:barChart>
      <c:catAx>
        <c:axId val="43475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5038464"/>
        <c:crosses val="autoZero"/>
        <c:auto val="1"/>
        <c:lblAlgn val="ctr"/>
        <c:lblOffset val="100"/>
        <c:noMultiLvlLbl val="0"/>
      </c:catAx>
      <c:valAx>
        <c:axId val="435038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47554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30.618624547548535</c:v>
                </c:pt>
                <c:pt idx="1">
                  <c:v>25.090544244322633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29.424622761246649</c:v>
                </c:pt>
                <c:pt idx="1">
                  <c:v>37.722689898198901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39.59009072533258</c:v>
                </c:pt>
                <c:pt idx="1">
                  <c:v>36.82948316366484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0.36666196587223238</c:v>
                </c:pt>
                <c:pt idx="1">
                  <c:v>0.35728269381362571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37064832"/>
        <c:axId val="437066368"/>
      </c:barChart>
      <c:catAx>
        <c:axId val="437064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7066368"/>
        <c:crosses val="autoZero"/>
        <c:auto val="1"/>
        <c:lblAlgn val="ctr"/>
        <c:lblOffset val="100"/>
        <c:noMultiLvlLbl val="0"/>
      </c:catAx>
      <c:valAx>
        <c:axId val="437066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70648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9</c:v>
                </c:pt>
                <c:pt idx="1">
                  <c:v>9</c:v>
                </c:pt>
                <c:pt idx="2">
                  <c:v>70</c:v>
                </c:pt>
                <c:pt idx="3">
                  <c:v>80</c:v>
                </c:pt>
                <c:pt idx="4">
                  <c:v>110</c:v>
                </c:pt>
                <c:pt idx="5">
                  <c:v>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2</c:v>
                </c:pt>
                <c:pt idx="1">
                  <c:v>11</c:v>
                </c:pt>
                <c:pt idx="2">
                  <c:v>44</c:v>
                </c:pt>
                <c:pt idx="3">
                  <c:v>50</c:v>
                </c:pt>
                <c:pt idx="4">
                  <c:v>55</c:v>
                </c:pt>
                <c:pt idx="5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38233728"/>
        <c:axId val="438277248"/>
      </c:barChart>
      <c:catAx>
        <c:axId val="438233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277248"/>
        <c:crosses val="autoZero"/>
        <c:auto val="1"/>
        <c:lblAlgn val="ctr"/>
        <c:lblOffset val="100"/>
        <c:noMultiLvlLbl val="0"/>
      </c:catAx>
      <c:valAx>
        <c:axId val="4382772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233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1.25</c:v>
                </c:pt>
                <c:pt idx="1">
                  <c:v>0.47</c:v>
                </c:pt>
                <c:pt idx="3">
                  <c:v>0.79</c:v>
                </c:pt>
                <c:pt idx="4">
                  <c:v>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40108544"/>
        <c:axId val="440140160"/>
      </c:barChart>
      <c:catAx>
        <c:axId val="44010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0140160"/>
        <c:crosses val="autoZero"/>
        <c:auto val="1"/>
        <c:lblAlgn val="ctr"/>
        <c:lblOffset val="100"/>
        <c:noMultiLvlLbl val="0"/>
      </c:catAx>
      <c:valAx>
        <c:axId val="4401401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010854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28.571428571428569</c:v>
                </c:pt>
                <c:pt idx="1">
                  <c:v>64.44790739091718</c:v>
                </c:pt>
                <c:pt idx="2">
                  <c:v>11.272257323377369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71.428571428571431</c:v>
                </c:pt>
                <c:pt idx="1">
                  <c:v>35.552092609082813</c:v>
                </c:pt>
                <c:pt idx="2">
                  <c:v>88.72774267662264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0178944"/>
        <c:axId val="440190080"/>
      </c:barChart>
      <c:catAx>
        <c:axId val="440178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0190080"/>
        <c:crosses val="autoZero"/>
        <c:auto val="1"/>
        <c:lblAlgn val="ctr"/>
        <c:lblOffset val="100"/>
        <c:noMultiLvlLbl val="0"/>
      </c:catAx>
      <c:valAx>
        <c:axId val="4401900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01789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9</c:v>
                </c:pt>
                <c:pt idx="1">
                  <c:v>9.4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0353920"/>
        <c:axId val="440355840"/>
      </c:barChart>
      <c:catAx>
        <c:axId val="44035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355840"/>
        <c:crosses val="autoZero"/>
        <c:auto val="1"/>
        <c:lblAlgn val="ctr"/>
        <c:lblOffset val="100"/>
        <c:noMultiLvlLbl val="0"/>
      </c:catAx>
      <c:valAx>
        <c:axId val="44035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035392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440</c:v>
                </c:pt>
                <c:pt idx="1">
                  <c:v>436</c:v>
                </c:pt>
                <c:pt idx="2">
                  <c:v>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434</c:v>
                </c:pt>
                <c:pt idx="1">
                  <c:v>544</c:v>
                </c:pt>
                <c:pt idx="2">
                  <c:v>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0778752"/>
        <c:axId val="440780288"/>
      </c:barChart>
      <c:catAx>
        <c:axId val="44077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0780288"/>
        <c:crosses val="autoZero"/>
        <c:auto val="1"/>
        <c:lblAlgn val="ctr"/>
        <c:lblOffset val="100"/>
        <c:noMultiLvlLbl val="0"/>
      </c:catAx>
      <c:valAx>
        <c:axId val="440780288"/>
        <c:scaling>
          <c:orientation val="minMax"/>
          <c:max val="12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0778752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2226</c:v>
                </c:pt>
                <c:pt idx="1">
                  <c:v>1715</c:v>
                </c:pt>
                <c:pt idx="2">
                  <c:v>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1509</c:v>
                </c:pt>
                <c:pt idx="1">
                  <c:v>1174</c:v>
                </c:pt>
                <c:pt idx="2">
                  <c:v>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5632"/>
        <c:axId val="192567168"/>
      </c:barChart>
      <c:catAx>
        <c:axId val="19256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168"/>
        <c:crosses val="autoZero"/>
        <c:auto val="1"/>
        <c:lblAlgn val="ctr"/>
        <c:lblOffset val="100"/>
        <c:noMultiLvlLbl val="0"/>
      </c:catAx>
      <c:valAx>
        <c:axId val="19256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56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766</c:v>
                </c:pt>
                <c:pt idx="1">
                  <c:v>954</c:v>
                </c:pt>
                <c:pt idx="2">
                  <c:v>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870</c:v>
                </c:pt>
                <c:pt idx="1">
                  <c:v>1093</c:v>
                </c:pt>
                <c:pt idx="2">
                  <c:v>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1018624"/>
        <c:axId val="441131008"/>
      </c:barChart>
      <c:catAx>
        <c:axId val="44101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1131008"/>
        <c:crosses val="autoZero"/>
        <c:auto val="1"/>
        <c:lblAlgn val="ctr"/>
        <c:lblOffset val="100"/>
        <c:noMultiLvlLbl val="0"/>
      </c:catAx>
      <c:valAx>
        <c:axId val="441131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10186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24.109845754648983</c:v>
                </c:pt>
                <c:pt idx="1">
                  <c:v>27.665137811307815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27.807409543030126</c:v>
                </c:pt>
                <c:pt idx="1">
                  <c:v>29.135410862017231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18.149055787804528</c:v>
                </c:pt>
                <c:pt idx="1">
                  <c:v>19.280723562947404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15.655182355485081</c:v>
                </c:pt>
                <c:pt idx="1">
                  <c:v>15.264263363196024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8.0798616116476865</c:v>
                </c:pt>
                <c:pt idx="1">
                  <c:v>5.7782159543915306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6.1986449473835954</c:v>
                </c:pt>
                <c:pt idx="1">
                  <c:v>2.8762484461399973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41250176"/>
        <c:axId val="441251712"/>
      </c:barChart>
      <c:catAx>
        <c:axId val="441250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1251712"/>
        <c:crosses val="autoZero"/>
        <c:auto val="1"/>
        <c:lblAlgn val="ctr"/>
        <c:lblOffset val="100"/>
        <c:noMultiLvlLbl val="0"/>
      </c:catAx>
      <c:valAx>
        <c:axId val="4412517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12501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49.05</c:v>
                </c:pt>
                <c:pt idx="1">
                  <c:v>40.68</c:v>
                </c:pt>
                <c:pt idx="2">
                  <c:v>8.43</c:v>
                </c:pt>
                <c:pt idx="3">
                  <c:v>1.44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53.12</c:v>
                </c:pt>
                <c:pt idx="1">
                  <c:v>36.06</c:v>
                </c:pt>
                <c:pt idx="2">
                  <c:v>8.81</c:v>
                </c:pt>
                <c:pt idx="3">
                  <c:v>1.66</c:v>
                </c:pt>
                <c:pt idx="4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41419648"/>
        <c:axId val="441422976"/>
      </c:barChart>
      <c:catAx>
        <c:axId val="441419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1422976"/>
        <c:crosses val="autoZero"/>
        <c:auto val="1"/>
        <c:lblAlgn val="ctr"/>
        <c:lblOffset val="100"/>
        <c:noMultiLvlLbl val="0"/>
      </c:catAx>
      <c:valAx>
        <c:axId val="441422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14196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61615</c:v>
                </c:pt>
                <c:pt idx="1">
                  <c:v>68862</c:v>
                </c:pt>
                <c:pt idx="2">
                  <c:v>78035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1440128"/>
        <c:axId val="441708544"/>
      </c:barChart>
      <c:catAx>
        <c:axId val="44144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1708544"/>
        <c:crosses val="autoZero"/>
        <c:auto val="1"/>
        <c:lblAlgn val="ctr"/>
        <c:lblOffset val="100"/>
        <c:noMultiLvlLbl val="0"/>
      </c:catAx>
      <c:valAx>
        <c:axId val="441708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1440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13087</c:v>
                </c:pt>
                <c:pt idx="1">
                  <c:v>13916</c:v>
                </c:pt>
                <c:pt idx="2">
                  <c:v>14384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17493</c:v>
                </c:pt>
                <c:pt idx="1">
                  <c:v>18162</c:v>
                </c:pt>
                <c:pt idx="2">
                  <c:v>18301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1927168"/>
        <c:axId val="441929728"/>
      </c:barChart>
      <c:catAx>
        <c:axId val="44192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1929728"/>
        <c:crosses val="autoZero"/>
        <c:auto val="1"/>
        <c:lblAlgn val="ctr"/>
        <c:lblOffset val="100"/>
        <c:noMultiLvlLbl val="0"/>
      </c:catAx>
      <c:valAx>
        <c:axId val="44192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1927168"/>
        <c:crosses val="autoZero"/>
        <c:crossBetween val="between"/>
        <c:majorUnit val="4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25.1</c:v>
                </c:pt>
                <c:pt idx="1">
                  <c:v>24.4</c:v>
                </c:pt>
                <c:pt idx="2">
                  <c:v>2</c:v>
                </c:pt>
                <c:pt idx="3">
                  <c:v>48.5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91.632016632016629</c:v>
                </c:pt>
                <c:pt idx="1">
                  <c:v>97.741433021806856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8.3679833679833688</c:v>
                </c:pt>
                <c:pt idx="1">
                  <c:v>2.2585669781931461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41972608"/>
        <c:axId val="442757504"/>
      </c:barChart>
      <c:catAx>
        <c:axId val="441972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757504"/>
        <c:crosses val="autoZero"/>
        <c:auto val="1"/>
        <c:lblAlgn val="ctr"/>
        <c:lblOffset val="100"/>
        <c:noMultiLvlLbl val="0"/>
      </c:catAx>
      <c:valAx>
        <c:axId val="4427575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197260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100</c:v>
                </c:pt>
                <c:pt idx="1">
                  <c:v>63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2949632"/>
        <c:axId val="442951168"/>
      </c:barChart>
      <c:catAx>
        <c:axId val="4429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951168"/>
        <c:crosses val="autoZero"/>
        <c:auto val="1"/>
        <c:lblAlgn val="ctr"/>
        <c:lblOffset val="100"/>
        <c:noMultiLvlLbl val="0"/>
      </c:catAx>
      <c:valAx>
        <c:axId val="44295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949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7.9</c:v>
                </c:pt>
                <c:pt idx="1">
                  <c:v>5.0999999999999996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3135488"/>
        <c:axId val="443137024"/>
      </c:barChart>
      <c:catAx>
        <c:axId val="44313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137024"/>
        <c:crosses val="autoZero"/>
        <c:auto val="1"/>
        <c:lblAlgn val="ctr"/>
        <c:lblOffset val="100"/>
        <c:noMultiLvlLbl val="0"/>
      </c:catAx>
      <c:valAx>
        <c:axId val="44313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13548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10.9</c:v>
                </c:pt>
                <c:pt idx="1">
                  <c:v>16</c:v>
                </c:pt>
                <c:pt idx="2">
                  <c:v>14.2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3463552"/>
        <c:axId val="443491456"/>
      </c:barChart>
      <c:catAx>
        <c:axId val="44346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3491456"/>
        <c:crosses val="autoZero"/>
        <c:auto val="1"/>
        <c:lblAlgn val="ctr"/>
        <c:lblOffset val="100"/>
        <c:noMultiLvlLbl val="0"/>
      </c:catAx>
      <c:valAx>
        <c:axId val="44349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3463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22.1</c:v>
                </c:pt>
                <c:pt idx="1">
                  <c:v>53.1</c:v>
                </c:pt>
                <c:pt idx="2">
                  <c:v>24.9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4.55</c:v>
                </c:pt>
                <c:pt idx="1">
                  <c:v>2.29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9.2200000000000006</c:v>
                </c:pt>
                <c:pt idx="1">
                  <c:v>9.19</c:v>
                </c:pt>
                <c:pt idx="2">
                  <c:v>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43565568"/>
        <c:axId val="443567104"/>
      </c:barChart>
      <c:catAx>
        <c:axId val="44356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3567104"/>
        <c:crosses val="autoZero"/>
        <c:auto val="1"/>
        <c:lblAlgn val="ctr"/>
        <c:lblOffset val="100"/>
        <c:noMultiLvlLbl val="0"/>
      </c:catAx>
      <c:valAx>
        <c:axId val="443567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356556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</c:v>
                </c:pt>
                <c:pt idx="1">
                  <c:v>6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3998976"/>
        <c:axId val="444000896"/>
      </c:barChart>
      <c:catAx>
        <c:axId val="44399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4000896"/>
        <c:crosses val="autoZero"/>
        <c:auto val="1"/>
        <c:lblAlgn val="ctr"/>
        <c:lblOffset val="100"/>
        <c:noMultiLvlLbl val="0"/>
      </c:catAx>
      <c:valAx>
        <c:axId val="444000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99897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34.9</c:v>
                </c:pt>
                <c:pt idx="1">
                  <c:v>32.700000000000003</c:v>
                </c:pt>
                <c:pt idx="2">
                  <c:v>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65.099999999999994</c:v>
                </c:pt>
                <c:pt idx="1">
                  <c:v>67.3</c:v>
                </c:pt>
                <c:pt idx="2">
                  <c:v>70.400000000000006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45018112"/>
        <c:axId val="445019648"/>
      </c:barChart>
      <c:catAx>
        <c:axId val="44501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5019648"/>
        <c:crosses val="autoZero"/>
        <c:auto val="1"/>
        <c:lblAlgn val="ctr"/>
        <c:lblOffset val="100"/>
        <c:noMultiLvlLbl val="0"/>
      </c:catAx>
      <c:valAx>
        <c:axId val="445019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450181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1709</c:v>
                </c:pt>
                <c:pt idx="1">
                  <c:v>1679</c:v>
                </c:pt>
                <c:pt idx="2">
                  <c:v>3103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742</c:v>
                </c:pt>
                <c:pt idx="1">
                  <c:v>1761</c:v>
                </c:pt>
                <c:pt idx="2">
                  <c:v>4479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5507840"/>
        <c:axId val="445715200"/>
      </c:barChart>
      <c:catAx>
        <c:axId val="445507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715200"/>
        <c:crosses val="autoZero"/>
        <c:auto val="1"/>
        <c:lblAlgn val="ctr"/>
        <c:lblOffset val="100"/>
        <c:noMultiLvlLbl val="0"/>
      </c:catAx>
      <c:valAx>
        <c:axId val="4457152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5507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4294</c:v>
                </c:pt>
                <c:pt idx="1">
                  <c:v>3669</c:v>
                </c:pt>
                <c:pt idx="2">
                  <c:v>14149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1611</c:v>
                </c:pt>
                <c:pt idx="1">
                  <c:v>6665</c:v>
                </c:pt>
                <c:pt idx="2">
                  <c:v>17450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6019072"/>
        <c:axId val="446020608"/>
      </c:barChart>
      <c:catAx>
        <c:axId val="446019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6020608"/>
        <c:crosses val="autoZero"/>
        <c:auto val="1"/>
        <c:lblAlgn val="ctr"/>
        <c:lblOffset val="100"/>
        <c:noMultiLvlLbl val="0"/>
      </c:catAx>
      <c:valAx>
        <c:axId val="4460206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6019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2.5</c:v>
                </c:pt>
                <c:pt idx="1">
                  <c:v>2.2000000000000002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3.8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7615360"/>
        <c:axId val="447618432"/>
      </c:barChart>
      <c:catAx>
        <c:axId val="447615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618432"/>
        <c:crosses val="autoZero"/>
        <c:auto val="1"/>
        <c:lblAlgn val="ctr"/>
        <c:lblOffset val="100"/>
        <c:noMultiLvlLbl val="0"/>
      </c:catAx>
      <c:valAx>
        <c:axId val="4476184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7615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25.5</c:v>
                </c:pt>
                <c:pt idx="1">
                  <c:v>27.4</c:v>
                </c:pt>
                <c:pt idx="2">
                  <c:v>28.9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</c:v>
                </c:pt>
                <c:pt idx="1">
                  <c:v>36.799999999999997</c:v>
                </c:pt>
                <c:pt idx="2">
                  <c:v>37.700000000000003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23030784"/>
        <c:axId val="423032320"/>
      </c:barChart>
      <c:catAx>
        <c:axId val="42303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3032320"/>
        <c:crosses val="autoZero"/>
        <c:auto val="1"/>
        <c:lblAlgn val="ctr"/>
        <c:lblOffset val="100"/>
        <c:noMultiLvlLbl val="0"/>
      </c:catAx>
      <c:valAx>
        <c:axId val="423032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30307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177.316</c:v>
                </c:pt>
                <c:pt idx="1">
                  <c:v>177.316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3202176"/>
        <c:axId val="423240832"/>
      </c:barChart>
      <c:catAx>
        <c:axId val="423202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240832"/>
        <c:crosses val="autoZero"/>
        <c:auto val="1"/>
        <c:lblAlgn val="ctr"/>
        <c:lblOffset val="100"/>
        <c:noMultiLvlLbl val="0"/>
      </c:catAx>
      <c:valAx>
        <c:axId val="423240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202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101.17</c:v>
                </c:pt>
                <c:pt idx="1">
                  <c:v>1417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3291520"/>
        <c:axId val="423530880"/>
      </c:barChart>
      <c:catAx>
        <c:axId val="423291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530880"/>
        <c:crosses val="autoZero"/>
        <c:auto val="1"/>
        <c:lblAlgn val="ctr"/>
        <c:lblOffset val="100"/>
        <c:noMultiLvlLbl val="0"/>
      </c:catAx>
      <c:valAx>
        <c:axId val="423530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291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50</c:v>
                </c:pt>
                <c:pt idx="1">
                  <c:v>44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39</c:v>
                </c:pt>
                <c:pt idx="1">
                  <c:v>31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4150912"/>
        <c:axId val="424152448"/>
      </c:barChart>
      <c:catAx>
        <c:axId val="42415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4152448"/>
        <c:crosses val="autoZero"/>
        <c:auto val="1"/>
        <c:lblAlgn val="ctr"/>
        <c:lblOffset val="100"/>
        <c:noMultiLvlLbl val="0"/>
      </c:catAx>
      <c:valAx>
        <c:axId val="424152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41509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21.1</c:v>
                </c:pt>
                <c:pt idx="1">
                  <c:v>23.4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</c:v>
                </c:pt>
                <c:pt idx="1">
                  <c:v>50.5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23.9</c:v>
                </c:pt>
                <c:pt idx="1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8048"/>
        <c:axId val="193712128"/>
      </c:barChart>
      <c:catAx>
        <c:axId val="193698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2128"/>
        <c:crosses val="autoZero"/>
        <c:auto val="1"/>
        <c:lblAlgn val="ctr"/>
        <c:lblOffset val="100"/>
        <c:noMultiLvlLbl val="0"/>
      </c:catAx>
      <c:valAx>
        <c:axId val="193712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80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663</c:v>
                </c:pt>
                <c:pt idx="1">
                  <c:v>1022</c:v>
                </c:pt>
                <c:pt idx="2">
                  <c:v>1232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993</c:v>
                </c:pt>
                <c:pt idx="1">
                  <c:v>1217</c:v>
                </c:pt>
                <c:pt idx="2">
                  <c:v>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281344"/>
        <c:axId val="58750080"/>
      </c:barChart>
      <c:catAx>
        <c:axId val="5828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080"/>
        <c:crosses val="autoZero"/>
        <c:auto val="1"/>
        <c:lblAlgn val="ctr"/>
        <c:lblOffset val="100"/>
        <c:noMultiLvlLbl val="0"/>
      </c:catAx>
      <c:valAx>
        <c:axId val="58750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2813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379</c:v>
                </c:pt>
                <c:pt idx="1">
                  <c:v>464</c:v>
                </c:pt>
                <c:pt idx="2">
                  <c:v>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48</c:v>
                </c:pt>
                <c:pt idx="1">
                  <c:v>69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50336"/>
        <c:axId val="59600256"/>
      </c:barChart>
      <c:catAx>
        <c:axId val="5955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00256"/>
        <c:crosses val="autoZero"/>
        <c:auto val="1"/>
        <c:lblAlgn val="ctr"/>
        <c:lblOffset val="100"/>
        <c:noMultiLvlLbl val="0"/>
      </c:catAx>
      <c:valAx>
        <c:axId val="5960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0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2226</c:v>
                </c:pt>
                <c:pt idx="1">
                  <c:v>1715</c:v>
                </c:pt>
                <c:pt idx="2">
                  <c:v>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1509</c:v>
                </c:pt>
                <c:pt idx="1">
                  <c:v>1174</c:v>
                </c:pt>
                <c:pt idx="2">
                  <c:v>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1792"/>
        <c:axId val="134154112"/>
      </c:barChart>
      <c:catAx>
        <c:axId val="5976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4112"/>
        <c:crosses val="autoZero"/>
        <c:auto val="1"/>
        <c:lblAlgn val="ctr"/>
        <c:lblOffset val="100"/>
        <c:noMultiLvlLbl val="0"/>
      </c:catAx>
      <c:valAx>
        <c:axId val="134154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617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22.1</c:v>
                </c:pt>
                <c:pt idx="1">
                  <c:v>53.1</c:v>
                </c:pt>
                <c:pt idx="2">
                  <c:v>24.9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21.1</c:v>
                </c:pt>
                <c:pt idx="1">
                  <c:v>23.4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</c:v>
                </c:pt>
                <c:pt idx="1">
                  <c:v>50.5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23.9</c:v>
                </c:pt>
                <c:pt idx="1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4624"/>
        <c:axId val="147214720"/>
      </c:barChart>
      <c:catAx>
        <c:axId val="14711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4720"/>
        <c:crosses val="autoZero"/>
        <c:auto val="1"/>
        <c:lblAlgn val="ctr"/>
        <c:lblOffset val="100"/>
        <c:noMultiLvlLbl val="0"/>
      </c:catAx>
      <c:valAx>
        <c:axId val="147214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46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34.9</c:v>
                </c:pt>
                <c:pt idx="1">
                  <c:v>32.700000000000003</c:v>
                </c:pt>
                <c:pt idx="2">
                  <c:v>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65.099999999999994</c:v>
                </c:pt>
                <c:pt idx="1">
                  <c:v>67.3</c:v>
                </c:pt>
                <c:pt idx="2">
                  <c:v>70.400000000000006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552128"/>
        <c:axId val="148128128"/>
      </c:barChart>
      <c:catAx>
        <c:axId val="14755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128128"/>
        <c:crosses val="autoZero"/>
        <c:auto val="1"/>
        <c:lblAlgn val="ctr"/>
        <c:lblOffset val="100"/>
        <c:noMultiLvlLbl val="0"/>
      </c:catAx>
      <c:valAx>
        <c:axId val="148128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5521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7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4224"/>
        <c:axId val="150167936"/>
      </c:barChart>
      <c:catAx>
        <c:axId val="150164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7936"/>
        <c:crosses val="autoZero"/>
        <c:auto val="1"/>
        <c:lblAlgn val="ctr"/>
        <c:lblOffset val="100"/>
        <c:noMultiLvlLbl val="0"/>
      </c:catAx>
      <c:valAx>
        <c:axId val="1501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4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372</c:v>
                </c:pt>
                <c:pt idx="1">
                  <c:v>1121</c:v>
                </c:pt>
                <c:pt idx="2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216</c:v>
                </c:pt>
                <c:pt idx="1">
                  <c:v>985</c:v>
                </c:pt>
                <c:pt idx="2">
                  <c:v>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3872"/>
        <c:axId val="150305408"/>
      </c:barChart>
      <c:catAx>
        <c:axId val="150303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408"/>
        <c:crosses val="autoZero"/>
        <c:auto val="1"/>
        <c:lblAlgn val="ctr"/>
        <c:lblOffset val="100"/>
        <c:noMultiLvlLbl val="0"/>
      </c:catAx>
      <c:valAx>
        <c:axId val="15030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3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114</c:v>
                </c:pt>
                <c:pt idx="1">
                  <c:v>248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57</c:v>
                </c:pt>
                <c:pt idx="1">
                  <c:v>241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120"/>
        <c:axId val="150395136"/>
      </c:barChart>
      <c:catAx>
        <c:axId val="150373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136"/>
        <c:crosses val="autoZero"/>
        <c:auto val="1"/>
        <c:lblAlgn val="ctr"/>
        <c:lblOffset val="100"/>
        <c:noMultiLvlLbl val="0"/>
      </c:catAx>
      <c:valAx>
        <c:axId val="150395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6143</c:v>
                </c:pt>
                <c:pt idx="1">
                  <c:v>4148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1664"/>
        <c:axId val="150723200"/>
      </c:barChart>
      <c:catAx>
        <c:axId val="150721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200"/>
        <c:crosses val="autoZero"/>
        <c:auto val="1"/>
        <c:lblAlgn val="ctr"/>
        <c:lblOffset val="100"/>
        <c:noMultiLvlLbl val="0"/>
      </c:catAx>
      <c:valAx>
        <c:axId val="15072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1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7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7776"/>
        <c:axId val="193789312"/>
      </c:barChart>
      <c:catAx>
        <c:axId val="19378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89312"/>
        <c:crosses val="autoZero"/>
        <c:auto val="1"/>
        <c:lblAlgn val="ctr"/>
        <c:lblOffset val="100"/>
        <c:noMultiLvlLbl val="0"/>
      </c:catAx>
      <c:valAx>
        <c:axId val="19378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7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2135</c:v>
                </c:pt>
                <c:pt idx="1">
                  <c:v>1753</c:v>
                </c:pt>
                <c:pt idx="2">
                  <c:v>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4512"/>
        <c:axId val="151186048"/>
      </c:barChart>
      <c:catAx>
        <c:axId val="15118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048"/>
        <c:crosses val="autoZero"/>
        <c:auto val="1"/>
        <c:lblAlgn val="ctr"/>
        <c:lblOffset val="100"/>
        <c:noMultiLvlLbl val="0"/>
      </c:catAx>
      <c:valAx>
        <c:axId val="15118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4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105</c:v>
                </c:pt>
                <c:pt idx="1">
                  <c:v>103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4928"/>
        <c:axId val="151343872"/>
      </c:barChart>
      <c:catAx>
        <c:axId val="151324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872"/>
        <c:crosses val="autoZero"/>
        <c:auto val="1"/>
        <c:lblAlgn val="ctr"/>
        <c:lblOffset val="100"/>
        <c:noMultiLvlLbl val="0"/>
      </c:catAx>
      <c:valAx>
        <c:axId val="1513438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24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100</c:v>
                </c:pt>
                <c:pt idx="1">
                  <c:v>63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000"/>
        <c:axId val="151461888"/>
      </c:barChart>
      <c:catAx>
        <c:axId val="15145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1888"/>
        <c:crosses val="autoZero"/>
        <c:auto val="1"/>
        <c:lblAlgn val="ctr"/>
        <c:lblOffset val="100"/>
        <c:noMultiLvlLbl val="0"/>
      </c:catAx>
      <c:valAx>
        <c:axId val="1514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199</c:v>
                </c:pt>
                <c:pt idx="1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3952"/>
        <c:axId val="152828544"/>
      </c:barChart>
      <c:catAx>
        <c:axId val="152813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auto val="1"/>
        <c:lblAlgn val="ctr"/>
        <c:lblOffset val="100"/>
        <c:noMultiLvlLbl val="0"/>
      </c:catAx>
      <c:valAx>
        <c:axId val="152828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3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177.316</c:v>
                </c:pt>
                <c:pt idx="1">
                  <c:v>177.316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7008"/>
        <c:axId val="153317376"/>
      </c:barChart>
      <c:catAx>
        <c:axId val="153307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auto val="1"/>
        <c:lblAlgn val="ctr"/>
        <c:lblOffset val="100"/>
        <c:noMultiLvlLbl val="0"/>
      </c:catAx>
      <c:valAx>
        <c:axId val="1533173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7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27745</c:v>
                </c:pt>
                <c:pt idx="1">
                  <c:v>26792</c:v>
                </c:pt>
                <c:pt idx="2">
                  <c:v>26154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040"/>
        <c:axId val="153489408"/>
      </c:barChart>
      <c:catAx>
        <c:axId val="15346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408"/>
        <c:crosses val="autoZero"/>
        <c:auto val="1"/>
        <c:lblAlgn val="ctr"/>
        <c:lblOffset val="100"/>
        <c:noMultiLvlLbl val="0"/>
      </c:catAx>
      <c:valAx>
        <c:axId val="15348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</c:v>
                </c:pt>
                <c:pt idx="1">
                  <c:v>6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57344"/>
        <c:axId val="153673088"/>
      </c:barChart>
      <c:catAx>
        <c:axId val="15365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3088"/>
        <c:crosses val="autoZero"/>
        <c:auto val="1"/>
        <c:lblAlgn val="ctr"/>
        <c:lblOffset val="100"/>
        <c:noMultiLvlLbl val="0"/>
      </c:catAx>
      <c:valAx>
        <c:axId val="15367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57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9</c:v>
                </c:pt>
                <c:pt idx="1">
                  <c:v>9.4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4240"/>
        <c:axId val="153835776"/>
      </c:barChart>
      <c:catAx>
        <c:axId val="15383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5776"/>
        <c:crosses val="autoZero"/>
        <c:auto val="1"/>
        <c:lblAlgn val="ctr"/>
        <c:lblOffset val="100"/>
        <c:noMultiLvlLbl val="0"/>
      </c:catAx>
      <c:valAx>
        <c:axId val="15383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18.108449184799202</c:v>
                </c:pt>
                <c:pt idx="1">
                  <c:v>60.652567729854056</c:v>
                </c:pt>
                <c:pt idx="2">
                  <c:v>21.238983085346742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104</c:v>
                </c:pt>
                <c:pt idx="1">
                  <c:v>94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6576"/>
        <c:axId val="154058112"/>
      </c:barChart>
      <c:catAx>
        <c:axId val="15405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8112"/>
        <c:crosses val="autoZero"/>
        <c:auto val="1"/>
        <c:lblAlgn val="ctr"/>
        <c:lblOffset val="100"/>
        <c:noMultiLvlLbl val="0"/>
      </c:catAx>
      <c:valAx>
        <c:axId val="15405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6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372</c:v>
                </c:pt>
                <c:pt idx="1">
                  <c:v>1121</c:v>
                </c:pt>
                <c:pt idx="2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216</c:v>
                </c:pt>
                <c:pt idx="1">
                  <c:v>985</c:v>
                </c:pt>
                <c:pt idx="2">
                  <c:v>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4080"/>
        <c:axId val="198497024"/>
      </c:barChart>
      <c:catAx>
        <c:axId val="198494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024"/>
        <c:crosses val="autoZero"/>
        <c:auto val="1"/>
        <c:lblAlgn val="ctr"/>
        <c:lblOffset val="100"/>
        <c:noMultiLvlLbl val="0"/>
      </c:catAx>
      <c:valAx>
        <c:axId val="19849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4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4240"/>
        <c:axId val="154315776"/>
      </c:barChart>
      <c:catAx>
        <c:axId val="15431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5776"/>
        <c:crosses val="autoZero"/>
        <c:auto val="1"/>
        <c:lblAlgn val="ctr"/>
        <c:lblOffset val="100"/>
        <c:noMultiLvlLbl val="0"/>
      </c:catAx>
      <c:valAx>
        <c:axId val="15431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4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103.9</c:v>
                </c:pt>
                <c:pt idx="1">
                  <c:v>102.1</c:v>
                </c:pt>
                <c:pt idx="2">
                  <c:v>109.3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110.7</c:v>
                </c:pt>
                <c:pt idx="1">
                  <c:v>105.1</c:v>
                </c:pt>
                <c:pt idx="2">
                  <c:v>106.6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8336"/>
        <c:axId val="154836992"/>
      </c:barChart>
      <c:catAx>
        <c:axId val="15479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6992"/>
        <c:crosses val="autoZero"/>
        <c:auto val="1"/>
        <c:lblAlgn val="ctr"/>
        <c:lblOffset val="100"/>
        <c:noMultiLvlLbl val="0"/>
      </c:catAx>
      <c:valAx>
        <c:axId val="154836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83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2222</c:v>
                </c:pt>
                <c:pt idx="1">
                  <c:v>1912</c:v>
                </c:pt>
                <c:pt idx="2">
                  <c:v>1731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8000"/>
        <c:axId val="155128192"/>
      </c:barChart>
      <c:catAx>
        <c:axId val="15508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192"/>
        <c:crosses val="autoZero"/>
        <c:auto val="1"/>
        <c:lblAlgn val="ctr"/>
        <c:lblOffset val="100"/>
        <c:noMultiLvlLbl val="0"/>
      </c:catAx>
      <c:valAx>
        <c:axId val="155128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50</c:v>
                </c:pt>
                <c:pt idx="1">
                  <c:v>67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60</c:v>
                </c:pt>
                <c:pt idx="1">
                  <c:v>68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7856"/>
        <c:axId val="155461120"/>
      </c:barChart>
      <c:catAx>
        <c:axId val="15525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auto val="1"/>
        <c:lblAlgn val="ctr"/>
        <c:lblOffset val="100"/>
        <c:noMultiLvlLbl val="0"/>
      </c:catAx>
      <c:valAx>
        <c:axId val="15546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7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284</c:v>
                </c:pt>
                <c:pt idx="1">
                  <c:v>334</c:v>
                </c:pt>
                <c:pt idx="2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519</c:v>
                </c:pt>
                <c:pt idx="1">
                  <c:v>535</c:v>
                </c:pt>
                <c:pt idx="2">
                  <c:v>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0384"/>
        <c:axId val="155601920"/>
      </c:barChart>
      <c:catAx>
        <c:axId val="15560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920"/>
        <c:crosses val="autoZero"/>
        <c:auto val="1"/>
        <c:lblAlgn val="ctr"/>
        <c:lblOffset val="100"/>
        <c:noMultiLvlLbl val="0"/>
      </c:catAx>
      <c:valAx>
        <c:axId val="15560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2.3438295100653384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2.4048932402450691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2.393698223045452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2.6267581265647584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2.5860489731116045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2.7661869771418104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2.8262329784852125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3.2475727167253554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3.2852286836695228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3.5681573001689428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3.2872641413421806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3.4226220765739175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3.8683873068859529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4.3426489446151972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3.5620509271509699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1.8054509556473772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1.3729162002076167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0.88237090109711169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199360"/>
        <c:axId val="157327744"/>
      </c:barChart>
      <c:catAx>
        <c:axId val="1571993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7744"/>
        <c:crosses val="autoZero"/>
        <c:auto val="1"/>
        <c:lblAlgn val="ctr"/>
        <c:lblOffset val="100"/>
        <c:noMultiLvlLbl val="0"/>
      </c:catAx>
      <c:valAx>
        <c:axId val="15732774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1993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2.4944533778420075</c:v>
                </c:pt>
                <c:pt idx="1">
                  <c:v>2.5158256834049135</c:v>
                </c:pt>
                <c:pt idx="2">
                  <c:v>2.6929105009261334</c:v>
                </c:pt>
                <c:pt idx="3">
                  <c:v>2.7733110789961124</c:v>
                </c:pt>
                <c:pt idx="4">
                  <c:v>2.7275132813613139</c:v>
                </c:pt>
                <c:pt idx="5">
                  <c:v>3.0063709825154183</c:v>
                </c:pt>
                <c:pt idx="6">
                  <c:v>3.077612001058438</c:v>
                </c:pt>
                <c:pt idx="7">
                  <c:v>3.5030226546438969</c:v>
                </c:pt>
                <c:pt idx="8">
                  <c:v>3.6332919456939896</c:v>
                </c:pt>
                <c:pt idx="9">
                  <c:v>3.7666144232530687</c:v>
                </c:pt>
                <c:pt idx="10">
                  <c:v>3.3300087524679922</c:v>
                </c:pt>
                <c:pt idx="11">
                  <c:v>3.119338883347921</c:v>
                </c:pt>
                <c:pt idx="12">
                  <c:v>3.4938630951169372</c:v>
                </c:pt>
                <c:pt idx="13">
                  <c:v>3.8083413055425517</c:v>
                </c:pt>
                <c:pt idx="14">
                  <c:v>2.882208064483299</c:v>
                </c:pt>
                <c:pt idx="15">
                  <c:v>1.3138879277005435</c:v>
                </c:pt>
                <c:pt idx="16">
                  <c:v>0.78975757699118643</c:v>
                </c:pt>
                <c:pt idx="17">
                  <c:v>0.47935028191088769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1936"/>
        <c:axId val="157833472"/>
      </c:barChart>
      <c:catAx>
        <c:axId val="1578319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3472"/>
        <c:crosses val="autoZero"/>
        <c:auto val="1"/>
        <c:lblAlgn val="ctr"/>
        <c:lblOffset val="100"/>
        <c:noMultiLvlLbl val="0"/>
      </c:catAx>
      <c:valAx>
        <c:axId val="1578334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19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0.37606355474075115</c:v>
                </c:pt>
                <c:pt idx="1">
                  <c:v>0.34015270164447925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1.7439947351102336</c:v>
                </c:pt>
                <c:pt idx="1">
                  <c:v>0.71701252936570092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7.4131528228270573</c:v>
                </c:pt>
                <c:pt idx="1">
                  <c:v>3.3550313234142521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23.447562638085838</c:v>
                </c:pt>
                <c:pt idx="1">
                  <c:v>18.172474549725919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50.352559582569455</c:v>
                </c:pt>
                <c:pt idx="1">
                  <c:v>63.14359827721222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5.2319842053307006</c:v>
                </c:pt>
                <c:pt idx="1">
                  <c:v>4.8282106499608455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11.434682461335965</c:v>
                </c:pt>
                <c:pt idx="1">
                  <c:v>9.4435199686765863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34976"/>
        <c:axId val="158754688"/>
      </c:barChart>
      <c:catAx>
        <c:axId val="158734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4688"/>
        <c:crosses val="autoZero"/>
        <c:auto val="1"/>
        <c:lblAlgn val="ctr"/>
        <c:lblOffset val="100"/>
        <c:noMultiLvlLbl val="0"/>
      </c:catAx>
      <c:valAx>
        <c:axId val="158754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349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30.618624547548535</c:v>
                </c:pt>
                <c:pt idx="1">
                  <c:v>25.090544244322633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29.424622761246649</c:v>
                </c:pt>
                <c:pt idx="1">
                  <c:v>37.722689898198901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39.59009072533258</c:v>
                </c:pt>
                <c:pt idx="1">
                  <c:v>36.82948316366484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0.36666196587223238</c:v>
                </c:pt>
                <c:pt idx="1">
                  <c:v>0.35728269381362571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4912"/>
        <c:axId val="159547776"/>
      </c:barChart>
      <c:catAx>
        <c:axId val="15941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776"/>
        <c:crosses val="autoZero"/>
        <c:auto val="1"/>
        <c:lblAlgn val="ctr"/>
        <c:lblOffset val="100"/>
        <c:noMultiLvlLbl val="0"/>
      </c:catAx>
      <c:valAx>
        <c:axId val="159547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49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9</c:v>
                </c:pt>
                <c:pt idx="1">
                  <c:v>9</c:v>
                </c:pt>
                <c:pt idx="2">
                  <c:v>70</c:v>
                </c:pt>
                <c:pt idx="3">
                  <c:v>80</c:v>
                </c:pt>
                <c:pt idx="4">
                  <c:v>110</c:v>
                </c:pt>
                <c:pt idx="5">
                  <c:v>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2</c:v>
                </c:pt>
                <c:pt idx="1">
                  <c:v>11</c:v>
                </c:pt>
                <c:pt idx="2">
                  <c:v>44</c:v>
                </c:pt>
                <c:pt idx="3">
                  <c:v>50</c:v>
                </c:pt>
                <c:pt idx="4">
                  <c:v>55</c:v>
                </c:pt>
                <c:pt idx="5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676672"/>
        <c:axId val="159710208"/>
      </c:barChart>
      <c:catAx>
        <c:axId val="159676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208"/>
        <c:crosses val="autoZero"/>
        <c:auto val="1"/>
        <c:lblAlgn val="ctr"/>
        <c:lblOffset val="100"/>
        <c:noMultiLvlLbl val="0"/>
      </c:catAx>
      <c:valAx>
        <c:axId val="159710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6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114</c:v>
                </c:pt>
                <c:pt idx="1">
                  <c:v>248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57</c:v>
                </c:pt>
                <c:pt idx="1">
                  <c:v>241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3856"/>
        <c:axId val="199355392"/>
      </c:barChart>
      <c:catAx>
        <c:axId val="199353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5392"/>
        <c:crosses val="autoZero"/>
        <c:auto val="1"/>
        <c:lblAlgn val="ctr"/>
        <c:lblOffset val="100"/>
        <c:noMultiLvlLbl val="0"/>
      </c:catAx>
      <c:valAx>
        <c:axId val="19935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3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1.25</c:v>
                </c:pt>
                <c:pt idx="1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028160"/>
        <c:axId val="160183040"/>
      </c:barChart>
      <c:catAx>
        <c:axId val="160028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3040"/>
        <c:crosses val="autoZero"/>
        <c:auto val="1"/>
        <c:lblAlgn val="ctr"/>
        <c:lblOffset val="100"/>
        <c:noMultiLvlLbl val="0"/>
      </c:catAx>
      <c:valAx>
        <c:axId val="16018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28.571428571428569</c:v>
                </c:pt>
                <c:pt idx="1">
                  <c:v>64.44790739091718</c:v>
                </c:pt>
                <c:pt idx="2">
                  <c:v>11.272257323377369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71.428571428571431</c:v>
                </c:pt>
                <c:pt idx="1">
                  <c:v>35.552092609082813</c:v>
                </c:pt>
                <c:pt idx="2">
                  <c:v>88.72774267662264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590464"/>
        <c:axId val="160608640"/>
      </c:barChart>
      <c:catAx>
        <c:axId val="160590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auto val="1"/>
        <c:lblAlgn val="ctr"/>
        <c:lblOffset val="100"/>
        <c:noMultiLvlLbl val="0"/>
      </c:catAx>
      <c:valAx>
        <c:axId val="1606086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04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440</c:v>
                </c:pt>
                <c:pt idx="1">
                  <c:v>436</c:v>
                </c:pt>
                <c:pt idx="2">
                  <c:v>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434</c:v>
                </c:pt>
                <c:pt idx="1">
                  <c:v>544</c:v>
                </c:pt>
                <c:pt idx="2">
                  <c:v>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21632"/>
        <c:axId val="160883840"/>
      </c:barChart>
      <c:catAx>
        <c:axId val="16082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3840"/>
        <c:crosses val="autoZero"/>
        <c:auto val="1"/>
        <c:lblAlgn val="ctr"/>
        <c:lblOffset val="100"/>
        <c:noMultiLvlLbl val="0"/>
      </c:catAx>
      <c:valAx>
        <c:axId val="16088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21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766</c:v>
                </c:pt>
                <c:pt idx="1">
                  <c:v>954</c:v>
                </c:pt>
                <c:pt idx="2">
                  <c:v>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870</c:v>
                </c:pt>
                <c:pt idx="1">
                  <c:v>1093</c:v>
                </c:pt>
                <c:pt idx="2">
                  <c:v>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5968"/>
        <c:axId val="161079296"/>
      </c:barChart>
      <c:catAx>
        <c:axId val="16099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79296"/>
        <c:crosses val="autoZero"/>
        <c:auto val="1"/>
        <c:lblAlgn val="ctr"/>
        <c:lblOffset val="100"/>
        <c:noMultiLvlLbl val="0"/>
      </c:catAx>
      <c:valAx>
        <c:axId val="16107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5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24.109845754648983</c:v>
                </c:pt>
                <c:pt idx="1">
                  <c:v>27.665137811307815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27.807409543030126</c:v>
                </c:pt>
                <c:pt idx="1">
                  <c:v>29.135410862017231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18.149055787804528</c:v>
                </c:pt>
                <c:pt idx="1">
                  <c:v>19.280723562947404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15.655182355485081</c:v>
                </c:pt>
                <c:pt idx="1">
                  <c:v>15.264263363196024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8.0798616116476865</c:v>
                </c:pt>
                <c:pt idx="1">
                  <c:v>5.7782159543915306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6.1986449473835954</c:v>
                </c:pt>
                <c:pt idx="1">
                  <c:v>2.8762484461399973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4304"/>
        <c:axId val="161878400"/>
      </c:barChart>
      <c:catAx>
        <c:axId val="161874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8400"/>
        <c:crosses val="autoZero"/>
        <c:auto val="1"/>
        <c:lblAlgn val="ctr"/>
        <c:lblOffset val="100"/>
        <c:noMultiLvlLbl val="0"/>
      </c:catAx>
      <c:valAx>
        <c:axId val="1618784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43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49.05</c:v>
                </c:pt>
                <c:pt idx="1">
                  <c:v>40.68</c:v>
                </c:pt>
                <c:pt idx="2">
                  <c:v>8.43</c:v>
                </c:pt>
                <c:pt idx="3">
                  <c:v>1.44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53.12</c:v>
                </c:pt>
                <c:pt idx="1">
                  <c:v>36.06</c:v>
                </c:pt>
                <c:pt idx="2">
                  <c:v>8.81</c:v>
                </c:pt>
                <c:pt idx="3">
                  <c:v>1.66</c:v>
                </c:pt>
                <c:pt idx="4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1930240"/>
        <c:axId val="162137216"/>
      </c:barChart>
      <c:catAx>
        <c:axId val="16193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7216"/>
        <c:crosses val="autoZero"/>
        <c:auto val="1"/>
        <c:lblAlgn val="ctr"/>
        <c:lblOffset val="100"/>
        <c:noMultiLvlLbl val="0"/>
      </c:catAx>
      <c:valAx>
        <c:axId val="162137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302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61615</c:v>
                </c:pt>
                <c:pt idx="1">
                  <c:v>68862</c:v>
                </c:pt>
                <c:pt idx="2">
                  <c:v>78035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38464"/>
        <c:axId val="162247808"/>
      </c:barChart>
      <c:catAx>
        <c:axId val="16223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808"/>
        <c:crosses val="autoZero"/>
        <c:auto val="1"/>
        <c:lblAlgn val="ctr"/>
        <c:lblOffset val="100"/>
        <c:noMultiLvlLbl val="0"/>
      </c:catAx>
      <c:valAx>
        <c:axId val="162247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38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13087</c:v>
                </c:pt>
                <c:pt idx="1">
                  <c:v>13916</c:v>
                </c:pt>
                <c:pt idx="2">
                  <c:v>14384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17493</c:v>
                </c:pt>
                <c:pt idx="1">
                  <c:v>18162</c:v>
                </c:pt>
                <c:pt idx="2">
                  <c:v>18301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8032"/>
        <c:axId val="162429952"/>
      </c:barChart>
      <c:catAx>
        <c:axId val="1624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952"/>
        <c:crosses val="autoZero"/>
        <c:auto val="1"/>
        <c:lblAlgn val="ctr"/>
        <c:lblOffset val="100"/>
        <c:noMultiLvlLbl val="0"/>
      </c:catAx>
      <c:valAx>
        <c:axId val="16242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25.1</c:v>
                </c:pt>
                <c:pt idx="1">
                  <c:v>24.4</c:v>
                </c:pt>
                <c:pt idx="2">
                  <c:v>2</c:v>
                </c:pt>
                <c:pt idx="3">
                  <c:v>48.5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91.632016632016629</c:v>
                </c:pt>
                <c:pt idx="1">
                  <c:v>97.741433021806856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8.3679833679833688</c:v>
                </c:pt>
                <c:pt idx="1">
                  <c:v>2.2585669781931461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5914112"/>
        <c:axId val="166009088"/>
      </c:barChart>
      <c:catAx>
        <c:axId val="1659141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088"/>
        <c:crosses val="autoZero"/>
        <c:auto val="1"/>
        <c:lblAlgn val="ctr"/>
        <c:lblOffset val="100"/>
        <c:noMultiLvlLbl val="0"/>
      </c:catAx>
      <c:valAx>
        <c:axId val="1660090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91411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6143</c:v>
                </c:pt>
                <c:pt idx="1">
                  <c:v>4148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810048"/>
        <c:axId val="199968256"/>
      </c:barChart>
      <c:catAx>
        <c:axId val="199810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8256"/>
        <c:crosses val="autoZero"/>
        <c:auto val="1"/>
        <c:lblAlgn val="ctr"/>
        <c:lblOffset val="100"/>
        <c:noMultiLvlLbl val="0"/>
      </c:catAx>
      <c:valAx>
        <c:axId val="19996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810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7.9</c:v>
                </c:pt>
                <c:pt idx="1">
                  <c:v>5.0999999999999996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296576"/>
        <c:axId val="166384384"/>
      </c:barChart>
      <c:catAx>
        <c:axId val="16629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4384"/>
        <c:crosses val="autoZero"/>
        <c:auto val="1"/>
        <c:lblAlgn val="ctr"/>
        <c:lblOffset val="100"/>
        <c:noMultiLvlLbl val="0"/>
      </c:catAx>
      <c:valAx>
        <c:axId val="16638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96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10.9</c:v>
                </c:pt>
                <c:pt idx="1">
                  <c:v>16</c:v>
                </c:pt>
                <c:pt idx="2">
                  <c:v>14.2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072"/>
        <c:axId val="168004608"/>
      </c:barChart>
      <c:catAx>
        <c:axId val="1680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4608"/>
        <c:crosses val="autoZero"/>
        <c:auto val="1"/>
        <c:lblAlgn val="ctr"/>
        <c:lblOffset val="100"/>
        <c:noMultiLvlLbl val="0"/>
      </c:catAx>
      <c:valAx>
        <c:axId val="16800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3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4.55</c:v>
                </c:pt>
                <c:pt idx="1">
                  <c:v>2.29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9.2200000000000006</c:v>
                </c:pt>
                <c:pt idx="1">
                  <c:v>9.19</c:v>
                </c:pt>
                <c:pt idx="2">
                  <c:v>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49920"/>
        <c:axId val="186451456"/>
      </c:barChart>
      <c:catAx>
        <c:axId val="18644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456"/>
        <c:crosses val="autoZero"/>
        <c:auto val="1"/>
        <c:lblAlgn val="ctr"/>
        <c:lblOffset val="100"/>
        <c:noMultiLvlLbl val="0"/>
      </c:catAx>
      <c:valAx>
        <c:axId val="18645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499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1709</c:v>
                </c:pt>
                <c:pt idx="1">
                  <c:v>1679</c:v>
                </c:pt>
                <c:pt idx="2">
                  <c:v>3103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742</c:v>
                </c:pt>
                <c:pt idx="1">
                  <c:v>1761</c:v>
                </c:pt>
                <c:pt idx="2">
                  <c:v>4479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67296"/>
        <c:axId val="186736640"/>
      </c:barChart>
      <c:catAx>
        <c:axId val="186567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6640"/>
        <c:crosses val="autoZero"/>
        <c:auto val="1"/>
        <c:lblAlgn val="ctr"/>
        <c:lblOffset val="100"/>
        <c:noMultiLvlLbl val="0"/>
      </c:catAx>
      <c:valAx>
        <c:axId val="1867366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67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4294</c:v>
                </c:pt>
                <c:pt idx="1">
                  <c:v>3669</c:v>
                </c:pt>
                <c:pt idx="2">
                  <c:v>14149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1611</c:v>
                </c:pt>
                <c:pt idx="1">
                  <c:v>6665</c:v>
                </c:pt>
                <c:pt idx="2">
                  <c:v>17450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7344"/>
        <c:axId val="186858880"/>
      </c:barChart>
      <c:catAx>
        <c:axId val="186857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58880"/>
        <c:crosses val="autoZero"/>
        <c:auto val="1"/>
        <c:lblAlgn val="ctr"/>
        <c:lblOffset val="100"/>
        <c:noMultiLvlLbl val="0"/>
      </c:catAx>
      <c:valAx>
        <c:axId val="1868588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7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2.5</c:v>
                </c:pt>
                <c:pt idx="1">
                  <c:v>2.2000000000000002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3.8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3232"/>
        <c:axId val="189349888"/>
      </c:barChart>
      <c:catAx>
        <c:axId val="189343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49888"/>
        <c:crosses val="autoZero"/>
        <c:auto val="1"/>
        <c:lblAlgn val="ctr"/>
        <c:lblOffset val="100"/>
        <c:noMultiLvlLbl val="0"/>
      </c:catAx>
      <c:valAx>
        <c:axId val="189349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3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25.5</c:v>
                </c:pt>
                <c:pt idx="1">
                  <c:v>27.4</c:v>
                </c:pt>
                <c:pt idx="2">
                  <c:v>28.9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</c:v>
                </c:pt>
                <c:pt idx="1">
                  <c:v>36.799999999999997</c:v>
                </c:pt>
                <c:pt idx="2">
                  <c:v>37.700000000000003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0480"/>
        <c:axId val="189462016"/>
      </c:barChart>
      <c:catAx>
        <c:axId val="18946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016"/>
        <c:crosses val="autoZero"/>
        <c:auto val="1"/>
        <c:lblAlgn val="ctr"/>
        <c:lblOffset val="100"/>
        <c:noMultiLvlLbl val="0"/>
      </c:catAx>
      <c:valAx>
        <c:axId val="189462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04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101.17</c:v>
                </c:pt>
                <c:pt idx="1">
                  <c:v>1417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585280"/>
        <c:axId val="189707392"/>
      </c:barChart>
      <c:catAx>
        <c:axId val="189585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392"/>
        <c:crosses val="autoZero"/>
        <c:auto val="1"/>
        <c:lblAlgn val="ctr"/>
        <c:lblOffset val="100"/>
        <c:noMultiLvlLbl val="0"/>
      </c:catAx>
      <c:valAx>
        <c:axId val="189707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50</c:v>
                </c:pt>
                <c:pt idx="1">
                  <c:v>44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39</c:v>
                </c:pt>
                <c:pt idx="1">
                  <c:v>31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43168"/>
        <c:axId val="189957632"/>
      </c:barChart>
      <c:catAx>
        <c:axId val="18994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7632"/>
        <c:crosses val="autoZero"/>
        <c:auto val="1"/>
        <c:lblAlgn val="ctr"/>
        <c:lblOffset val="100"/>
        <c:noMultiLvlLbl val="0"/>
      </c:catAx>
      <c:valAx>
        <c:axId val="18995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431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49711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48547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93914</v>
      </c>
      <c r="C4" s="35">
        <v>46301</v>
      </c>
      <c r="D4" s="63">
        <v>47613</v>
      </c>
      <c r="E4" s="211"/>
    </row>
    <row r="5" spans="1:5" ht="30" x14ac:dyDescent="0.25">
      <c r="A5" s="201" t="s">
        <v>716</v>
      </c>
      <c r="B5" s="72">
        <v>91763</v>
      </c>
      <c r="C5" s="61">
        <v>45665</v>
      </c>
      <c r="D5" s="111">
        <v>46098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11384</v>
      </c>
      <c r="C4" s="71">
        <v>19410</v>
      </c>
    </row>
    <row r="5" spans="1:6" x14ac:dyDescent="0.25">
      <c r="A5" s="286" t="s">
        <v>719</v>
      </c>
      <c r="B5" s="214">
        <v>4729</v>
      </c>
      <c r="C5" s="214">
        <v>5983</v>
      </c>
    </row>
    <row r="6" spans="1:6" x14ac:dyDescent="0.25">
      <c r="A6" s="286" t="s">
        <v>720</v>
      </c>
      <c r="B6" s="214">
        <v>8086</v>
      </c>
      <c r="C6" s="214">
        <v>8561</v>
      </c>
    </row>
    <row r="7" spans="1:6" x14ac:dyDescent="0.25">
      <c r="A7" s="286" t="s">
        <v>721</v>
      </c>
      <c r="B7" s="214">
        <v>12146</v>
      </c>
      <c r="C7" s="214">
        <v>10377</v>
      </c>
    </row>
    <row r="8" spans="1:6" x14ac:dyDescent="0.25">
      <c r="A8" s="286" t="s">
        <v>722</v>
      </c>
      <c r="B8" s="214">
        <v>88</v>
      </c>
      <c r="C8" s="214">
        <v>391</v>
      </c>
    </row>
    <row r="9" spans="1:6" x14ac:dyDescent="0.25">
      <c r="A9" s="286" t="s">
        <v>723</v>
      </c>
      <c r="B9" s="214">
        <v>4283</v>
      </c>
      <c r="C9" s="214">
        <v>3933</v>
      </c>
    </row>
    <row r="10" spans="1:6" ht="30" x14ac:dyDescent="0.25">
      <c r="A10" s="293" t="s">
        <v>724</v>
      </c>
      <c r="B10" s="214">
        <v>11784</v>
      </c>
      <c r="C10" s="214">
        <v>1063</v>
      </c>
    </row>
    <row r="11" spans="1:6" x14ac:dyDescent="0.25">
      <c r="A11" s="286" t="s">
        <v>887</v>
      </c>
      <c r="B11" s="214">
        <v>2264</v>
      </c>
      <c r="C11" s="214">
        <v>3727</v>
      </c>
    </row>
    <row r="12" spans="1:6" x14ac:dyDescent="0.25">
      <c r="A12" s="294" t="s">
        <v>16</v>
      </c>
      <c r="B12" s="1">
        <f>SUM(B4:B11)</f>
        <v>54764</v>
      </c>
      <c r="C12" s="1">
        <f>SUM(C4:C11)</f>
        <v>53445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14553</v>
      </c>
      <c r="C19" s="71">
        <v>19289</v>
      </c>
    </row>
    <row r="20" spans="1:3" x14ac:dyDescent="0.25">
      <c r="A20" s="286" t="s">
        <v>719</v>
      </c>
      <c r="B20" s="214">
        <v>2465</v>
      </c>
      <c r="C20" s="214">
        <v>3097</v>
      </c>
    </row>
    <row r="21" spans="1:3" x14ac:dyDescent="0.25">
      <c r="A21" s="286" t="s">
        <v>720</v>
      </c>
      <c r="B21" s="214">
        <v>6978</v>
      </c>
      <c r="C21" s="214">
        <v>7542</v>
      </c>
    </row>
    <row r="22" spans="1:3" x14ac:dyDescent="0.25">
      <c r="A22" s="286" t="s">
        <v>721</v>
      </c>
      <c r="B22" s="214">
        <v>12320</v>
      </c>
      <c r="C22" s="214">
        <v>10620</v>
      </c>
    </row>
    <row r="23" spans="1:3" x14ac:dyDescent="0.25">
      <c r="A23" s="286" t="s">
        <v>722</v>
      </c>
      <c r="B23" s="214">
        <v>84</v>
      </c>
      <c r="C23" s="214">
        <v>277</v>
      </c>
    </row>
    <row r="24" spans="1:3" x14ac:dyDescent="0.25">
      <c r="A24" s="286" t="s">
        <v>723</v>
      </c>
      <c r="B24" s="214">
        <v>3125</v>
      </c>
      <c r="C24" s="214">
        <v>2707</v>
      </c>
    </row>
    <row r="25" spans="1:3" ht="30" x14ac:dyDescent="0.25">
      <c r="A25" s="293" t="s">
        <v>724</v>
      </c>
      <c r="B25" s="214">
        <v>8050</v>
      </c>
      <c r="C25" s="214">
        <v>881</v>
      </c>
    </row>
    <row r="26" spans="1:3" x14ac:dyDescent="0.25">
      <c r="A26" s="286" t="s">
        <v>887</v>
      </c>
      <c r="B26" s="214">
        <v>1949</v>
      </c>
      <c r="C26" s="214">
        <v>3993</v>
      </c>
    </row>
    <row r="27" spans="1:3" x14ac:dyDescent="0.25">
      <c r="A27" s="294" t="s">
        <v>16</v>
      </c>
      <c r="B27" s="1">
        <f>SUM(B19:B26)</f>
        <v>49524</v>
      </c>
      <c r="C27" s="1">
        <f>SUM(C19:C26)</f>
        <v>48406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74.17</v>
      </c>
      <c r="C4" s="1018">
        <v>71.319999999999993</v>
      </c>
      <c r="D4" s="1018">
        <v>77.2</v>
      </c>
      <c r="E4" s="1019">
        <v>209</v>
      </c>
      <c r="F4" s="1019">
        <v>138.30000000000001</v>
      </c>
      <c r="G4" s="1020">
        <v>42.8</v>
      </c>
      <c r="H4" s="1021">
        <v>41.4</v>
      </c>
      <c r="I4" s="1022">
        <v>44.1</v>
      </c>
      <c r="J4" s="1019">
        <v>10.9</v>
      </c>
    </row>
    <row r="5" spans="1:12" x14ac:dyDescent="0.25">
      <c r="A5" s="498">
        <v>2021</v>
      </c>
      <c r="B5" s="757">
        <v>73.2</v>
      </c>
      <c r="C5" s="758">
        <v>70.36</v>
      </c>
      <c r="D5" s="758">
        <v>76.239999999999995</v>
      </c>
      <c r="E5" s="1023">
        <v>207</v>
      </c>
      <c r="F5" s="1023">
        <v>138.9</v>
      </c>
      <c r="G5" s="1024">
        <v>42.9</v>
      </c>
      <c r="H5" s="1025">
        <v>41.5</v>
      </c>
      <c r="I5" s="1026">
        <v>44.2</v>
      </c>
      <c r="J5" s="1023">
        <v>16</v>
      </c>
    </row>
    <row r="6" spans="1:12" x14ac:dyDescent="0.25">
      <c r="A6" s="499">
        <v>2022</v>
      </c>
      <c r="B6" s="1011">
        <v>73.38</v>
      </c>
      <c r="C6" s="1012">
        <v>70.349999999999994</v>
      </c>
      <c r="D6" s="1012">
        <v>76.459999999999994</v>
      </c>
      <c r="E6" s="1013">
        <v>203</v>
      </c>
      <c r="F6" s="1013">
        <v>141.30000000000001</v>
      </c>
      <c r="G6" s="1014">
        <v>43.1</v>
      </c>
      <c r="H6" s="1015">
        <v>41.8</v>
      </c>
      <c r="I6" s="1016">
        <v>44.5</v>
      </c>
      <c r="J6" s="1013">
        <v>14.2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10.9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16</v>
      </c>
    </row>
    <row r="13" spans="1:12" x14ac:dyDescent="0.25">
      <c r="A13" s="633">
        <f t="shared" si="0"/>
        <v>2022</v>
      </c>
      <c r="B13" s="627">
        <f t="shared" si="1"/>
        <v>14.2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29102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32686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33.299999999999997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78035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2603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26772</v>
      </c>
      <c r="C5" s="70">
        <v>30581</v>
      </c>
      <c r="D5" s="55">
        <v>17493</v>
      </c>
      <c r="E5" s="110">
        <v>13087</v>
      </c>
      <c r="F5" s="55">
        <v>30.2</v>
      </c>
      <c r="G5" s="55">
        <v>35</v>
      </c>
      <c r="H5" s="110">
        <v>25.5</v>
      </c>
      <c r="I5" s="55"/>
      <c r="J5" s="70"/>
      <c r="K5" s="55"/>
      <c r="L5" s="55"/>
      <c r="M5" s="71">
        <v>44</v>
      </c>
      <c r="N5" s="71">
        <v>39</v>
      </c>
      <c r="O5" s="71">
        <v>50</v>
      </c>
    </row>
    <row r="6" spans="1:16" x14ac:dyDescent="0.25">
      <c r="A6" s="215">
        <v>2021</v>
      </c>
      <c r="B6" s="212">
        <v>28610</v>
      </c>
      <c r="C6" s="212">
        <v>32077</v>
      </c>
      <c r="D6" s="58">
        <v>18162</v>
      </c>
      <c r="E6" s="160">
        <v>13916</v>
      </c>
      <c r="F6" s="58">
        <v>32</v>
      </c>
      <c r="G6" s="58">
        <v>36.799999999999997</v>
      </c>
      <c r="H6" s="160">
        <v>27.4</v>
      </c>
      <c r="I6" s="58">
        <v>61615</v>
      </c>
      <c r="J6" s="212">
        <v>3735</v>
      </c>
      <c r="K6" s="58">
        <v>1509</v>
      </c>
      <c r="L6" s="58">
        <v>2226</v>
      </c>
      <c r="M6" s="214">
        <v>38</v>
      </c>
      <c r="N6" s="214">
        <v>31</v>
      </c>
      <c r="O6" s="214">
        <v>44</v>
      </c>
    </row>
    <row r="7" spans="1:16" x14ac:dyDescent="0.25">
      <c r="A7" s="229">
        <v>2022</v>
      </c>
      <c r="B7" s="167">
        <v>29102</v>
      </c>
      <c r="C7" s="167">
        <v>32686</v>
      </c>
      <c r="D7" s="94">
        <v>18301</v>
      </c>
      <c r="E7" s="169">
        <v>14384</v>
      </c>
      <c r="F7" s="94">
        <v>33.299999999999997</v>
      </c>
      <c r="G7" s="58">
        <v>37.700000000000003</v>
      </c>
      <c r="H7" s="160">
        <v>28.9</v>
      </c>
      <c r="I7" s="94">
        <v>68862</v>
      </c>
      <c r="J7" s="167">
        <v>2889</v>
      </c>
      <c r="K7" s="94">
        <v>1174</v>
      </c>
      <c r="L7" s="94">
        <v>1715</v>
      </c>
      <c r="M7" s="214">
        <v>30</v>
      </c>
      <c r="N7" s="214">
        <v>24</v>
      </c>
      <c r="O7" s="214">
        <v>35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78035</v>
      </c>
      <c r="J8" s="1072">
        <v>2603</v>
      </c>
      <c r="K8" s="1073">
        <v>1078</v>
      </c>
      <c r="L8" s="1073">
        <v>1525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61615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68862</v>
      </c>
      <c r="F14" s="514">
        <f>A5</f>
        <v>2020</v>
      </c>
      <c r="G14" s="310">
        <f>IF(ISBLANK(E5),"",E5)</f>
        <v>13087</v>
      </c>
      <c r="H14" s="310">
        <f>IF(ISBLANK(D5),"",D5)</f>
        <v>17493</v>
      </c>
      <c r="K14" s="514">
        <f>A6</f>
        <v>2021</v>
      </c>
      <c r="L14" s="310">
        <f>IF(ISBLANK(L6),"",L6)</f>
        <v>2226</v>
      </c>
      <c r="M14" s="310">
        <f>IF(ISBLANK(K6),"",K6)</f>
        <v>1509</v>
      </c>
    </row>
    <row r="15" spans="1:16" x14ac:dyDescent="0.25">
      <c r="A15" s="481">
        <f>A8</f>
        <v>2023</v>
      </c>
      <c r="B15" s="311">
        <f t="shared" si="0"/>
        <v>78035</v>
      </c>
      <c r="F15" s="486">
        <f t="shared" ref="F15:F16" si="1">A6</f>
        <v>2021</v>
      </c>
      <c r="G15" s="479">
        <f t="shared" ref="G15:G16" si="2">IF(ISBLANK(E6),"",E6)</f>
        <v>13916</v>
      </c>
      <c r="H15" s="479">
        <f t="shared" ref="H15:H16" si="3">IF(ISBLANK(D6),"",D6)</f>
        <v>18162</v>
      </c>
      <c r="K15" s="486">
        <f>A7</f>
        <v>2022</v>
      </c>
      <c r="L15" s="479">
        <f t="shared" ref="L15:L16" si="4">IF(ISBLANK(L7),"",L7)</f>
        <v>1715</v>
      </c>
      <c r="M15" s="479">
        <f t="shared" ref="M15:M16" si="5">IF(ISBLANK(K7),"",K7)</f>
        <v>1174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14384</v>
      </c>
      <c r="H16" s="311">
        <f t="shared" si="3"/>
        <v>18301</v>
      </c>
      <c r="K16" s="481">
        <f>A8</f>
        <v>2023</v>
      </c>
      <c r="L16" s="311">
        <f t="shared" si="4"/>
        <v>1525</v>
      </c>
      <c r="M16" s="311">
        <f t="shared" si="5"/>
        <v>1078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26772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28610</v>
      </c>
      <c r="C21" s="373"/>
      <c r="D21" s="197"/>
      <c r="F21" s="514">
        <f>A5</f>
        <v>2020</v>
      </c>
      <c r="G21" s="310">
        <f>IF(ISBLANK(E5),"",E5)</f>
        <v>13087</v>
      </c>
      <c r="H21" s="310">
        <f>IF(ISBLANK(D5),"",D5)</f>
        <v>17493</v>
      </c>
      <c r="K21" s="514">
        <f>A6</f>
        <v>2021</v>
      </c>
      <c r="L21" s="310">
        <f>IF(ISBLANK(L6),"",L6)</f>
        <v>2226</v>
      </c>
      <c r="M21" s="310">
        <f>IF(ISBLANK(K6),"",K6)</f>
        <v>1509</v>
      </c>
    </row>
    <row r="22" spans="1:15" x14ac:dyDescent="0.25">
      <c r="A22" s="481">
        <f t="shared" si="6"/>
        <v>2022</v>
      </c>
      <c r="B22" s="311">
        <f t="shared" si="7"/>
        <v>29102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13916</v>
      </c>
      <c r="H22" s="479">
        <f t="shared" ref="H22:H23" si="10">IF(ISBLANK(D6),"",D6)</f>
        <v>18162</v>
      </c>
      <c r="K22" s="486">
        <f>A7</f>
        <v>2022</v>
      </c>
      <c r="L22" s="479">
        <f>IF(ISBLANK(L7),"",L7)</f>
        <v>1715</v>
      </c>
      <c r="M22" s="479">
        <f>IF(ISBLANK(K7),"",K7)</f>
        <v>1174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14384</v>
      </c>
      <c r="H23" s="311">
        <f t="shared" si="10"/>
        <v>18301</v>
      </c>
      <c r="K23" s="481">
        <f>A8</f>
        <v>2023</v>
      </c>
      <c r="L23" s="311">
        <f>IF(ISBLANK(L8),"",L8)</f>
        <v>1525</v>
      </c>
      <c r="M23" s="311">
        <f>IF(ISBLANK(K8),"",K8)</f>
        <v>1078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26772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28610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29102</v>
      </c>
      <c r="C28" s="373"/>
      <c r="D28" s="197"/>
      <c r="F28" s="514">
        <f>A5</f>
        <v>2020</v>
      </c>
      <c r="G28" s="310">
        <f>IF(ISBLANK(H5),"",H5)</f>
        <v>25.5</v>
      </c>
      <c r="H28" s="310">
        <f>IF(ISBLANK(G5),"",G5)</f>
        <v>35</v>
      </c>
      <c r="K28" s="514">
        <f>A5</f>
        <v>2020</v>
      </c>
      <c r="L28" s="310">
        <f>IF(ISBLANK(O5),"",O5)</f>
        <v>50</v>
      </c>
      <c r="M28" s="310">
        <f>IF(ISBLANK(N5),"",N5)</f>
        <v>39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27.4</v>
      </c>
      <c r="H29" s="479">
        <f t="shared" ref="H29:H30" si="15">IF(ISBLANK(G6),"",G6)</f>
        <v>36.799999999999997</v>
      </c>
      <c r="K29" s="486">
        <f t="shared" ref="K29:K30" si="16">A6</f>
        <v>2021</v>
      </c>
      <c r="L29" s="479">
        <f t="shared" ref="L29:L30" si="17">IF(ISBLANK(O6),"",O6)</f>
        <v>44</v>
      </c>
      <c r="M29" s="479">
        <f t="shared" ref="M29:M30" si="18">IF(ISBLANK(N6),"",N6)</f>
        <v>31</v>
      </c>
    </row>
    <row r="30" spans="1:15" x14ac:dyDescent="0.25">
      <c r="F30" s="481">
        <f t="shared" si="13"/>
        <v>2022</v>
      </c>
      <c r="G30" s="311">
        <f t="shared" si="14"/>
        <v>28.9</v>
      </c>
      <c r="H30" s="311">
        <f t="shared" si="15"/>
        <v>37.700000000000003</v>
      </c>
      <c r="K30" s="481">
        <f t="shared" si="16"/>
        <v>2022</v>
      </c>
      <c r="L30" s="311">
        <f t="shared" si="17"/>
        <v>35</v>
      </c>
      <c r="M30" s="311">
        <f t="shared" si="18"/>
        <v>24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25.5</v>
      </c>
      <c r="H35" s="310">
        <f>IF(ISBLANK(G5),"",G5)</f>
        <v>35</v>
      </c>
      <c r="K35" s="514">
        <f>A5</f>
        <v>2020</v>
      </c>
      <c r="L35" s="310">
        <f>IF(ISBLANK(O5),"",O5)</f>
        <v>50</v>
      </c>
      <c r="M35" s="310">
        <f>IF(ISBLANK(N5),"",N5)</f>
        <v>39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27.4</v>
      </c>
      <c r="H36" s="479">
        <f t="shared" ref="H36:H37" si="21">IF(ISBLANK(G6),"",G6)</f>
        <v>36.799999999999997</v>
      </c>
      <c r="K36" s="486">
        <f t="shared" ref="K36:K37" si="22">A6</f>
        <v>2021</v>
      </c>
      <c r="L36" s="479">
        <f t="shared" ref="L36:L37" si="23">IF(ISBLANK(O6),"",O6)</f>
        <v>44</v>
      </c>
      <c r="M36" s="479">
        <f t="shared" ref="M36:M37" si="24">IF(ISBLANK(N6),"",N6)</f>
        <v>31</v>
      </c>
    </row>
    <row r="37" spans="6:15" x14ac:dyDescent="0.25">
      <c r="F37" s="481">
        <f t="shared" si="19"/>
        <v>2022</v>
      </c>
      <c r="G37" s="311">
        <f t="shared" si="20"/>
        <v>28.9</v>
      </c>
      <c r="H37" s="311">
        <f t="shared" si="21"/>
        <v>37.700000000000003</v>
      </c>
      <c r="K37" s="481">
        <f t="shared" si="22"/>
        <v>2022</v>
      </c>
      <c r="L37" s="311">
        <f t="shared" si="23"/>
        <v>35</v>
      </c>
      <c r="M37" s="311">
        <f t="shared" si="24"/>
        <v>24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21.5</v>
      </c>
      <c r="C6" s="35">
        <v>24.6</v>
      </c>
      <c r="D6" s="63">
        <v>19.5</v>
      </c>
      <c r="E6" s="35">
        <v>55.7</v>
      </c>
      <c r="F6" s="35">
        <v>49.8</v>
      </c>
      <c r="G6" s="35">
        <v>59.7</v>
      </c>
      <c r="H6" s="292">
        <v>22.8</v>
      </c>
      <c r="I6" s="35">
        <v>25.6</v>
      </c>
      <c r="J6" s="63">
        <v>20.8</v>
      </c>
      <c r="M6" s="127" t="s">
        <v>16</v>
      </c>
      <c r="N6" s="935">
        <f>IF(ISBLANK(B8),"",B8)</f>
        <v>22.1</v>
      </c>
      <c r="O6" s="935">
        <f>IF(ISBLANK(E8),"",E8)</f>
        <v>53.1</v>
      </c>
      <c r="P6" s="128">
        <f>IF(ISBLANK(H8),"",H8)</f>
        <v>24.9</v>
      </c>
    </row>
    <row r="7" spans="1:19" x14ac:dyDescent="0.25">
      <c r="A7" s="286">
        <v>2022</v>
      </c>
      <c r="B7" s="167">
        <v>20.100000000000001</v>
      </c>
      <c r="C7" s="94">
        <v>21.2</v>
      </c>
      <c r="D7" s="169">
        <v>19.399999999999999</v>
      </c>
      <c r="E7" s="94">
        <v>54.1</v>
      </c>
      <c r="F7" s="94">
        <v>50.4</v>
      </c>
      <c r="G7" s="94">
        <v>56.6</v>
      </c>
      <c r="H7" s="167">
        <v>25.8</v>
      </c>
      <c r="I7" s="94">
        <v>28.4</v>
      </c>
      <c r="J7" s="169">
        <v>24</v>
      </c>
    </row>
    <row r="8" spans="1:19" x14ac:dyDescent="0.25">
      <c r="A8" s="218">
        <v>2023</v>
      </c>
      <c r="B8" s="167">
        <v>22.1</v>
      </c>
      <c r="C8" s="94">
        <v>23.4</v>
      </c>
      <c r="D8" s="169">
        <v>21.1</v>
      </c>
      <c r="E8" s="94">
        <v>53.1</v>
      </c>
      <c r="F8" s="94">
        <v>50.5</v>
      </c>
      <c r="G8" s="94">
        <v>55</v>
      </c>
      <c r="H8" s="167">
        <v>24.9</v>
      </c>
      <c r="I8" s="94">
        <v>26.2</v>
      </c>
      <c r="J8" s="169">
        <v>23.9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21.1</v>
      </c>
      <c r="O12" s="936">
        <f>IF(ISBLANK(G8),"",G8)</f>
        <v>55</v>
      </c>
      <c r="P12" s="938">
        <f>IF(ISBLANK(J8),"",J8)</f>
        <v>23.9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23.4</v>
      </c>
      <c r="O13" s="937">
        <f>IF(ISBLANK(F8),"",F8)</f>
        <v>50.5</v>
      </c>
      <c r="P13" s="939">
        <f>IF(ISBLANK(I8),"",I8)</f>
        <v>26.2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22.1</v>
      </c>
      <c r="O20" s="935">
        <f>IF(ISBLANK(E8),"",E8)</f>
        <v>53.1</v>
      </c>
      <c r="P20" s="940">
        <f>IF(ISBLANK(H8),"",H8)</f>
        <v>24.9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21.1</v>
      </c>
      <c r="O24" s="936">
        <f>IF(ISBLANK(G8),"",G8)</f>
        <v>55</v>
      </c>
      <c r="P24" s="938">
        <f>IF(ISBLANK(J8),"",J8)</f>
        <v>23.9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23.4</v>
      </c>
      <c r="O25" s="937">
        <f>IF(ISBLANK(F8),"",F8)</f>
        <v>50.5</v>
      </c>
      <c r="P25" s="939">
        <f>IF(ISBLANK(I8),"",I8)</f>
        <v>26.2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4136361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42097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4044881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41166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12015642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122287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1047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61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63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4244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297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506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1019510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36.4</v>
      </c>
      <c r="E20" s="600">
        <v>26.8</v>
      </c>
      <c r="F20" s="600">
        <v>25.1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30.1</v>
      </c>
      <c r="E21" s="751">
        <v>23.6</v>
      </c>
      <c r="F21" s="751">
        <v>24.4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9.6</v>
      </c>
      <c r="E22" s="752">
        <v>2.1</v>
      </c>
      <c r="F22" s="752">
        <v>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25.1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24.4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48.5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25.1</v>
      </c>
      <c r="C30" s="204" t="s">
        <v>493</v>
      </c>
    </row>
    <row r="31" spans="1:11" x14ac:dyDescent="0.25">
      <c r="A31" s="698" t="s">
        <v>1430</v>
      </c>
      <c r="B31" s="734">
        <f>F21</f>
        <v>24.4</v>
      </c>
    </row>
    <row r="32" spans="1:11" x14ac:dyDescent="0.25">
      <c r="A32" s="698" t="s">
        <v>1431</v>
      </c>
      <c r="B32" s="734">
        <f>F22</f>
        <v>2</v>
      </c>
    </row>
    <row r="33" spans="1:2" x14ac:dyDescent="0.25">
      <c r="A33" s="699" t="s">
        <v>1432</v>
      </c>
      <c r="B33" s="732">
        <f>100-(B30+B31+B32)</f>
        <v>48.5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1064</v>
      </c>
      <c r="C4" s="71">
        <v>50</v>
      </c>
      <c r="D4" s="71">
        <v>60</v>
      </c>
      <c r="G4" s="217">
        <f>A4</f>
        <v>2021</v>
      </c>
      <c r="H4" s="289">
        <f>IF(ISBLANK(C4),"",C4)</f>
        <v>50</v>
      </c>
      <c r="I4" s="289">
        <f>IF(ISBLANK(D4),"",D4)</f>
        <v>60</v>
      </c>
    </row>
    <row r="5" spans="1:9" x14ac:dyDescent="0.25">
      <c r="A5" s="286">
        <v>2022</v>
      </c>
      <c r="B5" s="214">
        <v>1053</v>
      </c>
      <c r="C5" s="214">
        <v>67</v>
      </c>
      <c r="D5" s="214">
        <v>68</v>
      </c>
      <c r="G5" s="286">
        <f t="shared" ref="G5:G6" si="0">A5</f>
        <v>2022</v>
      </c>
      <c r="H5" s="290">
        <f t="shared" ref="H5:H6" si="1">IF(ISBLANK(C5),"",C5)</f>
        <v>67</v>
      </c>
      <c r="I5" s="290">
        <f t="shared" ref="I5:I6" si="2">IF(ISBLANK(D5),"",D5)</f>
        <v>68</v>
      </c>
    </row>
    <row r="6" spans="1:9" x14ac:dyDescent="0.25">
      <c r="A6" s="218">
        <v>2023</v>
      </c>
      <c r="B6" s="168">
        <v>1047</v>
      </c>
      <c r="C6" s="168">
        <v>61</v>
      </c>
      <c r="D6" s="168">
        <v>63</v>
      </c>
      <c r="G6" s="219">
        <f t="shared" si="0"/>
        <v>2023</v>
      </c>
      <c r="H6" s="291">
        <f t="shared" si="1"/>
        <v>61</v>
      </c>
      <c r="I6" s="291">
        <f t="shared" si="2"/>
        <v>63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50</v>
      </c>
      <c r="I12" s="289">
        <f>IF(ISBLANK(D4),"",D4)</f>
        <v>60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67</v>
      </c>
      <c r="I13" s="290">
        <f t="shared" si="4"/>
        <v>68</v>
      </c>
    </row>
    <row r="14" spans="1:9" x14ac:dyDescent="0.25">
      <c r="G14" s="219">
        <f t="shared" si="3"/>
        <v>2023</v>
      </c>
      <c r="H14" s="291">
        <f t="shared" ref="H14:I14" si="5">IF(ISBLANK(C6),"",C6)</f>
        <v>61</v>
      </c>
      <c r="I14" s="291">
        <f t="shared" si="5"/>
        <v>63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3844</v>
      </c>
      <c r="C23" s="71">
        <v>284</v>
      </c>
      <c r="D23" s="71">
        <v>519</v>
      </c>
      <c r="G23" s="217">
        <f>A23</f>
        <v>2021</v>
      </c>
      <c r="H23" s="289">
        <f>IF(ISBLANK(C23),"",C23)</f>
        <v>284</v>
      </c>
      <c r="I23" s="289">
        <f>IF(ISBLANK(D23),"",D23)</f>
        <v>519</v>
      </c>
    </row>
    <row r="24" spans="1:13" x14ac:dyDescent="0.25">
      <c r="A24" s="286">
        <v>2022</v>
      </c>
      <c r="B24" s="214">
        <v>4044</v>
      </c>
      <c r="C24" s="214">
        <v>334</v>
      </c>
      <c r="D24" s="214">
        <v>535</v>
      </c>
      <c r="G24" s="286">
        <f t="shared" ref="G24:G25" si="6">A24</f>
        <v>2022</v>
      </c>
      <c r="H24" s="290">
        <f t="shared" ref="H24:H25" si="7">IF(ISBLANK(C24),"",C24)</f>
        <v>334</v>
      </c>
      <c r="I24" s="290">
        <f t="shared" ref="I24:I25" si="8">IF(ISBLANK(D24),"",D24)</f>
        <v>535</v>
      </c>
    </row>
    <row r="25" spans="1:13" x14ac:dyDescent="0.25">
      <c r="A25" s="218">
        <v>2023</v>
      </c>
      <c r="B25" s="168">
        <v>4244</v>
      </c>
      <c r="C25" s="168">
        <v>297</v>
      </c>
      <c r="D25" s="168">
        <v>506</v>
      </c>
      <c r="G25" s="219">
        <f t="shared" si="6"/>
        <v>2023</v>
      </c>
      <c r="H25" s="291">
        <f t="shared" si="7"/>
        <v>297</v>
      </c>
      <c r="I25" s="291">
        <f t="shared" si="8"/>
        <v>506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284</v>
      </c>
      <c r="I31" s="289">
        <f>IF(ISBLANK(D23),"",D23)</f>
        <v>519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334</v>
      </c>
      <c r="I32" s="290">
        <f t="shared" si="10"/>
        <v>535</v>
      </c>
    </row>
    <row r="33" spans="7:9" x14ac:dyDescent="0.25">
      <c r="G33" s="219">
        <f t="shared" si="9"/>
        <v>2023</v>
      </c>
      <c r="H33" s="291">
        <f t="shared" ref="H33:I33" si="11">IF(ISBLANK(C25),"",C25)</f>
        <v>297</v>
      </c>
      <c r="I33" s="291">
        <f t="shared" si="11"/>
        <v>506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2406677</v>
      </c>
      <c r="C4" s="1077">
        <v>23750</v>
      </c>
      <c r="D4" s="110">
        <v>1989193</v>
      </c>
      <c r="E4" s="70">
        <v>19630</v>
      </c>
      <c r="F4" s="1076">
        <v>636909</v>
      </c>
      <c r="G4" s="70">
        <v>6285</v>
      </c>
      <c r="H4" s="1078">
        <v>6611539</v>
      </c>
      <c r="I4" s="1077">
        <v>65246</v>
      </c>
    </row>
    <row r="5" spans="1:9" x14ac:dyDescent="0.25">
      <c r="A5" s="587">
        <v>2021</v>
      </c>
      <c r="B5" s="1079">
        <v>2863368</v>
      </c>
      <c r="C5" s="1080">
        <v>28589</v>
      </c>
      <c r="D5" s="160">
        <v>2515886</v>
      </c>
      <c r="E5" s="212">
        <v>25120</v>
      </c>
      <c r="F5" s="1079">
        <v>224973</v>
      </c>
      <c r="G5" s="212">
        <v>2246</v>
      </c>
      <c r="H5" s="1081">
        <v>10677627</v>
      </c>
      <c r="I5" s="1080">
        <v>106611</v>
      </c>
    </row>
    <row r="6" spans="1:9" x14ac:dyDescent="0.25">
      <c r="A6" s="588">
        <v>2022</v>
      </c>
      <c r="B6" s="1082">
        <v>3016451</v>
      </c>
      <c r="C6" s="1083">
        <v>30699</v>
      </c>
      <c r="D6" s="169">
        <v>2935388</v>
      </c>
      <c r="E6" s="167">
        <v>29874</v>
      </c>
      <c r="F6" s="1082">
        <v>239293</v>
      </c>
      <c r="G6" s="167">
        <v>2435</v>
      </c>
      <c r="H6" s="1084">
        <v>12015642</v>
      </c>
      <c r="I6" s="1083">
        <v>122287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781791</v>
      </c>
      <c r="C4" s="1076">
        <v>2891401</v>
      </c>
      <c r="D4" s="1077">
        <v>28534</v>
      </c>
      <c r="E4" s="1076">
        <v>3511305</v>
      </c>
      <c r="F4" s="1077">
        <v>34651</v>
      </c>
    </row>
    <row r="5" spans="1:6" x14ac:dyDescent="0.25">
      <c r="A5" s="480">
        <v>2021</v>
      </c>
      <c r="B5" s="1081">
        <v>644554</v>
      </c>
      <c r="C5" s="1079">
        <v>3829411</v>
      </c>
      <c r="D5" s="1080">
        <v>38235</v>
      </c>
      <c r="E5" s="1079">
        <v>3495352</v>
      </c>
      <c r="F5" s="1080">
        <v>34899</v>
      </c>
    </row>
    <row r="6" spans="1:6" ht="15.75" thickBot="1" x14ac:dyDescent="0.3">
      <c r="A6" s="960">
        <v>2022</v>
      </c>
      <c r="B6" s="1085">
        <v>1019510</v>
      </c>
      <c r="C6" s="1086">
        <v>4136361</v>
      </c>
      <c r="D6" s="1087">
        <v>42097</v>
      </c>
      <c r="E6" s="1086">
        <v>4044881</v>
      </c>
      <c r="F6" s="1087">
        <v>41166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Smederevo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484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28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98258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203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10.1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-6.7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73.38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43.1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141.30000000000001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93914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91763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3075</v>
      </c>
      <c r="C63" s="548">
        <f>IF(ISBLANK('DEM2'!C7),"-",'DEM2'!C7)</f>
        <v>3238</v>
      </c>
      <c r="D63" s="548"/>
      <c r="E63" s="548">
        <f>IF(ISBLANK('DEM2'!D8),"-",'DEM2'!D8)</f>
        <v>3215</v>
      </c>
      <c r="F63" s="548">
        <f>IF(ISBLANK('DEM2'!C8),"-",'DEM2'!C8)</f>
        <v>3430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3952</v>
      </c>
      <c r="C64" s="317">
        <f>IF(ISBLANK('DEM2'!F7),"-",'DEM2'!F7)</f>
        <v>4151</v>
      </c>
      <c r="D64" s="789"/>
      <c r="E64" s="317">
        <f>IF(ISBLANK('DEM2'!G8),"-",'DEM2'!G8)</f>
        <v>3803</v>
      </c>
      <c r="F64" s="317">
        <f>IF(ISBLANK('DEM2'!F8),"-",'DEM2'!F8)</f>
        <v>4139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2211</v>
      </c>
      <c r="C65" s="345">
        <f>IF(ISBLANK('DEM2'!I7),"-",'DEM2'!I7)</f>
        <v>2266</v>
      </c>
      <c r="D65" s="393"/>
      <c r="E65" s="345">
        <f>IF(ISBLANK('DEM2'!J8),"-",'DEM2'!J8)</f>
        <v>2082</v>
      </c>
      <c r="F65" s="345">
        <f>IF(ISBLANK('DEM2'!I8),"-",'DEM2'!I8)</f>
        <v>2194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8692</v>
      </c>
      <c r="C66" s="348">
        <f>IF(ISBLANK('DEM2'!L7),"-",'DEM2'!L7)</f>
        <v>9096</v>
      </c>
      <c r="D66" s="394"/>
      <c r="E66" s="348">
        <f>IF(ISBLANK('DEM2'!M8),"-",'DEM2'!M8)</f>
        <v>8564</v>
      </c>
      <c r="F66" s="348">
        <f>IF(ISBLANK('DEM2'!L8),"-",'DEM2'!L8)</f>
        <v>9229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8455</v>
      </c>
      <c r="C67" s="345">
        <f>IF(ISBLANK('DEM2'!O7),"-",'DEM2'!O7)</f>
        <v>9037</v>
      </c>
      <c r="D67" s="393"/>
      <c r="E67" s="345">
        <f>IF(ISBLANK('DEM2'!P8),"-",'DEM2'!P8)</f>
        <v>7840</v>
      </c>
      <c r="F67" s="345">
        <f>IF(ISBLANK('DEM2'!O8),"-",'DEM2'!O8)</f>
        <v>8359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32088</v>
      </c>
      <c r="C68" s="317">
        <f>IF(ISBLANK('DEM2'!R7),"-",'DEM2'!R7)</f>
        <v>33042</v>
      </c>
      <c r="D68" s="395"/>
      <c r="E68" s="317">
        <f>IF(ISBLANK('DEM2'!S8),"-",'DEM2'!S8)</f>
        <v>30936</v>
      </c>
      <c r="F68" s="317">
        <f>IF(ISBLANK('DEM2'!R8),"-",'DEM2'!R8)</f>
        <v>31866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50818</v>
      </c>
      <c r="C69" s="463">
        <f>IF(ISBLANK('DEM2'!U7),"-",'DEM2'!U7)</f>
        <v>49337</v>
      </c>
      <c r="D69" s="799"/>
      <c r="E69" s="463">
        <f>IF(ISBLANK('DEM2'!V8),"-",'DEM2'!V8)</f>
        <v>49711</v>
      </c>
      <c r="F69" s="463">
        <f>IF(ISBLANK('DEM2'!U8),"-",'DEM2'!U8)</f>
        <v>48547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6.9</v>
      </c>
      <c r="G115" s="800">
        <f>IF(ISBLANK('DEM2'!E23),"-",'DEM2'!E23)</f>
        <v>4.5999999999999996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7.1</v>
      </c>
      <c r="G116" s="407">
        <f>IF(ISBLANK('DEM2'!E24),"-",'DEM2'!E24)</f>
        <v>9.1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</v>
      </c>
      <c r="G117" s="801">
        <f>IF(ISBLANK('DEM2'!E25),"-",'DEM2'!E25)</f>
        <v>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29102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32686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33.299999999999997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78035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2603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26.8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53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8.8000000000000007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12015642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122287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2935388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1659036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29874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3016451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30699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239293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2435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4136361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42097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4044881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41166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1047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4244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1019510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7107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7159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5286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16918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6964</v>
      </c>
      <c r="C300" s="808">
        <f>IF(ISBLANK(POLJ3!C4),"-",POLJ3!C4)</f>
        <v>785</v>
      </c>
      <c r="D300" s="1160">
        <f>IF(ISBLANK(POLJ3!D4),"-",POLJ3!D4)</f>
        <v>6179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8984</v>
      </c>
      <c r="C301" s="789">
        <f>IF(ISBLANK(POLJ3!C5),"-",POLJ3!C5)</f>
        <v>5790</v>
      </c>
      <c r="D301" s="1161">
        <f>IF(ISBLANK(POLJ3!D5),"-",POLJ3!D5)</f>
        <v>3194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14</v>
      </c>
      <c r="C302" s="790">
        <f>IF(ISBLANK(POLJ3!C6),"-",POLJ3!C6)</f>
        <v>4</v>
      </c>
      <c r="D302" s="1162">
        <f>IF(ISBLANK(POLJ3!D6),"-",POLJ3!D6)</f>
        <v>10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92</v>
      </c>
      <c r="C303" s="791">
        <f>IF(ISBLANK(POLJ3!C7),"-",POLJ3!C7)</f>
        <v>25</v>
      </c>
      <c r="D303" s="1163">
        <f>IF(ISBLANK(POLJ3!D7),"-",POLJ3!D7)</f>
        <v>67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7107</v>
      </c>
      <c r="C304" s="807">
        <f>IF(ISBLANK(POLJ3!C8),"-",POLJ3!C8)</f>
        <v>780</v>
      </c>
      <c r="D304" s="1164">
        <f>IF(ISBLANK(POLJ3!D8),"-",POLJ3!D8)</f>
        <v>6327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172.15</v>
      </c>
      <c r="C310" s="1165"/>
      <c r="D310" s="3"/>
      <c r="E310" s="5"/>
      <c r="F310" s="5"/>
      <c r="G310" s="815" t="s">
        <v>854</v>
      </c>
      <c r="H310" s="816">
        <f>IF(ISBLANK(POLJ2!H3),"-",POLJ2!H3)</f>
        <v>3952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20513.990000000002</v>
      </c>
      <c r="C311" s="1154"/>
      <c r="D311" s="3"/>
      <c r="E311" s="5"/>
      <c r="F311" s="5"/>
      <c r="G311" s="810" t="s">
        <v>855</v>
      </c>
      <c r="H311" s="248">
        <f>IF(ISBLANK(POLJ2!H4),"-",POLJ2!H4)</f>
        <v>40937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4412.38</v>
      </c>
      <c r="C312" s="1154"/>
      <c r="D312" s="3"/>
      <c r="E312" s="5"/>
      <c r="F312" s="5"/>
      <c r="G312" s="810" t="s">
        <v>856</v>
      </c>
      <c r="H312" s="248">
        <f>IF(ISBLANK(POLJ2!H5),"-",POLJ2!H5)</f>
        <v>9777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380.97</v>
      </c>
      <c r="C313" s="1154"/>
      <c r="D313" s="3"/>
      <c r="E313" s="5"/>
      <c r="F313" s="5"/>
      <c r="G313" s="812" t="s">
        <v>857</v>
      </c>
      <c r="H313" s="249">
        <f>IF(ISBLANK(POLJ2!H6),"-",POLJ2!H6)</f>
        <v>276272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3.49</v>
      </c>
      <c r="C314" s="1154"/>
      <c r="D314" s="3"/>
      <c r="E314" s="5"/>
      <c r="F314" s="5"/>
      <c r="G314" s="814" t="s">
        <v>847</v>
      </c>
      <c r="H314" s="817">
        <f>IF(ISBLANK(POLJ2!H7),"-",POLJ2!H7)</f>
        <v>330938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1077.21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26560.19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36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683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28.6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2936</v>
      </c>
      <c r="I364" s="808">
        <f>IF(ISBLANK(OBRAZ2!I6),"-",OBRAZ2!I6)</f>
        <v>2283</v>
      </c>
      <c r="J364" s="808">
        <f>IF(ISBLANK(OBRAZ2!J6),"-",OBRAZ2!J6)</f>
        <v>653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1418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60.5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941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9.2776446422458072</v>
      </c>
      <c r="I375" s="850">
        <f>IF(ISBLANK(OBRAZ2!C12),"-",OBRAZ2!C21)</f>
        <v>10.558583106267031</v>
      </c>
      <c r="J375" s="850">
        <f>IF(ISBLANK(OBRAZ2!D12),"-",OBRAZ2!D21)</f>
        <v>10.650887573964498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54.775761725436489</v>
      </c>
      <c r="I377" s="851">
        <f>IF(ISBLANK(OBRAZ2!C14),"-",OBRAZ2!C23)</f>
        <v>59.196185286103542</v>
      </c>
      <c r="J377" s="851">
        <f>IF(ISBLANK(OBRAZ2!D14),"-",OBRAZ2!D23)</f>
        <v>58.415516107823798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20.335501540568298</v>
      </c>
      <c r="I379" s="851">
        <f>IF(ISBLANK(OBRAZ2!C16),"-",OBRAZ2!C25)</f>
        <v>16.110354223433244</v>
      </c>
      <c r="J379" s="851">
        <f>IF(ISBLANK(OBRAZ2!D16),"-",OBRAZ2!D25)</f>
        <v>16.009204470742933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15.611092091749402</v>
      </c>
      <c r="I380" s="852">
        <f>IF(ISBLANK(OBRAZ2!C17),"-",OBRAZ2!C26)</f>
        <v>14.134877384196184</v>
      </c>
      <c r="J380" s="852">
        <f>IF(ISBLANK(OBRAZ2!D17),"-",OBRAZ2!D26)</f>
        <v>14.924391847468771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19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3526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3765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322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87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94.1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996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97.8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0.9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21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6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3378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908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-0.2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15106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2599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232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2.2999999999999998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72.400000000000006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0.48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6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6.1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98.3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88.1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10291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10.5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20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515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4891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63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108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5.4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5.3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89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1874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1.8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1731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10.8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742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302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568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73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264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107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8.8000000000000007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45.2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38.6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502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103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177.316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1.4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421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34593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252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25050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1518.17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15.100949999999999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90</v>
      </c>
      <c r="D696" s="3"/>
      <c r="E696" s="5"/>
      <c r="F696" s="5"/>
      <c r="G696" s="837">
        <v>2012</v>
      </c>
      <c r="H696" s="835">
        <f>IF(ISBLANK(INDEKSI2!B5),"-",INDEKSI2!B5)</f>
        <v>31.34</v>
      </c>
      <c r="I696" s="835">
        <f>IF(ISBLANK(INDEKSI2!C5),"-",INDEKSI2!C5)</f>
        <v>64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42.19</v>
      </c>
      <c r="D697" s="3"/>
      <c r="E697" s="5"/>
      <c r="F697" s="5"/>
      <c r="G697" s="838">
        <v>2013</v>
      </c>
      <c r="H697" s="559">
        <f>IF(ISBLANK(INDEKSI2!B6),"-",INDEKSI2!B6)</f>
        <v>32.42</v>
      </c>
      <c r="I697" s="559">
        <f>IF(ISBLANK(INDEKSI2!C6),"-",INDEKSI2!C6)</f>
        <v>65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33.380000000000003</v>
      </c>
      <c r="I698" s="836">
        <f>IF(ISBLANK(INDEKSI2!C7),"-",INDEKSI2!C7)</f>
        <v>69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3103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4479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14149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17450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4.5999999999999996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8.8000000000000007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26.8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53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33.380000000000003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69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15.100949999999999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90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42.19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33.049999999999997</v>
      </c>
      <c r="C4" s="721">
        <v>53</v>
      </c>
      <c r="D4" s="710"/>
      <c r="E4" s="711"/>
      <c r="F4" s="712"/>
    </row>
    <row r="5" spans="1:6" x14ac:dyDescent="0.25">
      <c r="A5" s="286">
        <v>2012</v>
      </c>
      <c r="B5" s="614">
        <v>31.34</v>
      </c>
      <c r="C5" s="722">
        <v>64</v>
      </c>
      <c r="D5" s="713"/>
      <c r="E5" s="641"/>
      <c r="F5" s="714"/>
    </row>
    <row r="6" spans="1:6" x14ac:dyDescent="0.25">
      <c r="A6" s="286">
        <v>2013</v>
      </c>
      <c r="B6" s="614">
        <v>32.42</v>
      </c>
      <c r="C6" s="722">
        <v>65</v>
      </c>
      <c r="D6" s="715">
        <v>15.100949999999999</v>
      </c>
      <c r="E6" s="609">
        <v>90</v>
      </c>
      <c r="F6" s="716">
        <v>42.19</v>
      </c>
    </row>
    <row r="7" spans="1:6" x14ac:dyDescent="0.25">
      <c r="A7" s="219">
        <v>2014</v>
      </c>
      <c r="B7" s="615">
        <v>33.380000000000003</v>
      </c>
      <c r="C7" s="723">
        <v>69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7107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5286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7159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172.15</v>
      </c>
      <c r="G3" s="217" t="s">
        <v>765</v>
      </c>
      <c r="H3" s="71">
        <v>3952</v>
      </c>
    </row>
    <row r="4" spans="1:9" x14ac:dyDescent="0.25">
      <c r="A4" s="286" t="s">
        <v>760</v>
      </c>
      <c r="B4" s="214">
        <v>20513.990000000002</v>
      </c>
      <c r="G4" s="286" t="s">
        <v>766</v>
      </c>
      <c r="H4" s="214">
        <v>40937</v>
      </c>
    </row>
    <row r="5" spans="1:9" x14ac:dyDescent="0.25">
      <c r="A5" s="286" t="s">
        <v>761</v>
      </c>
      <c r="B5" s="214">
        <v>4412.38</v>
      </c>
      <c r="G5" s="286" t="s">
        <v>767</v>
      </c>
      <c r="H5" s="214">
        <v>9777</v>
      </c>
    </row>
    <row r="6" spans="1:9" x14ac:dyDescent="0.25">
      <c r="A6" s="286" t="s">
        <v>762</v>
      </c>
      <c r="B6" s="214">
        <v>380.97</v>
      </c>
      <c r="G6" s="286" t="s">
        <v>768</v>
      </c>
      <c r="H6" s="214">
        <v>276272</v>
      </c>
    </row>
    <row r="7" spans="1:9" x14ac:dyDescent="0.25">
      <c r="A7" s="286" t="s">
        <v>763</v>
      </c>
      <c r="B7" s="214">
        <v>3.49</v>
      </c>
      <c r="G7" s="1" t="s">
        <v>24</v>
      </c>
      <c r="H7" s="288">
        <v>330938</v>
      </c>
    </row>
    <row r="8" spans="1:9" x14ac:dyDescent="0.25">
      <c r="A8" s="287" t="s">
        <v>764</v>
      </c>
      <c r="B8" s="73">
        <v>1077.21</v>
      </c>
    </row>
    <row r="9" spans="1:9" x14ac:dyDescent="0.25">
      <c r="A9" s="1" t="s">
        <v>24</v>
      </c>
      <c r="B9" s="288">
        <v>26560.19</v>
      </c>
      <c r="I9" s="41" t="s">
        <v>876</v>
      </c>
    </row>
    <row r="10" spans="1:9" x14ac:dyDescent="0.25">
      <c r="G10" s="29" t="s">
        <v>775</v>
      </c>
      <c r="H10" s="58">
        <v>16918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6964</v>
      </c>
      <c r="C4" s="55">
        <v>785</v>
      </c>
      <c r="D4" s="110">
        <v>6179</v>
      </c>
    </row>
    <row r="5" spans="1:4" ht="30" customHeight="1" x14ac:dyDescent="0.25">
      <c r="A5" s="274" t="s">
        <v>884</v>
      </c>
      <c r="B5" s="212">
        <v>8984</v>
      </c>
      <c r="C5" s="58">
        <v>5790</v>
      </c>
      <c r="D5" s="160">
        <v>3194</v>
      </c>
    </row>
    <row r="6" spans="1:4" x14ac:dyDescent="0.25">
      <c r="A6" s="274" t="s">
        <v>772</v>
      </c>
      <c r="B6" s="212">
        <v>14</v>
      </c>
      <c r="C6" s="58">
        <v>4</v>
      </c>
      <c r="D6" s="160">
        <v>10</v>
      </c>
    </row>
    <row r="7" spans="1:4" ht="30" x14ac:dyDescent="0.25">
      <c r="A7" s="274" t="s">
        <v>773</v>
      </c>
      <c r="B7" s="212">
        <v>92</v>
      </c>
      <c r="C7" s="58">
        <v>25</v>
      </c>
      <c r="D7" s="160">
        <v>67</v>
      </c>
    </row>
    <row r="8" spans="1:4" x14ac:dyDescent="0.25">
      <c r="A8" s="201" t="s">
        <v>774</v>
      </c>
      <c r="B8" s="72">
        <v>7107</v>
      </c>
      <c r="C8" s="61">
        <v>780</v>
      </c>
      <c r="D8" s="111">
        <v>6327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28.571428571428569</v>
      </c>
      <c r="C14" s="276">
        <f>D6/B6*100</f>
        <v>71.428571428571431</v>
      </c>
    </row>
    <row r="15" spans="1:4" ht="60" x14ac:dyDescent="0.25">
      <c r="A15" s="277" t="s">
        <v>885</v>
      </c>
      <c r="B15" s="282">
        <f>C5/B5*100</f>
        <v>64.44790739091718</v>
      </c>
      <c r="C15" s="278">
        <f>D5/B5*100</f>
        <v>35.552092609082813</v>
      </c>
    </row>
    <row r="16" spans="1:4" ht="30" x14ac:dyDescent="0.25">
      <c r="A16" s="279" t="s">
        <v>821</v>
      </c>
      <c r="B16" s="283">
        <f>C4/B4*100</f>
        <v>11.272257323377369</v>
      </c>
      <c r="C16" s="280">
        <f>D4/B4*100</f>
        <v>88.72774267662264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28.571428571428569</v>
      </c>
      <c r="C21" s="276">
        <f>C14</f>
        <v>71.428571428571431</v>
      </c>
    </row>
    <row r="22" spans="1:3" ht="60" x14ac:dyDescent="0.25">
      <c r="A22" s="277" t="s">
        <v>823</v>
      </c>
      <c r="B22" s="282">
        <f t="shared" ref="B22:C23" si="0">B15</f>
        <v>64.44790739091718</v>
      </c>
      <c r="C22" s="278">
        <f t="shared" si="0"/>
        <v>35.552092609082813</v>
      </c>
    </row>
    <row r="23" spans="1:3" ht="30" x14ac:dyDescent="0.25">
      <c r="A23" s="279" t="s">
        <v>858</v>
      </c>
      <c r="B23" s="285">
        <f t="shared" si="0"/>
        <v>11.272257323377369</v>
      </c>
      <c r="C23" s="284">
        <f t="shared" si="0"/>
        <v>88.72774267662264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36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683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28.6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1418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60.5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941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3028</v>
      </c>
      <c r="C6" s="973">
        <v>2269</v>
      </c>
      <c r="D6" s="945">
        <v>759</v>
      </c>
      <c r="E6" s="973">
        <v>2921</v>
      </c>
      <c r="F6" s="973">
        <v>2269</v>
      </c>
      <c r="G6" s="945">
        <v>652</v>
      </c>
      <c r="H6" s="599">
        <v>2936</v>
      </c>
      <c r="I6" s="616">
        <v>2283</v>
      </c>
      <c r="J6" s="945">
        <v>653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271</v>
      </c>
      <c r="C12" s="600">
        <v>310</v>
      </c>
      <c r="D12" s="600">
        <v>324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1600</v>
      </c>
      <c r="C14" s="751">
        <v>1738</v>
      </c>
      <c r="D14" s="751">
        <v>1777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594</v>
      </c>
      <c r="C16" s="1029">
        <v>473</v>
      </c>
      <c r="D16" s="751">
        <v>487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456</v>
      </c>
      <c r="C17" s="752">
        <v>415</v>
      </c>
      <c r="D17" s="752">
        <v>454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9.2776446422458072</v>
      </c>
      <c r="C21" s="289">
        <f>C12/SUM(C12:C17)*100</f>
        <v>10.558583106267031</v>
      </c>
      <c r="D21" s="289">
        <f>D12/SUM(D12:D17)*100</f>
        <v>10.650887573964498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54.775761725436489</v>
      </c>
      <c r="C23" s="290">
        <f>C14/SUM(C12:C17)*100</f>
        <v>59.196185286103542</v>
      </c>
      <c r="D23" s="290">
        <f>D14/SUM(D12:D17)*100</f>
        <v>58.415516107823798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20.335501540568298</v>
      </c>
      <c r="C25" s="290">
        <f>C16/SUM(C12:C17)*100</f>
        <v>16.110354223433244</v>
      </c>
      <c r="D25" s="290">
        <f>D16/SUM(D12:D17)*100</f>
        <v>16.009204470742933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15.611092091749402</v>
      </c>
      <c r="C26" s="291">
        <f>C17/SUM(C12:C17)*100</f>
        <v>14.134877384196184</v>
      </c>
      <c r="D26" s="291">
        <f>D17/SUM(D12:D17)*100</f>
        <v>14.924391847468771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34.9</v>
      </c>
      <c r="C7" s="600">
        <v>32.700000000000003</v>
      </c>
      <c r="D7" s="600">
        <v>29.6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65.099999999999994</v>
      </c>
      <c r="C9" s="752">
        <v>67.3</v>
      </c>
      <c r="D9" s="752">
        <v>70.400000000000006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34.9</v>
      </c>
      <c r="C13" s="697">
        <f t="shared" ref="C13:D13" si="1">IF(ISBLANK(C7),"",C7)</f>
        <v>32.700000000000003</v>
      </c>
      <c r="D13" s="697">
        <f t="shared" si="1"/>
        <v>29.6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65.099999999999994</v>
      </c>
      <c r="C15" s="699">
        <f t="shared" si="2"/>
        <v>67.3</v>
      </c>
      <c r="D15" s="699">
        <f t="shared" si="2"/>
        <v>70.400000000000006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34.9</v>
      </c>
      <c r="C18" s="697">
        <f t="shared" ref="C18:D18" si="4">IF(ISBLANK(C7),"",C7)</f>
        <v>32.700000000000003</v>
      </c>
      <c r="D18" s="697">
        <f t="shared" si="4"/>
        <v>29.6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65.099999999999994</v>
      </c>
      <c r="C20" s="699">
        <f t="shared" si="5"/>
        <v>67.3</v>
      </c>
      <c r="D20" s="699">
        <f t="shared" si="5"/>
        <v>70.400000000000006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103.9</v>
      </c>
      <c r="C5" s="611">
        <v>110.7</v>
      </c>
      <c r="D5" s="1030">
        <v>107.5</v>
      </c>
      <c r="F5" s="28"/>
      <c r="G5" s="693">
        <f>A5</f>
        <v>2020</v>
      </c>
      <c r="H5" s="669">
        <f>IF(ISBLANK(B5),"",B5)</f>
        <v>103.9</v>
      </c>
      <c r="I5" s="618">
        <f t="shared" ref="H5:I7" si="0">IF(ISBLANK(C5),"",C5)</f>
        <v>110.7</v>
      </c>
    </row>
    <row r="6" spans="1:10" x14ac:dyDescent="0.25">
      <c r="A6" s="749">
        <v>2021</v>
      </c>
      <c r="B6" s="601">
        <v>102.1</v>
      </c>
      <c r="C6" s="612">
        <v>105.1</v>
      </c>
      <c r="D6" s="946">
        <v>103.6</v>
      </c>
      <c r="F6" s="44"/>
      <c r="G6" s="693">
        <f t="shared" ref="G6:G7" si="1">A6</f>
        <v>2021</v>
      </c>
      <c r="H6" s="670">
        <f t="shared" si="0"/>
        <v>102.1</v>
      </c>
      <c r="I6" s="619">
        <f t="shared" si="0"/>
        <v>105.1</v>
      </c>
    </row>
    <row r="7" spans="1:10" x14ac:dyDescent="0.25">
      <c r="A7" s="750">
        <v>2022</v>
      </c>
      <c r="B7" s="601">
        <v>109.3</v>
      </c>
      <c r="C7" s="612">
        <v>106.6</v>
      </c>
      <c r="D7" s="946">
        <v>107.9</v>
      </c>
      <c r="F7" s="44"/>
      <c r="G7" s="693">
        <f t="shared" si="1"/>
        <v>2022</v>
      </c>
      <c r="H7" s="671">
        <f t="shared" si="0"/>
        <v>109.3</v>
      </c>
      <c r="I7" s="620">
        <f t="shared" si="0"/>
        <v>106.6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103.9</v>
      </c>
      <c r="I13" s="618">
        <f>IF(ISBLANK(C5),"",C5)</f>
        <v>110.7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102.1</v>
      </c>
      <c r="I14" s="619">
        <f t="shared" si="3"/>
        <v>105.1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109.3</v>
      </c>
      <c r="I15" s="620">
        <f t="shared" si="4"/>
        <v>106.6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Smederevo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484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28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98258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203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10.1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-6.7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73.38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43.1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141.30000000000001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93914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91763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3075</v>
      </c>
      <c r="C63" s="548">
        <f>IF(ISBLANK('DEM2'!C7),"-",'DEM2'!C7)</f>
        <v>3238</v>
      </c>
      <c r="D63" s="548"/>
      <c r="E63" s="548">
        <f>IF(ISBLANK('DEM2'!D8),"-",'DEM2'!D8)</f>
        <v>3215</v>
      </c>
      <c r="F63" s="548">
        <f>IF(ISBLANK('DEM2'!C8),"-",'DEM2'!C8)</f>
        <v>3430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3952</v>
      </c>
      <c r="C64" s="317">
        <f>IF(ISBLANK('DEM2'!F7),"-",'DEM2'!F7)</f>
        <v>4151</v>
      </c>
      <c r="D64" s="789"/>
      <c r="E64" s="317">
        <f>IF(ISBLANK('DEM2'!G8),"-",'DEM2'!G8)</f>
        <v>3803</v>
      </c>
      <c r="F64" s="317">
        <f>IF(ISBLANK('DEM2'!F8),"-",'DEM2'!F8)</f>
        <v>4139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2211</v>
      </c>
      <c r="C65" s="345">
        <f>IF(ISBLANK('DEM2'!I7),"-",'DEM2'!I7)</f>
        <v>2266</v>
      </c>
      <c r="D65" s="393"/>
      <c r="E65" s="345">
        <f>IF(ISBLANK('DEM2'!J8),"-",'DEM2'!J8)</f>
        <v>2082</v>
      </c>
      <c r="F65" s="345">
        <f>IF(ISBLANK('DEM2'!I8),"-",'DEM2'!I8)</f>
        <v>2194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8692</v>
      </c>
      <c r="C66" s="317">
        <f>IF(ISBLANK('DEM2'!L7),"-",'DEM2'!L7)</f>
        <v>9096</v>
      </c>
      <c r="D66" s="395"/>
      <c r="E66" s="317">
        <f>IF(ISBLANK('DEM2'!M8),"-",'DEM2'!M8)</f>
        <v>8564</v>
      </c>
      <c r="F66" s="317">
        <f>IF(ISBLANK('DEM2'!L8),"-",'DEM2'!L8)</f>
        <v>9229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8455</v>
      </c>
      <c r="C67" s="317">
        <f>IF(ISBLANK('DEM2'!O7),"-",'DEM2'!O7)</f>
        <v>9037</v>
      </c>
      <c r="D67" s="395"/>
      <c r="E67" s="317">
        <f>IF(ISBLANK('DEM2'!P8),"-",'DEM2'!P8)</f>
        <v>7840</v>
      </c>
      <c r="F67" s="317">
        <f>IF(ISBLANK('DEM2'!O8),"-",'DEM2'!O8)</f>
        <v>8359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32088</v>
      </c>
      <c r="C68" s="414">
        <f>IF(ISBLANK('DEM2'!R7),"-",'DEM2'!R7)</f>
        <v>33042</v>
      </c>
      <c r="D68" s="420"/>
      <c r="E68" s="414">
        <f>IF(ISBLANK('DEM2'!S8),"-",'DEM2'!S8)</f>
        <v>30936</v>
      </c>
      <c r="F68" s="414">
        <f>IF(ISBLANK('DEM2'!R8),"-",'DEM2'!R8)</f>
        <v>31866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50818</v>
      </c>
      <c r="C69" s="463">
        <f>IF(ISBLANK('DEM2'!U7),"-",'DEM2'!U7)</f>
        <v>49337</v>
      </c>
      <c r="D69" s="799"/>
      <c r="E69" s="463">
        <f>IF(ISBLANK('DEM2'!V8),"-",'DEM2'!V8)</f>
        <v>49711</v>
      </c>
      <c r="F69" s="463">
        <f>IF(ISBLANK('DEM2'!U8),"-",'DEM2'!U8)</f>
        <v>48547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6.9</v>
      </c>
      <c r="G115" s="800">
        <f>IF(ISBLANK('DEM2'!E23),"-",'DEM2'!E23)</f>
        <v>4.5999999999999996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7.1</v>
      </c>
      <c r="G116" s="407">
        <f>IF(ISBLANK('DEM2'!E24),"-",'DEM2'!E24)</f>
        <v>9.1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</v>
      </c>
      <c r="G117" s="801">
        <f>IF(ISBLANK('DEM2'!E25),"-",'DEM2'!E25)</f>
        <v>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29102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32686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33.299999999999997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78035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2603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26.8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53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8.8000000000000007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12015642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122287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2935388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1659036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29874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3016451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30699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239293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2435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4136361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42097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4044881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41166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1047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4244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1019510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7107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7159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5286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16918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6964</v>
      </c>
      <c r="C300" s="808">
        <f>IF(ISBLANK(POLJ3!C4),"-",POLJ3!C4)</f>
        <v>785</v>
      </c>
      <c r="D300" s="1160">
        <f>IF(ISBLANK(POLJ3!D4),"-",POLJ3!D4)</f>
        <v>6179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8984</v>
      </c>
      <c r="C301" s="789">
        <f>IF(ISBLANK(POLJ3!C5),"-",POLJ3!C5)</f>
        <v>5790</v>
      </c>
      <c r="D301" s="1161">
        <f>IF(ISBLANK(POLJ3!D5),"-",POLJ3!D5)</f>
        <v>3194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14</v>
      </c>
      <c r="C302" s="790">
        <f>IF(ISBLANK(POLJ3!C6),"-",POLJ3!C6)</f>
        <v>4</v>
      </c>
      <c r="D302" s="1162">
        <f>IF(ISBLANK(POLJ3!D6),"-",POLJ3!D6)</f>
        <v>10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92</v>
      </c>
      <c r="C303" s="791">
        <f>IF(ISBLANK(POLJ3!C7),"-",POLJ3!C7)</f>
        <v>25</v>
      </c>
      <c r="D303" s="1163">
        <f>IF(ISBLANK(POLJ3!D7),"-",POLJ3!D7)</f>
        <v>67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7107</v>
      </c>
      <c r="C304" s="807">
        <f>IF(ISBLANK(POLJ3!C8),"-",POLJ3!C8)</f>
        <v>780</v>
      </c>
      <c r="D304" s="1164">
        <f>IF(ISBLANK(POLJ3!D8),"-",POLJ3!D8)</f>
        <v>6327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172.15</v>
      </c>
      <c r="C310" s="1165"/>
      <c r="D310" s="3"/>
      <c r="E310" s="5"/>
      <c r="F310" s="5"/>
      <c r="G310" s="815" t="s">
        <v>765</v>
      </c>
      <c r="H310" s="816">
        <f>IF(ISBLANK(POLJ2!H3),"-",POLJ2!H3)</f>
        <v>3952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20513.990000000002</v>
      </c>
      <c r="C311" s="1154"/>
      <c r="D311" s="3"/>
      <c r="E311" s="5"/>
      <c r="F311" s="5"/>
      <c r="G311" s="810" t="s">
        <v>766</v>
      </c>
      <c r="H311" s="248">
        <f>IF(ISBLANK(POLJ2!H4),"-",POLJ2!H4)</f>
        <v>40937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4412.38</v>
      </c>
      <c r="C312" s="1154"/>
      <c r="D312" s="3"/>
      <c r="E312" s="5"/>
      <c r="F312" s="5"/>
      <c r="G312" s="810" t="s">
        <v>767</v>
      </c>
      <c r="H312" s="248">
        <f>IF(ISBLANK(POLJ2!H5),"-",POLJ2!H5)</f>
        <v>9777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380.97</v>
      </c>
      <c r="C313" s="1154"/>
      <c r="D313" s="3"/>
      <c r="E313" s="5"/>
      <c r="F313" s="5"/>
      <c r="G313" s="812" t="s">
        <v>768</v>
      </c>
      <c r="H313" s="249">
        <f>IF(ISBLANK(POLJ2!H6),"-",POLJ2!H6)</f>
        <v>276272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3.49</v>
      </c>
      <c r="C314" s="1154"/>
      <c r="D314" s="3"/>
      <c r="E314" s="5"/>
      <c r="F314" s="5"/>
      <c r="G314" s="814" t="s">
        <v>16</v>
      </c>
      <c r="H314" s="817">
        <f>IF(ISBLANK(POLJ2!H7),"-",POLJ2!H7)</f>
        <v>330938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1077.21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26560.19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36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683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28.6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2936</v>
      </c>
      <c r="I364" s="808">
        <f>IF(ISBLANK(OBRAZ2!I6),"-",OBRAZ2!I6)</f>
        <v>2283</v>
      </c>
      <c r="J364" s="808">
        <f>IF(ISBLANK(OBRAZ2!J6),"-",OBRAZ2!J6)</f>
        <v>653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1418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60.5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941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9.2776446422458072</v>
      </c>
      <c r="I375" s="850">
        <f>IF(ISBLANK(OBRAZ2!C12),"-",OBRAZ2!C21)</f>
        <v>10.558583106267031</v>
      </c>
      <c r="J375" s="850">
        <f>IF(ISBLANK(OBRAZ2!D12),"-",OBRAZ2!D21)</f>
        <v>10.650887573964498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54.775761725436489</v>
      </c>
      <c r="I377" s="851">
        <f>IF(ISBLANK(OBRAZ2!C14),"-",OBRAZ2!C23)</f>
        <v>59.196185286103542</v>
      </c>
      <c r="J377" s="851">
        <f>IF(ISBLANK(OBRAZ2!D14),"-",OBRAZ2!D23)</f>
        <v>58.415516107823798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20.335501540568298</v>
      </c>
      <c r="I379" s="851">
        <f>IF(ISBLANK(OBRAZ2!C16),"-",OBRAZ2!C25)</f>
        <v>16.110354223433244</v>
      </c>
      <c r="J379" s="851">
        <f>IF(ISBLANK(OBRAZ2!D16),"-",OBRAZ2!D25)</f>
        <v>16.009204470742933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15.611092091749402</v>
      </c>
      <c r="I380" s="852">
        <f>IF(ISBLANK(OBRAZ2!C17),"-",OBRAZ2!C26)</f>
        <v>14.134877384196184</v>
      </c>
      <c r="J380" s="852">
        <f>IF(ISBLANK(OBRAZ2!D17),"-",OBRAZ2!D26)</f>
        <v>14.924391847468771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19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3526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3765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322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87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94.1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996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97.8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0.9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21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6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3378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908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-0.2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15106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2599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232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2.2999999999999998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72.400000000000006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0.48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6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6.1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98.3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88.1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10291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10.5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20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515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4891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63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108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5.4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5.3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89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1874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1.8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1731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10.8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742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302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568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73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264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107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8.8000000000000007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45.2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38.6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502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103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177.316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1.4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421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34593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252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25050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1518.17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15.100949999999999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90</v>
      </c>
      <c r="D696" s="315"/>
      <c r="E696" s="314"/>
      <c r="F696" s="5"/>
      <c r="G696" s="837">
        <v>2012</v>
      </c>
      <c r="H696" s="835">
        <f>IF(ISBLANK(INDEKSI2!B5),"-",INDEKSI2!B5)</f>
        <v>31.34</v>
      </c>
      <c r="I696" s="835">
        <f>IF(ISBLANK(INDEKSI2!C5),"-",INDEKSI2!C5)</f>
        <v>64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42.19</v>
      </c>
      <c r="D697" s="315"/>
      <c r="E697" s="314"/>
      <c r="F697" s="5"/>
      <c r="G697" s="838">
        <v>2013</v>
      </c>
      <c r="H697" s="559">
        <f>IF(ISBLANK(INDEKSI2!B6),"-",INDEKSI2!B6)</f>
        <v>32.42</v>
      </c>
      <c r="I697" s="559">
        <f>IF(ISBLANK(INDEKSI2!C6),"-",INDEKSI2!C6)</f>
        <v>65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33.380000000000003</v>
      </c>
      <c r="I698" s="836">
        <f>IF(ISBLANK(INDEKSI2!C7),"-",INDEKSI2!C7)</f>
        <v>69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3103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4479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14149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17450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4.5999999999999996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35</v>
      </c>
      <c r="D6" s="612">
        <v>11</v>
      </c>
      <c r="E6" s="612">
        <v>24</v>
      </c>
      <c r="F6" s="1033">
        <v>598</v>
      </c>
      <c r="G6" s="612">
        <v>299</v>
      </c>
      <c r="H6" s="980">
        <v>299</v>
      </c>
      <c r="I6" s="1034">
        <v>26.4</v>
      </c>
      <c r="J6" s="612">
        <v>25.7</v>
      </c>
      <c r="K6" s="1035">
        <v>27.2</v>
      </c>
      <c r="L6" s="1033">
        <v>1273</v>
      </c>
      <c r="M6" s="612">
        <v>674</v>
      </c>
      <c r="N6" s="1028">
        <v>599</v>
      </c>
      <c r="O6" s="1034">
        <v>57.6</v>
      </c>
      <c r="P6" s="612">
        <v>60.2</v>
      </c>
      <c r="Q6" s="1028">
        <v>55</v>
      </c>
      <c r="R6" s="1033">
        <v>1050</v>
      </c>
      <c r="S6" s="612">
        <v>567</v>
      </c>
      <c r="T6" s="1035">
        <v>483</v>
      </c>
    </row>
    <row r="7" spans="1:20" x14ac:dyDescent="0.25">
      <c r="A7" s="286">
        <v>2021</v>
      </c>
      <c r="B7" s="602">
        <v>1</v>
      </c>
      <c r="C7" s="601">
        <v>35</v>
      </c>
      <c r="D7" s="612">
        <v>11</v>
      </c>
      <c r="E7" s="612">
        <v>24</v>
      </c>
      <c r="F7" s="1033">
        <v>649</v>
      </c>
      <c r="G7" s="612">
        <v>348</v>
      </c>
      <c r="H7" s="980">
        <v>301</v>
      </c>
      <c r="I7" s="1034">
        <v>28</v>
      </c>
      <c r="J7" s="612">
        <v>28.8</v>
      </c>
      <c r="K7" s="1035">
        <v>27.1</v>
      </c>
      <c r="L7" s="1033">
        <v>1399</v>
      </c>
      <c r="M7" s="612">
        <v>744</v>
      </c>
      <c r="N7" s="1028">
        <v>655</v>
      </c>
      <c r="O7" s="1034">
        <v>64.400000000000006</v>
      </c>
      <c r="P7" s="612">
        <v>68</v>
      </c>
      <c r="Q7" s="1028">
        <v>60.7</v>
      </c>
      <c r="R7" s="1033">
        <v>888</v>
      </c>
      <c r="S7" s="612">
        <v>454</v>
      </c>
      <c r="T7" s="1035">
        <v>434</v>
      </c>
    </row>
    <row r="8" spans="1:20" x14ac:dyDescent="0.25">
      <c r="A8" s="219">
        <v>2022</v>
      </c>
      <c r="B8" s="617">
        <v>1</v>
      </c>
      <c r="C8" s="947">
        <v>36</v>
      </c>
      <c r="D8" s="981">
        <v>12</v>
      </c>
      <c r="E8" s="981">
        <v>24</v>
      </c>
      <c r="F8" s="1036">
        <v>683</v>
      </c>
      <c r="G8" s="981">
        <v>376</v>
      </c>
      <c r="H8" s="979">
        <v>307</v>
      </c>
      <c r="I8" s="754">
        <v>28.6</v>
      </c>
      <c r="J8" s="981">
        <v>30.3</v>
      </c>
      <c r="K8" s="1037">
        <v>26.8</v>
      </c>
      <c r="L8" s="1036">
        <v>1418</v>
      </c>
      <c r="M8" s="981">
        <v>722</v>
      </c>
      <c r="N8" s="691">
        <v>696</v>
      </c>
      <c r="O8" s="754">
        <v>60.5</v>
      </c>
      <c r="P8" s="981">
        <v>60.6</v>
      </c>
      <c r="Q8" s="691">
        <v>60.4</v>
      </c>
      <c r="R8" s="1036">
        <v>941</v>
      </c>
      <c r="S8" s="981">
        <v>483</v>
      </c>
      <c r="T8" s="1037">
        <v>458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19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3526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3765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322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87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996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0.9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21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91.632016632016629</v>
      </c>
      <c r="C21" s="739">
        <f>B10/(B7+B10)*100</f>
        <v>8.3679833679833688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97.741433021806856</v>
      </c>
      <c r="C22" s="739">
        <f>B11/(B8+B11)*100</f>
        <v>2.2585669781931461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91.632016632016629</v>
      </c>
      <c r="C26" s="739">
        <f>C21</f>
        <v>8.3679833679833688</v>
      </c>
    </row>
    <row r="27" spans="1:10" ht="24.75" x14ac:dyDescent="0.25">
      <c r="A27" s="742" t="s">
        <v>1407</v>
      </c>
      <c r="B27" s="739">
        <f>B22</f>
        <v>97.741433021806856</v>
      </c>
      <c r="C27" s="739">
        <f>C22</f>
        <v>2.2585669781931461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7</v>
      </c>
      <c r="C5" s="1095">
        <v>12</v>
      </c>
      <c r="D5" s="914" t="s">
        <v>5</v>
      </c>
      <c r="E5" s="211"/>
      <c r="F5" s="125">
        <v>2021</v>
      </c>
      <c r="G5" s="70">
        <v>19</v>
      </c>
      <c r="H5" s="55">
        <v>7</v>
      </c>
      <c r="I5" s="110">
        <v>12</v>
      </c>
      <c r="J5" s="70">
        <v>14</v>
      </c>
      <c r="K5" s="55">
        <v>0</v>
      </c>
      <c r="L5" s="110">
        <v>14</v>
      </c>
      <c r="M5" s="70">
        <v>3577</v>
      </c>
      <c r="N5" s="55">
        <v>3906</v>
      </c>
      <c r="O5" s="70">
        <v>327</v>
      </c>
      <c r="P5" s="110">
        <v>105</v>
      </c>
    </row>
    <row r="6" spans="1:16" x14ac:dyDescent="0.25">
      <c r="A6" s="923" t="s">
        <v>259</v>
      </c>
      <c r="B6" s="1096">
        <v>0</v>
      </c>
      <c r="C6" s="1097">
        <v>14</v>
      </c>
      <c r="D6" s="915" t="s">
        <v>5</v>
      </c>
      <c r="E6" s="254"/>
      <c r="F6" s="125">
        <v>2022</v>
      </c>
      <c r="G6" s="212">
        <v>19</v>
      </c>
      <c r="H6" s="58">
        <v>7</v>
      </c>
      <c r="I6" s="160">
        <v>12</v>
      </c>
      <c r="J6" s="212">
        <v>14</v>
      </c>
      <c r="K6" s="58">
        <v>0</v>
      </c>
      <c r="L6" s="160">
        <v>14</v>
      </c>
      <c r="M6" s="212">
        <v>3526</v>
      </c>
      <c r="N6" s="58">
        <v>3765</v>
      </c>
      <c r="O6" s="212">
        <v>322</v>
      </c>
      <c r="P6" s="160">
        <v>87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19</v>
      </c>
      <c r="H7" s="94">
        <v>7</v>
      </c>
      <c r="I7" s="169">
        <v>12</v>
      </c>
      <c r="J7" s="167"/>
      <c r="K7" s="94"/>
      <c r="L7" s="169"/>
      <c r="M7" s="167">
        <v>3794</v>
      </c>
      <c r="N7" s="94">
        <v>3928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7</v>
      </c>
      <c r="C11" s="918">
        <f>IF(ISBLANK(C5),"",C5)</f>
        <v>12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95.3</v>
      </c>
      <c r="C5" s="611">
        <v>96</v>
      </c>
      <c r="D5" s="945">
        <v>94.6</v>
      </c>
      <c r="E5" s="610"/>
      <c r="F5" s="611"/>
      <c r="G5" s="945"/>
      <c r="H5" s="610"/>
      <c r="I5" s="611"/>
      <c r="J5" s="945"/>
      <c r="K5" s="610">
        <v>1063</v>
      </c>
      <c r="L5" s="611">
        <v>548</v>
      </c>
      <c r="M5" s="945">
        <v>515</v>
      </c>
      <c r="N5" s="610">
        <v>99.5</v>
      </c>
      <c r="O5" s="611">
        <v>100.2</v>
      </c>
      <c r="P5" s="945">
        <v>98.7</v>
      </c>
      <c r="Q5" s="610">
        <v>0.7</v>
      </c>
      <c r="R5" s="611">
        <v>0.7</v>
      </c>
      <c r="S5" s="945">
        <v>0.7</v>
      </c>
    </row>
    <row r="6" spans="1:19" x14ac:dyDescent="0.25">
      <c r="A6" s="286">
        <v>2021</v>
      </c>
      <c r="B6" s="457">
        <v>95.3</v>
      </c>
      <c r="C6" s="458">
        <v>96.9</v>
      </c>
      <c r="D6" s="976">
        <v>93.7</v>
      </c>
      <c r="E6" s="457">
        <v>70</v>
      </c>
      <c r="F6" s="458">
        <v>47</v>
      </c>
      <c r="G6" s="976">
        <v>23</v>
      </c>
      <c r="H6" s="457">
        <v>47</v>
      </c>
      <c r="I6" s="458">
        <v>26</v>
      </c>
      <c r="J6" s="976">
        <v>21</v>
      </c>
      <c r="K6" s="457">
        <v>1036</v>
      </c>
      <c r="L6" s="458">
        <v>525</v>
      </c>
      <c r="M6" s="976">
        <v>511</v>
      </c>
      <c r="N6" s="457">
        <v>98.7</v>
      </c>
      <c r="O6" s="458">
        <v>98.3</v>
      </c>
      <c r="P6" s="976">
        <v>99</v>
      </c>
      <c r="Q6" s="457">
        <v>0.3</v>
      </c>
      <c r="R6" s="458">
        <v>0.4</v>
      </c>
      <c r="S6" s="976">
        <v>0.1</v>
      </c>
    </row>
    <row r="7" spans="1:19" x14ac:dyDescent="0.25">
      <c r="A7" s="286">
        <v>2022</v>
      </c>
      <c r="B7" s="601">
        <v>94.1</v>
      </c>
      <c r="C7" s="612">
        <v>93.7</v>
      </c>
      <c r="D7" s="980">
        <v>94.5</v>
      </c>
      <c r="E7" s="601">
        <v>88</v>
      </c>
      <c r="F7" s="612">
        <v>55</v>
      </c>
      <c r="G7" s="980">
        <v>33</v>
      </c>
      <c r="H7" s="601">
        <v>46</v>
      </c>
      <c r="I7" s="612">
        <v>26</v>
      </c>
      <c r="J7" s="980">
        <v>20</v>
      </c>
      <c r="K7" s="601">
        <v>996</v>
      </c>
      <c r="L7" s="612">
        <v>520</v>
      </c>
      <c r="M7" s="980">
        <v>476</v>
      </c>
      <c r="N7" s="601">
        <v>97.8</v>
      </c>
      <c r="O7" s="612">
        <v>94.3</v>
      </c>
      <c r="P7" s="980">
        <v>101.9</v>
      </c>
      <c r="Q7" s="601">
        <v>0.9</v>
      </c>
      <c r="R7" s="612">
        <v>1.2</v>
      </c>
      <c r="S7" s="980">
        <v>0.6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21</v>
      </c>
      <c r="I8" s="981">
        <v>13</v>
      </c>
      <c r="J8" s="979">
        <v>8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6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-0.2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2935388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29874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787</v>
      </c>
      <c r="C5" s="616">
        <v>581</v>
      </c>
      <c r="D5" s="616">
        <v>206</v>
      </c>
      <c r="E5" s="599">
        <v>1890</v>
      </c>
      <c r="F5" s="616">
        <v>939</v>
      </c>
      <c r="G5" s="945">
        <v>951</v>
      </c>
      <c r="H5" s="616">
        <v>696</v>
      </c>
      <c r="I5" s="616">
        <v>239</v>
      </c>
      <c r="J5" s="616">
        <v>457</v>
      </c>
      <c r="K5" s="217">
        <f>SUM(B5,E5,H5)</f>
        <v>3373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675</v>
      </c>
      <c r="C6" s="612">
        <v>525</v>
      </c>
      <c r="D6" s="946">
        <v>150</v>
      </c>
      <c r="E6" s="601">
        <v>1800</v>
      </c>
      <c r="F6" s="612">
        <v>939</v>
      </c>
      <c r="G6" s="946">
        <v>861</v>
      </c>
      <c r="H6" s="601">
        <v>678</v>
      </c>
      <c r="I6" s="612">
        <v>234</v>
      </c>
      <c r="J6" s="612">
        <v>444</v>
      </c>
      <c r="K6" s="218">
        <f>SUM(B6,E6,H6)</f>
        <v>3153</v>
      </c>
      <c r="M6" s="105" t="s">
        <v>284</v>
      </c>
      <c r="N6" s="171">
        <f>IF(ISBLANK(J7),"",J7)</f>
        <v>372</v>
      </c>
      <c r="O6" s="80">
        <f>IF(ISBLANK(I7),"",I7)</f>
        <v>216</v>
      </c>
      <c r="P6" s="211"/>
    </row>
    <row r="7" spans="1:17" ht="24.75" x14ac:dyDescent="0.25">
      <c r="A7" s="218">
        <v>2023</v>
      </c>
      <c r="B7" s="601">
        <v>684</v>
      </c>
      <c r="C7" s="612">
        <v>524</v>
      </c>
      <c r="D7" s="946">
        <v>160</v>
      </c>
      <c r="E7" s="601">
        <v>2106</v>
      </c>
      <c r="F7" s="612">
        <v>985</v>
      </c>
      <c r="G7" s="946">
        <v>1121</v>
      </c>
      <c r="H7" s="601">
        <v>588</v>
      </c>
      <c r="I7" s="612">
        <v>216</v>
      </c>
      <c r="J7" s="612">
        <v>372</v>
      </c>
      <c r="K7" s="218">
        <f>SUM(B7,E7,H7)</f>
        <v>3378</v>
      </c>
      <c r="M7" s="106" t="s">
        <v>285</v>
      </c>
      <c r="N7" s="220">
        <f>IF(ISBLANK(G7),"",G7)</f>
        <v>1121</v>
      </c>
      <c r="O7" s="107">
        <f>IF(ISBLANK(F7),"",F7)</f>
        <v>985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160</v>
      </c>
      <c r="O8" s="83">
        <f>IF(ISBLANK(C7),"",C7)</f>
        <v>524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372</v>
      </c>
      <c r="O13" s="80">
        <f>IF(ISBLANK(I7),"",I7)</f>
        <v>216</v>
      </c>
      <c r="P13" s="211"/>
    </row>
    <row r="14" spans="1:17" ht="27.75" customHeight="1" x14ac:dyDescent="0.25">
      <c r="M14" s="106" t="s">
        <v>515</v>
      </c>
      <c r="N14" s="220">
        <f>IF(ISBLANK(G7),"",G7)</f>
        <v>1121</v>
      </c>
      <c r="O14" s="107">
        <f>IF(ISBLANK(F7),"",F7)</f>
        <v>985</v>
      </c>
      <c r="P14" s="211"/>
    </row>
    <row r="15" spans="1:17" ht="26.25" customHeight="1" x14ac:dyDescent="0.25">
      <c r="M15" s="108" t="s">
        <v>516</v>
      </c>
      <c r="N15" s="170">
        <f>IF(ISBLANK(D7),"",D7)</f>
        <v>160</v>
      </c>
      <c r="O15" s="83">
        <f>IF(ISBLANK(C7),"",C7)</f>
        <v>524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231</v>
      </c>
      <c r="C21" s="616">
        <v>170</v>
      </c>
      <c r="D21" s="616">
        <v>61</v>
      </c>
      <c r="E21" s="599">
        <v>500</v>
      </c>
      <c r="F21" s="616">
        <v>254</v>
      </c>
      <c r="G21" s="945">
        <v>246</v>
      </c>
      <c r="H21" s="616">
        <v>143</v>
      </c>
      <c r="I21" s="616">
        <v>40</v>
      </c>
      <c r="J21" s="616">
        <v>103</v>
      </c>
      <c r="K21" s="217">
        <f>SUM(B21,E21,H21)</f>
        <v>874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234</v>
      </c>
      <c r="C22" s="1028">
        <v>186</v>
      </c>
      <c r="D22" s="980">
        <v>48</v>
      </c>
      <c r="E22" s="1034">
        <v>474</v>
      </c>
      <c r="F22" s="1028">
        <v>218</v>
      </c>
      <c r="G22" s="980">
        <v>256</v>
      </c>
      <c r="H22" s="1034">
        <v>183</v>
      </c>
      <c r="I22" s="1028">
        <v>66</v>
      </c>
      <c r="J22" s="1028">
        <v>117</v>
      </c>
      <c r="K22" s="218">
        <f>SUM(B22,E22,H22)</f>
        <v>891</v>
      </c>
      <c r="M22" s="105" t="s">
        <v>284</v>
      </c>
      <c r="N22" s="171">
        <f>IF(ISBLANK(J23),"",J23)</f>
        <v>114</v>
      </c>
      <c r="O22" s="80">
        <f>IF(ISBLANK(I23),"",I23)</f>
        <v>57</v>
      </c>
      <c r="P22" s="211"/>
    </row>
    <row r="23" spans="1:17" ht="24.75" x14ac:dyDescent="0.25">
      <c r="A23" s="218">
        <v>2022</v>
      </c>
      <c r="B23" s="1034">
        <v>248</v>
      </c>
      <c r="C23" s="1028">
        <v>183</v>
      </c>
      <c r="D23" s="980">
        <v>65</v>
      </c>
      <c r="E23" s="1034">
        <v>489</v>
      </c>
      <c r="F23" s="1028">
        <v>241</v>
      </c>
      <c r="G23" s="980">
        <v>248</v>
      </c>
      <c r="H23" s="1034">
        <v>171</v>
      </c>
      <c r="I23" s="1028">
        <v>57</v>
      </c>
      <c r="J23" s="1028">
        <v>114</v>
      </c>
      <c r="K23" s="218">
        <f>SUM(B23,E23,H23)</f>
        <v>908</v>
      </c>
      <c r="M23" s="106" t="s">
        <v>285</v>
      </c>
      <c r="N23" s="220">
        <f>IF(ISBLANK(G23),"",G23)</f>
        <v>248</v>
      </c>
      <c r="O23" s="107">
        <f>IF(ISBLANK(F23),"",F23)</f>
        <v>241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65</v>
      </c>
      <c r="O24" s="109">
        <f>IF(ISBLANK(C23),"",C23)</f>
        <v>183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114</v>
      </c>
      <c r="O29" s="80">
        <f>IF(ISBLANK(I23),"",I23)</f>
        <v>57</v>
      </c>
      <c r="P29" s="211"/>
    </row>
    <row r="30" spans="1:17" ht="27.75" customHeight="1" x14ac:dyDescent="0.25">
      <c r="M30" s="106" t="s">
        <v>515</v>
      </c>
      <c r="N30" s="220">
        <f>IF(ISBLANK(G23),"",G23)</f>
        <v>248</v>
      </c>
      <c r="O30" s="107">
        <f>IF(ISBLANK(F23),"",F23)</f>
        <v>241</v>
      </c>
      <c r="P30" s="211"/>
    </row>
    <row r="31" spans="1:17" ht="27.75" customHeight="1" x14ac:dyDescent="0.25">
      <c r="M31" s="108" t="s">
        <v>516</v>
      </c>
      <c r="N31" s="221">
        <f>IF(ISBLANK(D23),"",D23)</f>
        <v>65</v>
      </c>
      <c r="O31" s="109">
        <f>IF(ISBLANK(C23),"",C23)</f>
        <v>183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1659036</v>
      </c>
      <c r="D5" s="253"/>
    </row>
    <row r="6" spans="1:4" ht="30" x14ac:dyDescent="0.25">
      <c r="A6" s="686" t="s">
        <v>474</v>
      </c>
      <c r="B6" s="617">
        <v>1276352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0.7</v>
      </c>
      <c r="J5" s="611">
        <v>0</v>
      </c>
      <c r="K5" s="945">
        <v>1.4</v>
      </c>
      <c r="L5" s="610"/>
      <c r="M5" s="611"/>
      <c r="N5" s="945"/>
    </row>
    <row r="6" spans="1:14" x14ac:dyDescent="0.25">
      <c r="A6" s="286">
        <v>2021</v>
      </c>
      <c r="B6" s="457">
        <v>5</v>
      </c>
      <c r="C6" s="457"/>
      <c r="D6" s="458"/>
      <c r="E6" s="976"/>
      <c r="F6" s="457">
        <v>19</v>
      </c>
      <c r="G6" s="458">
        <v>16</v>
      </c>
      <c r="H6" s="976">
        <v>3</v>
      </c>
      <c r="I6" s="457">
        <v>0.5</v>
      </c>
      <c r="J6" s="458">
        <v>0.6</v>
      </c>
      <c r="K6" s="976">
        <v>0.4</v>
      </c>
      <c r="L6" s="457"/>
      <c r="M6" s="458"/>
      <c r="N6" s="976"/>
    </row>
    <row r="7" spans="1:14" x14ac:dyDescent="0.25">
      <c r="A7" s="286">
        <v>2022</v>
      </c>
      <c r="B7" s="601">
        <v>5</v>
      </c>
      <c r="C7" s="601"/>
      <c r="D7" s="612"/>
      <c r="E7" s="980"/>
      <c r="F7" s="601">
        <v>19</v>
      </c>
      <c r="G7" s="612">
        <v>13</v>
      </c>
      <c r="H7" s="980">
        <v>6</v>
      </c>
      <c r="I7" s="601">
        <v>-0.2</v>
      </c>
      <c r="J7" s="612">
        <v>-0.3</v>
      </c>
      <c r="K7" s="980">
        <v>-0.1</v>
      </c>
      <c r="L7" s="601"/>
      <c r="M7" s="612"/>
      <c r="N7" s="980"/>
    </row>
    <row r="8" spans="1:14" x14ac:dyDescent="0.25">
      <c r="A8" s="219">
        <v>2023</v>
      </c>
      <c r="B8" s="947">
        <v>6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220</v>
      </c>
      <c r="C5" s="207">
        <v>191</v>
      </c>
      <c r="G5" s="113"/>
      <c r="H5" s="174" t="s">
        <v>586</v>
      </c>
      <c r="I5" s="207">
        <v>160</v>
      </c>
      <c r="J5" s="207">
        <v>139</v>
      </c>
    </row>
    <row r="6" spans="1:13" ht="15" customHeight="1" x14ac:dyDescent="0.25">
      <c r="A6" s="175" t="s">
        <v>587</v>
      </c>
      <c r="B6" s="208">
        <v>2060</v>
      </c>
      <c r="C6" s="208">
        <v>513</v>
      </c>
      <c r="G6" s="113"/>
      <c r="H6" s="175" t="s">
        <v>587</v>
      </c>
      <c r="I6" s="208">
        <v>742</v>
      </c>
      <c r="J6" s="208">
        <v>293</v>
      </c>
    </row>
    <row r="7" spans="1:13" ht="15" customHeight="1" x14ac:dyDescent="0.25">
      <c r="A7" s="175" t="s">
        <v>588</v>
      </c>
      <c r="B7" s="208">
        <v>6668</v>
      </c>
      <c r="C7" s="208">
        <v>3508</v>
      </c>
      <c r="G7" s="113"/>
      <c r="H7" s="175" t="s">
        <v>588</v>
      </c>
      <c r="I7" s="208">
        <v>3154</v>
      </c>
      <c r="J7" s="208">
        <v>1371</v>
      </c>
    </row>
    <row r="8" spans="1:13" ht="15" customHeight="1" x14ac:dyDescent="0.25">
      <c r="A8" s="175" t="s">
        <v>589</v>
      </c>
      <c r="B8" s="208">
        <v>12229</v>
      </c>
      <c r="C8" s="208">
        <v>10303</v>
      </c>
      <c r="G8" s="113"/>
      <c r="H8" s="175" t="s">
        <v>589</v>
      </c>
      <c r="I8" s="208">
        <v>9976</v>
      </c>
      <c r="J8" s="208">
        <v>7426</v>
      </c>
    </row>
    <row r="9" spans="1:13" ht="15" customHeight="1" x14ac:dyDescent="0.25">
      <c r="A9" s="175" t="s">
        <v>590</v>
      </c>
      <c r="B9" s="208">
        <v>20122</v>
      </c>
      <c r="C9" s="208">
        <v>25126</v>
      </c>
      <c r="G9" s="113"/>
      <c r="H9" s="175" t="s">
        <v>590</v>
      </c>
      <c r="I9" s="208">
        <v>21423</v>
      </c>
      <c r="J9" s="208">
        <v>25803</v>
      </c>
    </row>
    <row r="10" spans="1:13" ht="15" customHeight="1" x14ac:dyDescent="0.25">
      <c r="A10" s="175" t="s">
        <v>591</v>
      </c>
      <c r="B10" s="208">
        <v>2270</v>
      </c>
      <c r="C10" s="208">
        <v>2212</v>
      </c>
      <c r="G10" s="113"/>
      <c r="H10" s="175" t="s">
        <v>591</v>
      </c>
      <c r="I10" s="208">
        <v>2226</v>
      </c>
      <c r="J10" s="208">
        <v>1973</v>
      </c>
    </row>
    <row r="11" spans="1:13" ht="15" customHeight="1" x14ac:dyDescent="0.25">
      <c r="A11" s="176" t="s">
        <v>592</v>
      </c>
      <c r="B11" s="209">
        <v>3109</v>
      </c>
      <c r="C11" s="209">
        <v>3031</v>
      </c>
      <c r="G11" s="113"/>
      <c r="H11" s="176" t="s">
        <v>592</v>
      </c>
      <c r="I11" s="209">
        <v>4865</v>
      </c>
      <c r="J11" s="209">
        <v>3859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220</v>
      </c>
      <c r="C17" s="178">
        <f>IF(ISBLANK(C5),"0",C5)</f>
        <v>191</v>
      </c>
      <c r="G17" s="113"/>
      <c r="H17" s="174" t="s">
        <v>586</v>
      </c>
      <c r="I17" s="177">
        <f>IF(ISBLANK(I5),"0",I5)</f>
        <v>160</v>
      </c>
      <c r="J17" s="178">
        <f>IF(ISBLANK(J5),"0",J5)</f>
        <v>139</v>
      </c>
    </row>
    <row r="18" spans="1:13" ht="15" customHeight="1" x14ac:dyDescent="0.25">
      <c r="A18" s="175" t="s">
        <v>587</v>
      </c>
      <c r="B18" s="179">
        <f t="shared" ref="B18:C18" si="0">IF(ISBLANK(B6),"0",B6)</f>
        <v>2060</v>
      </c>
      <c r="C18" s="180">
        <f t="shared" si="0"/>
        <v>513</v>
      </c>
      <c r="G18" s="113"/>
      <c r="H18" s="175" t="s">
        <v>587</v>
      </c>
      <c r="I18" s="179">
        <f t="shared" ref="I18:J18" si="1">IF(ISBLANK(I6),"0",I6)</f>
        <v>742</v>
      </c>
      <c r="J18" s="180">
        <f t="shared" si="1"/>
        <v>293</v>
      </c>
    </row>
    <row r="19" spans="1:13" ht="15" customHeight="1" x14ac:dyDescent="0.25">
      <c r="A19" s="175" t="s">
        <v>588</v>
      </c>
      <c r="B19" s="179">
        <f t="shared" ref="B19:C19" si="2">IF(ISBLANK(B7),"0",B7)</f>
        <v>6668</v>
      </c>
      <c r="C19" s="180">
        <f t="shared" si="2"/>
        <v>3508</v>
      </c>
      <c r="G19" s="113"/>
      <c r="H19" s="175" t="s">
        <v>588</v>
      </c>
      <c r="I19" s="179">
        <f t="shared" ref="I19:J19" si="3">IF(ISBLANK(I7),"0",I7)</f>
        <v>3154</v>
      </c>
      <c r="J19" s="180">
        <f t="shared" si="3"/>
        <v>1371</v>
      </c>
    </row>
    <row r="20" spans="1:13" ht="15" customHeight="1" x14ac:dyDescent="0.25">
      <c r="A20" s="175" t="s">
        <v>589</v>
      </c>
      <c r="B20" s="179">
        <f t="shared" ref="B20:C20" si="4">IF(ISBLANK(B8),"0",B8)</f>
        <v>12229</v>
      </c>
      <c r="C20" s="180">
        <f t="shared" si="4"/>
        <v>10303</v>
      </c>
      <c r="G20" s="113"/>
      <c r="H20" s="175" t="s">
        <v>589</v>
      </c>
      <c r="I20" s="179">
        <f t="shared" ref="I20:J20" si="5">IF(ISBLANK(I8),"0",I8)</f>
        <v>9976</v>
      </c>
      <c r="J20" s="180">
        <f t="shared" si="5"/>
        <v>7426</v>
      </c>
    </row>
    <row r="21" spans="1:13" ht="15" customHeight="1" x14ac:dyDescent="0.25">
      <c r="A21" s="175" t="s">
        <v>590</v>
      </c>
      <c r="B21" s="179">
        <f t="shared" ref="B21:C21" si="6">IF(ISBLANK(B9),"0",B9)</f>
        <v>20122</v>
      </c>
      <c r="C21" s="180">
        <f t="shared" si="6"/>
        <v>25126</v>
      </c>
      <c r="G21" s="113"/>
      <c r="H21" s="175" t="s">
        <v>590</v>
      </c>
      <c r="I21" s="179">
        <f t="shared" ref="I21:J21" si="7">IF(ISBLANK(I9),"0",I9)</f>
        <v>21423</v>
      </c>
      <c r="J21" s="180">
        <f t="shared" si="7"/>
        <v>25803</v>
      </c>
    </row>
    <row r="22" spans="1:13" ht="15" customHeight="1" x14ac:dyDescent="0.25">
      <c r="A22" s="175" t="s">
        <v>591</v>
      </c>
      <c r="B22" s="179">
        <f t="shared" ref="B22:C22" si="8">IF(ISBLANK(B10),"0",B10)</f>
        <v>2270</v>
      </c>
      <c r="C22" s="180">
        <f t="shared" si="8"/>
        <v>2212</v>
      </c>
      <c r="G22" s="113"/>
      <c r="H22" s="175" t="s">
        <v>591</v>
      </c>
      <c r="I22" s="179">
        <f t="shared" ref="I22:J22" si="9">IF(ISBLANK(I10),"0",I10)</f>
        <v>2226</v>
      </c>
      <c r="J22" s="180">
        <f t="shared" si="9"/>
        <v>1973</v>
      </c>
    </row>
    <row r="23" spans="1:13" ht="15" customHeight="1" x14ac:dyDescent="0.25">
      <c r="A23" s="176" t="s">
        <v>592</v>
      </c>
      <c r="B23" s="181">
        <f t="shared" ref="B23:C23" si="10">IF(ISBLANK(B11),"0",B11)</f>
        <v>3109</v>
      </c>
      <c r="C23" s="182">
        <f t="shared" si="10"/>
        <v>3031</v>
      </c>
      <c r="G23" s="113"/>
      <c r="H23" s="176" t="s">
        <v>592</v>
      </c>
      <c r="I23" s="181">
        <f t="shared" ref="I23:J23" si="11">IF(ISBLANK(I11),"0",I11)</f>
        <v>4865</v>
      </c>
      <c r="J23" s="182">
        <f t="shared" si="11"/>
        <v>3859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0.4713141094305669</v>
      </c>
      <c r="C29" s="184">
        <f>C17/SUM(C17:C23)*100</f>
        <v>0.42554139559754034</v>
      </c>
      <c r="D29" s="253"/>
      <c r="E29" s="253"/>
      <c r="G29" s="113"/>
      <c r="H29" s="174" t="s">
        <v>593</v>
      </c>
      <c r="I29" s="184">
        <f>I17/SUM(I17:I23)*100</f>
        <v>0.37606355474075115</v>
      </c>
      <c r="J29" s="184">
        <f>J17/SUM(J17:J23)*100</f>
        <v>0.34015270164447925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4.4132139337589447</v>
      </c>
      <c r="C30" s="185">
        <f>C18/SUM(C17:C23)*100</f>
        <v>1.1429462614740218</v>
      </c>
      <c r="D30" s="253"/>
      <c r="E30" s="253"/>
      <c r="G30" s="113"/>
      <c r="H30" s="175" t="s">
        <v>594</v>
      </c>
      <c r="I30" s="185">
        <f>I18/SUM(I17:I23)*100</f>
        <v>1.7439947351102336</v>
      </c>
      <c r="J30" s="185">
        <f>J18/SUM(J17:J23)*100</f>
        <v>0.71701252936570092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14.285102189468271</v>
      </c>
      <c r="C31" s="185">
        <f>C19/SUM(C17:C23)*100</f>
        <v>7.8157027002940911</v>
      </c>
      <c r="D31" s="253"/>
      <c r="E31" s="253"/>
      <c r="G31" s="113"/>
      <c r="H31" s="175" t="s">
        <v>595</v>
      </c>
      <c r="I31" s="185">
        <f>I19/SUM(I17:I23)*100</f>
        <v>7.4131528228270573</v>
      </c>
      <c r="J31" s="185">
        <f>J19/SUM(J17:J23)*100</f>
        <v>3.3550313234142521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26.198637473756374</v>
      </c>
      <c r="C32" s="185">
        <f>C20/SUM(C17:C23)*100</f>
        <v>22.954727742625433</v>
      </c>
      <c r="D32" s="253"/>
      <c r="E32" s="253"/>
      <c r="G32" s="113"/>
      <c r="H32" s="175" t="s">
        <v>596</v>
      </c>
      <c r="I32" s="185">
        <f>I20/SUM(I17:I23)*100</f>
        <v>23.447562638085838</v>
      </c>
      <c r="J32" s="185">
        <f>J20/SUM(J17:J23)*100</f>
        <v>18.172474549725919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43.108102318008484</v>
      </c>
      <c r="C33" s="185">
        <f>C21/SUM(C17:C23)*100</f>
        <v>55.979859192585337</v>
      </c>
      <c r="D33" s="253"/>
      <c r="E33" s="253"/>
      <c r="G33" s="113"/>
      <c r="H33" s="175" t="s">
        <v>597</v>
      </c>
      <c r="I33" s="185">
        <f>I21/SUM(I17:I23)*100</f>
        <v>50.352559582569455</v>
      </c>
      <c r="J33" s="185">
        <f>J21/SUM(J17:J23)*100</f>
        <v>63.14359827721222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4.8631046745790307</v>
      </c>
      <c r="C34" s="185">
        <f>C22/SUM(C17:C23)*100</f>
        <v>4.9282595134123515</v>
      </c>
      <c r="D34" s="253"/>
      <c r="E34" s="253"/>
      <c r="G34" s="113"/>
      <c r="H34" s="175" t="s">
        <v>598</v>
      </c>
      <c r="I34" s="185">
        <f>I22/SUM(I17:I23)*100</f>
        <v>5.2319842053307006</v>
      </c>
      <c r="J34" s="185">
        <f>J22/SUM(J17:J23)*100</f>
        <v>4.8282106499608455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6.6605253009983292</v>
      </c>
      <c r="C35" s="186">
        <f>C23/SUM(C17:C23)*100</f>
        <v>6.7529631940112287</v>
      </c>
      <c r="D35" s="253"/>
      <c r="E35" s="253"/>
      <c r="G35" s="113"/>
      <c r="H35" s="176" t="s">
        <v>599</v>
      </c>
      <c r="I35" s="186">
        <f>I23/SUM(I17:I23)*100</f>
        <v>11.434682461335965</v>
      </c>
      <c r="J35" s="186">
        <f>J23/SUM(J17:J23)*100</f>
        <v>9.4435199686765863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0.4713141094305669</v>
      </c>
      <c r="C41" s="184">
        <f t="shared" si="12"/>
        <v>0.42554139559754034</v>
      </c>
      <c r="G41" s="113"/>
      <c r="H41" s="174" t="s">
        <v>601</v>
      </c>
      <c r="I41" s="184">
        <f t="shared" ref="I41:J41" si="13">I29</f>
        <v>0.37606355474075115</v>
      </c>
      <c r="J41" s="184">
        <f t="shared" si="13"/>
        <v>0.34015270164447925</v>
      </c>
    </row>
    <row r="42" spans="1:12" x14ac:dyDescent="0.25">
      <c r="A42" s="175" t="s">
        <v>602</v>
      </c>
      <c r="B42" s="185">
        <f t="shared" si="12"/>
        <v>4.4132139337589447</v>
      </c>
      <c r="C42" s="185">
        <f t="shared" si="12"/>
        <v>1.1429462614740218</v>
      </c>
      <c r="G42" s="113"/>
      <c r="H42" s="175" t="s">
        <v>602</v>
      </c>
      <c r="I42" s="185">
        <f t="shared" ref="I42:J42" si="14">I30</f>
        <v>1.7439947351102336</v>
      </c>
      <c r="J42" s="185">
        <f t="shared" si="14"/>
        <v>0.71701252936570092</v>
      </c>
    </row>
    <row r="43" spans="1:12" x14ac:dyDescent="0.25">
      <c r="A43" s="175" t="s">
        <v>603</v>
      </c>
      <c r="B43" s="185">
        <f t="shared" si="12"/>
        <v>14.285102189468271</v>
      </c>
      <c r="C43" s="185">
        <f t="shared" si="12"/>
        <v>7.8157027002940911</v>
      </c>
      <c r="G43" s="113"/>
      <c r="H43" s="175" t="s">
        <v>603</v>
      </c>
      <c r="I43" s="185">
        <f t="shared" ref="I43:J43" si="15">I31</f>
        <v>7.4131528228270573</v>
      </c>
      <c r="J43" s="185">
        <f t="shared" si="15"/>
        <v>3.3550313234142521</v>
      </c>
    </row>
    <row r="44" spans="1:12" x14ac:dyDescent="0.25">
      <c r="A44" s="175" t="s">
        <v>604</v>
      </c>
      <c r="B44" s="185">
        <f t="shared" si="12"/>
        <v>26.198637473756374</v>
      </c>
      <c r="C44" s="185">
        <f t="shared" si="12"/>
        <v>22.954727742625433</v>
      </c>
      <c r="G44" s="113"/>
      <c r="H44" s="175" t="s">
        <v>604</v>
      </c>
      <c r="I44" s="185">
        <f t="shared" ref="I44:J44" si="16">I32</f>
        <v>23.447562638085838</v>
      </c>
      <c r="J44" s="185">
        <f t="shared" si="16"/>
        <v>18.172474549725919</v>
      </c>
    </row>
    <row r="45" spans="1:12" x14ac:dyDescent="0.25">
      <c r="A45" s="175" t="s">
        <v>605</v>
      </c>
      <c r="B45" s="185">
        <f t="shared" si="12"/>
        <v>43.108102318008484</v>
      </c>
      <c r="C45" s="185">
        <f t="shared" si="12"/>
        <v>55.979859192585337</v>
      </c>
      <c r="G45" s="113"/>
      <c r="H45" s="175" t="s">
        <v>605</v>
      </c>
      <c r="I45" s="185">
        <f t="shared" ref="I45:J45" si="17">I33</f>
        <v>50.352559582569455</v>
      </c>
      <c r="J45" s="185">
        <f t="shared" si="17"/>
        <v>63.14359827721222</v>
      </c>
    </row>
    <row r="46" spans="1:12" x14ac:dyDescent="0.25">
      <c r="A46" s="175" t="s">
        <v>606</v>
      </c>
      <c r="B46" s="185">
        <f t="shared" si="12"/>
        <v>4.8631046745790307</v>
      </c>
      <c r="C46" s="185">
        <f t="shared" si="12"/>
        <v>4.9282595134123515</v>
      </c>
      <c r="G46" s="113"/>
      <c r="H46" s="175" t="s">
        <v>606</v>
      </c>
      <c r="I46" s="185">
        <f t="shared" ref="I46:J46" si="18">I34</f>
        <v>5.2319842053307006</v>
      </c>
      <c r="J46" s="185">
        <f t="shared" si="18"/>
        <v>4.8282106499608455</v>
      </c>
    </row>
    <row r="47" spans="1:12" x14ac:dyDescent="0.25">
      <c r="A47" s="176" t="s">
        <v>607</v>
      </c>
      <c r="B47" s="186">
        <f t="shared" si="12"/>
        <v>6.6605253009983292</v>
      </c>
      <c r="C47" s="186">
        <f t="shared" si="12"/>
        <v>6.7529631940112287</v>
      </c>
      <c r="G47" s="113"/>
      <c r="H47" s="176" t="s">
        <v>607</v>
      </c>
      <c r="I47" s="186">
        <f t="shared" ref="I47:J47" si="19">I35</f>
        <v>11.434682461335965</v>
      </c>
      <c r="J47" s="186">
        <f t="shared" si="19"/>
        <v>9.4435199686765863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26309</v>
      </c>
      <c r="C5" s="207">
        <v>22453</v>
      </c>
      <c r="D5" s="253"/>
      <c r="E5" s="253"/>
      <c r="F5" s="1003"/>
      <c r="H5" s="174" t="s">
        <v>624</v>
      </c>
      <c r="I5" s="207">
        <v>13027</v>
      </c>
      <c r="J5" s="207">
        <v>10253</v>
      </c>
    </row>
    <row r="6" spans="1:10" ht="15" customHeight="1" x14ac:dyDescent="0.25">
      <c r="A6" s="175" t="s">
        <v>625</v>
      </c>
      <c r="B6" s="208">
        <v>7312</v>
      </c>
      <c r="C6" s="208">
        <v>7791</v>
      </c>
      <c r="D6" s="253"/>
      <c r="E6" s="253"/>
      <c r="F6" s="1003"/>
      <c r="H6" s="175" t="s">
        <v>625</v>
      </c>
      <c r="I6" s="208">
        <v>12519</v>
      </c>
      <c r="J6" s="208">
        <v>15415</v>
      </c>
    </row>
    <row r="7" spans="1:10" ht="15" customHeight="1" x14ac:dyDescent="0.25">
      <c r="A7" s="176" t="s">
        <v>626</v>
      </c>
      <c r="B7" s="209">
        <v>13057</v>
      </c>
      <c r="C7" s="209">
        <v>14640</v>
      </c>
      <c r="D7" s="253"/>
      <c r="E7" s="253"/>
      <c r="F7" s="1003"/>
      <c r="H7" s="175" t="s">
        <v>626</v>
      </c>
      <c r="I7" s="208">
        <v>16844</v>
      </c>
      <c r="J7" s="208">
        <v>15050</v>
      </c>
    </row>
    <row r="8" spans="1:10" x14ac:dyDescent="0.25">
      <c r="D8" s="253"/>
      <c r="E8" s="253"/>
      <c r="F8" s="1003"/>
      <c r="H8" s="176" t="s">
        <v>2351</v>
      </c>
      <c r="I8" s="209">
        <v>156</v>
      </c>
      <c r="J8" s="209">
        <v>146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26309</v>
      </c>
      <c r="C13" s="178">
        <f>IF(ISBLANK(C5),"0",C5)</f>
        <v>22453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7312</v>
      </c>
      <c r="C14" s="180">
        <f t="shared" si="0"/>
        <v>7791</v>
      </c>
      <c r="D14" s="253"/>
      <c r="E14" s="253"/>
      <c r="F14" s="1003"/>
      <c r="H14" s="174" t="s">
        <v>624</v>
      </c>
      <c r="I14" s="177">
        <f>IF(ISBLANK(I5),"0",I5)</f>
        <v>13027</v>
      </c>
      <c r="J14" s="178">
        <f>IF(ISBLANK(J5),"0",J5)</f>
        <v>10253</v>
      </c>
    </row>
    <row r="15" spans="1:10" ht="15" customHeight="1" x14ac:dyDescent="0.25">
      <c r="A15" s="176" t="s">
        <v>626</v>
      </c>
      <c r="B15" s="181">
        <f t="shared" si="0"/>
        <v>13057</v>
      </c>
      <c r="C15" s="182">
        <f t="shared" si="0"/>
        <v>14640</v>
      </c>
      <c r="D15" s="253"/>
      <c r="E15" s="253"/>
      <c r="F15" s="1003"/>
      <c r="H15" s="175" t="s">
        <v>625</v>
      </c>
      <c r="I15" s="179">
        <f t="shared" ref="I15:J15" si="1">IF(ISBLANK(I6),"0",I6)</f>
        <v>12519</v>
      </c>
      <c r="J15" s="180">
        <f t="shared" si="1"/>
        <v>15415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16844</v>
      </c>
      <c r="J16" s="180">
        <f t="shared" si="2"/>
        <v>15050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156</v>
      </c>
      <c r="J17" s="182">
        <f t="shared" si="3"/>
        <v>146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56.362740477312656</v>
      </c>
      <c r="C21" s="184">
        <f>C13/SUM(C13:C15)*100</f>
        <v>50.024507619641746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15.664767127983204</v>
      </c>
      <c r="C22" s="185">
        <f>C14/SUM(C13:C15)*100</f>
        <v>17.358078602620086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27.972492394704148</v>
      </c>
      <c r="C23" s="186">
        <f>C15/SUM(C13:C15)*100</f>
        <v>32.617413777738172</v>
      </c>
      <c r="D23" s="253"/>
      <c r="E23" s="253"/>
      <c r="F23" s="1003"/>
      <c r="H23" s="174" t="s">
        <v>629</v>
      </c>
      <c r="I23" s="184">
        <f>I14/SUM(I14:I17)*100</f>
        <v>30.618624547548535</v>
      </c>
      <c r="J23" s="184">
        <f>J14/SUM(J14:J17)*100</f>
        <v>25.090544244322633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29.424622761246649</v>
      </c>
      <c r="J24" s="185">
        <f>J15/SUM(J14:J17)*100</f>
        <v>37.722689898198901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39.59009072533258</v>
      </c>
      <c r="J25" s="185">
        <f>J16/SUM(J14:J17)*100</f>
        <v>36.82948316366484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0.36666196587223238</v>
      </c>
      <c r="J26" s="186">
        <f>J17/SUM(J14:J17)*100</f>
        <v>0.35728269381362571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56.362740477312656</v>
      </c>
      <c r="C29" s="189">
        <f t="shared" si="4"/>
        <v>50.024507619641746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15.664767127983204</v>
      </c>
      <c r="C30" s="192">
        <f t="shared" si="4"/>
        <v>17.358078602620086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27.972492394704148</v>
      </c>
      <c r="C31" s="195">
        <f t="shared" si="4"/>
        <v>32.617413777738172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30.618624547548535</v>
      </c>
      <c r="J32" s="189">
        <f>J23</f>
        <v>25.090544244322633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29.424622761246649</v>
      </c>
      <c r="J33" s="192">
        <f t="shared" si="5"/>
        <v>37.722689898198901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39.59009072533258</v>
      </c>
      <c r="J34" s="192">
        <f t="shared" si="6"/>
        <v>36.82948316366484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0.36666196587223238</v>
      </c>
      <c r="J35" s="195">
        <f t="shared" si="7"/>
        <v>0.35728269381362571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484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28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98258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203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10.1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-6.7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73.38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43.1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141.30000000000001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20</v>
      </c>
      <c r="C5" s="655">
        <v>21</v>
      </c>
      <c r="E5" s="28"/>
      <c r="J5" s="654" t="s">
        <v>542</v>
      </c>
      <c r="K5" s="669">
        <f>IF(ISBLANK(B5),"",B5)</f>
        <v>20</v>
      </c>
      <c r="L5" s="618">
        <f>IF(ISBLANK(C5),"",C5)</f>
        <v>21</v>
      </c>
      <c r="N5" s="28"/>
    </row>
    <row r="6" spans="1:15" x14ac:dyDescent="0.25">
      <c r="A6" s="656" t="s">
        <v>543</v>
      </c>
      <c r="B6" s="657">
        <v>23</v>
      </c>
      <c r="C6" s="657">
        <v>25</v>
      </c>
      <c r="E6" s="44"/>
      <c r="J6" s="656" t="s">
        <v>543</v>
      </c>
      <c r="K6" s="670">
        <f t="shared" ref="K6:K10" si="0">IF(ISBLANK(B6),"",B6)</f>
        <v>23</v>
      </c>
      <c r="L6" s="619">
        <f t="shared" ref="L6:L10" si="1">IF(ISBLANK(C6),"",C6)</f>
        <v>25</v>
      </c>
      <c r="N6" s="44"/>
    </row>
    <row r="7" spans="1:15" x14ac:dyDescent="0.25">
      <c r="A7" s="656" t="s">
        <v>641</v>
      </c>
      <c r="B7" s="657">
        <v>116</v>
      </c>
      <c r="C7" s="657">
        <v>74</v>
      </c>
      <c r="E7" s="44"/>
      <c r="J7" s="656" t="s">
        <v>641</v>
      </c>
      <c r="K7" s="670">
        <f t="shared" si="0"/>
        <v>116</v>
      </c>
      <c r="L7" s="619">
        <f t="shared" si="1"/>
        <v>74</v>
      </c>
      <c r="N7" s="44"/>
    </row>
    <row r="8" spans="1:15" x14ac:dyDescent="0.25">
      <c r="A8" s="650" t="s">
        <v>642</v>
      </c>
      <c r="B8" s="651">
        <v>108</v>
      </c>
      <c r="C8" s="651">
        <v>61</v>
      </c>
      <c r="E8" s="21"/>
      <c r="J8" s="650" t="s">
        <v>642</v>
      </c>
      <c r="K8" s="670">
        <f t="shared" si="0"/>
        <v>108</v>
      </c>
      <c r="L8" s="619">
        <f t="shared" si="1"/>
        <v>61</v>
      </c>
      <c r="N8" s="21"/>
    </row>
    <row r="9" spans="1:15" x14ac:dyDescent="0.25">
      <c r="A9" s="650" t="s">
        <v>643</v>
      </c>
      <c r="B9" s="651">
        <v>190</v>
      </c>
      <c r="C9" s="651">
        <v>65</v>
      </c>
      <c r="E9" s="21"/>
      <c r="J9" s="650" t="s">
        <v>643</v>
      </c>
      <c r="K9" s="670">
        <f t="shared" si="0"/>
        <v>190</v>
      </c>
      <c r="L9" s="619">
        <f t="shared" si="1"/>
        <v>65</v>
      </c>
      <c r="N9" s="21"/>
    </row>
    <row r="10" spans="1:15" x14ac:dyDescent="0.25">
      <c r="A10" s="652" t="s">
        <v>365</v>
      </c>
      <c r="B10" s="653">
        <v>1209</v>
      </c>
      <c r="C10" s="653">
        <v>120</v>
      </c>
      <c r="J10" s="652" t="s">
        <v>365</v>
      </c>
      <c r="K10" s="671">
        <f t="shared" si="0"/>
        <v>1209</v>
      </c>
      <c r="L10" s="620">
        <f t="shared" si="1"/>
        <v>120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3.36</v>
      </c>
      <c r="C15" s="197"/>
      <c r="D15" s="253"/>
      <c r="E15" s="211"/>
      <c r="F15" s="253"/>
      <c r="G15" s="253"/>
      <c r="J15" s="673" t="s">
        <v>488</v>
      </c>
      <c r="K15" s="674">
        <f>B15</f>
        <v>3.36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0.76</v>
      </c>
      <c r="C16" s="197"/>
      <c r="D16" s="253"/>
      <c r="E16" s="254"/>
      <c r="F16" s="253"/>
      <c r="G16" s="253"/>
      <c r="J16" s="675" t="s">
        <v>489</v>
      </c>
      <c r="K16" s="676">
        <f>B16</f>
        <v>0.76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1.51</v>
      </c>
      <c r="C18" s="197"/>
      <c r="D18" s="255"/>
      <c r="E18" s="256"/>
      <c r="F18" s="253"/>
      <c r="G18" s="253"/>
      <c r="J18" s="678" t="s">
        <v>501</v>
      </c>
      <c r="K18" s="674">
        <f>B18</f>
        <v>1.51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2.93</v>
      </c>
      <c r="C19" s="198"/>
      <c r="D19" s="255"/>
      <c r="E19" s="256"/>
      <c r="F19" s="253"/>
      <c r="G19" s="253"/>
      <c r="J19" s="672" t="s">
        <v>502</v>
      </c>
      <c r="K19" s="676">
        <f>B19</f>
        <v>2.93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2.09</v>
      </c>
      <c r="C21" s="253"/>
      <c r="D21" s="253"/>
      <c r="E21" s="253"/>
      <c r="F21" s="253"/>
      <c r="G21" s="253"/>
      <c r="J21" s="661" t="s">
        <v>498</v>
      </c>
      <c r="K21" s="679">
        <f>B21</f>
        <v>2.09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9</v>
      </c>
      <c r="C32" s="655">
        <v>2</v>
      </c>
      <c r="E32" s="28"/>
      <c r="J32" s="654" t="s">
        <v>542</v>
      </c>
      <c r="K32" s="669">
        <f>IF(ISBLANK(B32),"",B32)</f>
        <v>9</v>
      </c>
      <c r="L32" s="618">
        <f>IF(ISBLANK(C32),"",C32)</f>
        <v>2</v>
      </c>
      <c r="N32" s="28"/>
    </row>
    <row r="33" spans="1:15" x14ac:dyDescent="0.25">
      <c r="A33" s="656" t="s">
        <v>543</v>
      </c>
      <c r="B33" s="657">
        <v>9</v>
      </c>
      <c r="C33" s="657">
        <v>11</v>
      </c>
      <c r="E33" s="44"/>
      <c r="J33" s="656" t="s">
        <v>543</v>
      </c>
      <c r="K33" s="670">
        <f t="shared" ref="K33:K37" si="2">IF(ISBLANK(B33),"",B33)</f>
        <v>9</v>
      </c>
      <c r="L33" s="619">
        <f t="shared" ref="L33:L37" si="3">IF(ISBLANK(C33),"",C33)</f>
        <v>11</v>
      </c>
      <c r="N33" s="44"/>
    </row>
    <row r="34" spans="1:15" x14ac:dyDescent="0.25">
      <c r="A34" s="656" t="s">
        <v>641</v>
      </c>
      <c r="B34" s="657">
        <v>70</v>
      </c>
      <c r="C34" s="657">
        <v>44</v>
      </c>
      <c r="E34" s="44"/>
      <c r="J34" s="656" t="s">
        <v>641</v>
      </c>
      <c r="K34" s="670">
        <f t="shared" si="2"/>
        <v>70</v>
      </c>
      <c r="L34" s="619">
        <f t="shared" si="3"/>
        <v>44</v>
      </c>
      <c r="N34" s="44"/>
    </row>
    <row r="35" spans="1:15" x14ac:dyDescent="0.25">
      <c r="A35" s="650" t="s">
        <v>642</v>
      </c>
      <c r="B35" s="651">
        <v>80</v>
      </c>
      <c r="C35" s="651">
        <v>50</v>
      </c>
      <c r="E35" s="21"/>
      <c r="J35" s="650" t="s">
        <v>642</v>
      </c>
      <c r="K35" s="670">
        <f t="shared" si="2"/>
        <v>80</v>
      </c>
      <c r="L35" s="619">
        <f t="shared" si="3"/>
        <v>50</v>
      </c>
      <c r="N35" s="21"/>
    </row>
    <row r="36" spans="1:15" x14ac:dyDescent="0.25">
      <c r="A36" s="650" t="s">
        <v>643</v>
      </c>
      <c r="B36" s="651">
        <v>110</v>
      </c>
      <c r="C36" s="651">
        <v>55</v>
      </c>
      <c r="E36" s="21"/>
      <c r="J36" s="650" t="s">
        <v>643</v>
      </c>
      <c r="K36" s="670">
        <f t="shared" si="2"/>
        <v>110</v>
      </c>
      <c r="L36" s="619">
        <f t="shared" si="3"/>
        <v>55</v>
      </c>
      <c r="N36" s="21"/>
    </row>
    <row r="37" spans="1:15" x14ac:dyDescent="0.25">
      <c r="A37" s="652" t="s">
        <v>365</v>
      </c>
      <c r="B37" s="653">
        <v>281</v>
      </c>
      <c r="C37" s="653">
        <v>44</v>
      </c>
      <c r="J37" s="652" t="s">
        <v>365</v>
      </c>
      <c r="K37" s="671">
        <f t="shared" si="2"/>
        <v>281</v>
      </c>
      <c r="L37" s="620">
        <f t="shared" si="3"/>
        <v>44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1.25</v>
      </c>
      <c r="C42" s="197"/>
      <c r="D42" s="253"/>
      <c r="E42" s="211"/>
      <c r="F42" s="253"/>
      <c r="G42" s="253"/>
      <c r="J42" s="673" t="s">
        <v>488</v>
      </c>
      <c r="K42" s="674">
        <f>B42</f>
        <v>1.25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0.47</v>
      </c>
      <c r="C43" s="197"/>
      <c r="D43" s="253"/>
      <c r="E43" s="254"/>
      <c r="F43" s="253"/>
      <c r="G43" s="253"/>
      <c r="J43" s="675" t="s">
        <v>489</v>
      </c>
      <c r="K43" s="676">
        <f>B43</f>
        <v>0.47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0.79</v>
      </c>
      <c r="C45" s="197"/>
      <c r="D45" s="255"/>
      <c r="E45" s="256"/>
      <c r="F45" s="253"/>
      <c r="G45" s="253"/>
      <c r="J45" s="678" t="s">
        <v>501</v>
      </c>
      <c r="K45" s="674">
        <f>B45</f>
        <v>0.79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0.98</v>
      </c>
      <c r="C46" s="198"/>
      <c r="D46" s="255"/>
      <c r="E46" s="256"/>
      <c r="F46" s="253"/>
      <c r="G46" s="253"/>
      <c r="J46" s="672" t="s">
        <v>502</v>
      </c>
      <c r="K46" s="676">
        <f>B46</f>
        <v>0.98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0.87</v>
      </c>
      <c r="C48" s="253"/>
      <c r="D48" s="253"/>
      <c r="E48" s="253"/>
      <c r="F48" s="253"/>
      <c r="G48" s="253"/>
      <c r="J48" s="661" t="s">
        <v>498</v>
      </c>
      <c r="K48" s="679">
        <f>B48</f>
        <v>0.87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15106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2599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8862</v>
      </c>
      <c r="D4" s="643">
        <v>1</v>
      </c>
      <c r="E4" s="643">
        <v>1828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22518</v>
      </c>
      <c r="D5" s="602">
        <v>1</v>
      </c>
      <c r="E5" s="602">
        <v>5011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15106</v>
      </c>
      <c r="D6" s="617">
        <v>1</v>
      </c>
      <c r="E6" s="617">
        <v>2599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232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2.2999999999999998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72.400000000000006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0.48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6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6.1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98.3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88.1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3016451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30699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8</v>
      </c>
      <c r="C4" s="600">
        <v>9</v>
      </c>
      <c r="D4" s="600">
        <v>79.7</v>
      </c>
      <c r="E4" s="600">
        <v>0.75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9</v>
      </c>
      <c r="C5" s="602">
        <v>9.4</v>
      </c>
      <c r="D5" s="751">
        <v>74.3</v>
      </c>
      <c r="E5" s="751">
        <v>0.56999999999999995</v>
      </c>
      <c r="G5" s="647" t="s">
        <v>446</v>
      </c>
      <c r="H5" s="648">
        <f>IF(ISBLANK(B4),"",B4)</f>
        <v>8</v>
      </c>
      <c r="I5" s="648">
        <f>IF(ISBLANK(B5),"",B5)</f>
        <v>9</v>
      </c>
      <c r="J5" s="649">
        <f>IF(ISBLANK(B6),"",B6)</f>
        <v>8</v>
      </c>
      <c r="K5" s="569"/>
    </row>
    <row r="6" spans="1:11" x14ac:dyDescent="0.25">
      <c r="A6" s="218">
        <v>2022</v>
      </c>
      <c r="B6" s="601">
        <v>8</v>
      </c>
      <c r="C6" s="602">
        <v>8.1</v>
      </c>
      <c r="D6" s="959">
        <v>72.400000000000006</v>
      </c>
      <c r="E6" s="959">
        <v>0.48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9</v>
      </c>
      <c r="I9" s="648">
        <f>IF(ISBLANK(C5),"",C5)</f>
        <v>9.4</v>
      </c>
      <c r="J9" s="649">
        <f>IF(ISBLANK(C6),"",C6)</f>
        <v>8.1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226</v>
      </c>
      <c r="C4" s="643">
        <v>2.2000000000000002</v>
      </c>
      <c r="D4" s="643">
        <v>1</v>
      </c>
      <c r="E4" s="643">
        <v>0.16</v>
      </c>
      <c r="F4" s="643">
        <v>0.5</v>
      </c>
      <c r="G4" s="643">
        <v>2.4</v>
      </c>
      <c r="H4" s="1066"/>
      <c r="I4" s="253"/>
      <c r="J4" s="253"/>
      <c r="K4" s="253"/>
    </row>
    <row r="5" spans="1:11" x14ac:dyDescent="0.25">
      <c r="A5" s="480">
        <v>2021</v>
      </c>
      <c r="B5" s="602">
        <v>240</v>
      </c>
      <c r="C5" s="602">
        <v>2.4</v>
      </c>
      <c r="D5" s="602">
        <v>1.1000000000000001</v>
      </c>
      <c r="E5" s="602">
        <v>0.16</v>
      </c>
      <c r="F5" s="602">
        <v>0.6</v>
      </c>
      <c r="G5" s="602">
        <v>2.2999999999999998</v>
      </c>
      <c r="H5" s="1066"/>
      <c r="I5" s="253"/>
      <c r="J5" s="253"/>
      <c r="K5" s="253"/>
    </row>
    <row r="6" spans="1:11" x14ac:dyDescent="0.25">
      <c r="A6" s="360">
        <v>2022</v>
      </c>
      <c r="B6" s="602">
        <v>232</v>
      </c>
      <c r="C6" s="602">
        <v>2.4</v>
      </c>
      <c r="D6" s="602">
        <v>1.1000000000000001</v>
      </c>
      <c r="E6" s="602">
        <v>0.16</v>
      </c>
      <c r="F6" s="602">
        <v>0.6</v>
      </c>
      <c r="G6" s="602">
        <v>2.2999999999999998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98.9</v>
      </c>
      <c r="C5" s="602">
        <v>96.2</v>
      </c>
      <c r="D5" s="602">
        <v>3</v>
      </c>
      <c r="E5" s="602">
        <v>3</v>
      </c>
      <c r="F5" s="253"/>
      <c r="G5" s="253"/>
      <c r="H5" s="253"/>
    </row>
    <row r="6" spans="1:8" x14ac:dyDescent="0.25">
      <c r="A6" s="360">
        <v>2021</v>
      </c>
      <c r="B6" s="602">
        <v>91.7</v>
      </c>
      <c r="C6" s="602">
        <v>82.7</v>
      </c>
      <c r="D6" s="602">
        <v>6</v>
      </c>
      <c r="E6" s="602">
        <v>6</v>
      </c>
      <c r="F6" s="253"/>
      <c r="G6" s="253"/>
      <c r="H6" s="253"/>
    </row>
    <row r="7" spans="1:8" x14ac:dyDescent="0.25">
      <c r="A7" s="481">
        <v>2022</v>
      </c>
      <c r="B7" s="1067">
        <v>98.3</v>
      </c>
      <c r="C7" s="1067">
        <v>88.1</v>
      </c>
      <c r="D7" s="1067">
        <v>6</v>
      </c>
      <c r="E7" s="1067">
        <v>6.1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3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6</v>
      </c>
    </row>
    <row r="17" spans="1:2" x14ac:dyDescent="0.25">
      <c r="A17" s="633">
        <f t="shared" si="0"/>
        <v>2022</v>
      </c>
      <c r="B17" s="627">
        <f t="shared" si="1"/>
        <v>6.1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10291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10.5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20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515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4891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239293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2435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9707</v>
      </c>
      <c r="C5" s="1034">
        <v>3981</v>
      </c>
      <c r="D5" s="600">
        <v>5726</v>
      </c>
      <c r="G5" s="871" t="s">
        <v>126</v>
      </c>
      <c r="H5" s="637">
        <f>IF(ISBLANK(D7),"",D7)</f>
        <v>6143</v>
      </c>
    </row>
    <row r="6" spans="1:17" x14ac:dyDescent="0.25">
      <c r="A6" s="641">
        <v>2021</v>
      </c>
      <c r="B6" s="1034">
        <v>9850</v>
      </c>
      <c r="C6" s="1034">
        <v>4030</v>
      </c>
      <c r="D6" s="602">
        <v>5820</v>
      </c>
      <c r="G6" s="635" t="s">
        <v>127</v>
      </c>
      <c r="H6" s="623">
        <f>IF(ISBLANK(C7),"",C7)</f>
        <v>4148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10291</v>
      </c>
      <c r="C7" s="1034">
        <v>4148</v>
      </c>
      <c r="D7" s="617">
        <v>6143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6143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4148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108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5.4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5.3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89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3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105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2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6389</v>
      </c>
      <c r="C6" s="55">
        <v>3247</v>
      </c>
      <c r="D6" s="55">
        <v>3142</v>
      </c>
      <c r="E6" s="70">
        <v>8210</v>
      </c>
      <c r="F6" s="55">
        <v>4227</v>
      </c>
      <c r="G6" s="110">
        <v>3983</v>
      </c>
      <c r="H6" s="55">
        <v>4532</v>
      </c>
      <c r="I6" s="55">
        <v>2290</v>
      </c>
      <c r="J6" s="55">
        <v>2242</v>
      </c>
      <c r="K6" s="70">
        <v>17995</v>
      </c>
      <c r="L6" s="55">
        <v>9182</v>
      </c>
      <c r="M6" s="110">
        <v>8813</v>
      </c>
      <c r="N6" s="70">
        <v>17810</v>
      </c>
      <c r="O6" s="55">
        <v>9208</v>
      </c>
      <c r="P6" s="110">
        <v>8602</v>
      </c>
      <c r="Q6" s="70">
        <v>66205</v>
      </c>
      <c r="R6" s="55">
        <v>33558</v>
      </c>
      <c r="S6" s="110">
        <v>32647</v>
      </c>
      <c r="T6" s="70">
        <v>101332</v>
      </c>
      <c r="U6" s="55">
        <v>49956</v>
      </c>
      <c r="V6" s="160">
        <v>51376</v>
      </c>
    </row>
    <row r="7" spans="1:22" x14ac:dyDescent="0.25">
      <c r="A7" s="286">
        <v>2021</v>
      </c>
      <c r="B7" s="167">
        <v>6313</v>
      </c>
      <c r="C7" s="94">
        <v>3238</v>
      </c>
      <c r="D7" s="94">
        <v>3075</v>
      </c>
      <c r="E7" s="167">
        <v>8103</v>
      </c>
      <c r="F7" s="94">
        <v>4151</v>
      </c>
      <c r="G7" s="169">
        <v>3952</v>
      </c>
      <c r="H7" s="94">
        <v>4477</v>
      </c>
      <c r="I7" s="94">
        <v>2266</v>
      </c>
      <c r="J7" s="94">
        <v>2211</v>
      </c>
      <c r="K7" s="167">
        <v>17788</v>
      </c>
      <c r="L7" s="94">
        <v>9096</v>
      </c>
      <c r="M7" s="169">
        <v>8692</v>
      </c>
      <c r="N7" s="167">
        <v>17492</v>
      </c>
      <c r="O7" s="94">
        <v>9037</v>
      </c>
      <c r="P7" s="169">
        <v>8455</v>
      </c>
      <c r="Q7" s="167">
        <v>65130</v>
      </c>
      <c r="R7" s="94">
        <v>33042</v>
      </c>
      <c r="S7" s="169">
        <v>32088</v>
      </c>
      <c r="T7" s="212">
        <v>100155</v>
      </c>
      <c r="U7" s="58">
        <v>49337</v>
      </c>
      <c r="V7" s="160">
        <v>50818</v>
      </c>
    </row>
    <row r="8" spans="1:22" x14ac:dyDescent="0.25">
      <c r="A8" s="219">
        <v>2022</v>
      </c>
      <c r="B8" s="72">
        <v>6645</v>
      </c>
      <c r="C8" s="61">
        <v>3430</v>
      </c>
      <c r="D8" s="61">
        <v>3215</v>
      </c>
      <c r="E8" s="72">
        <v>7942</v>
      </c>
      <c r="F8" s="61">
        <v>4139</v>
      </c>
      <c r="G8" s="111">
        <v>3803</v>
      </c>
      <c r="H8" s="61">
        <v>4276</v>
      </c>
      <c r="I8" s="61">
        <v>2194</v>
      </c>
      <c r="J8" s="61">
        <v>2082</v>
      </c>
      <c r="K8" s="72">
        <v>17793</v>
      </c>
      <c r="L8" s="61">
        <v>9229</v>
      </c>
      <c r="M8" s="111">
        <v>8564</v>
      </c>
      <c r="N8" s="72">
        <v>16199</v>
      </c>
      <c r="O8" s="61">
        <v>8359</v>
      </c>
      <c r="P8" s="111">
        <v>7840</v>
      </c>
      <c r="Q8" s="72">
        <v>62802</v>
      </c>
      <c r="R8" s="61">
        <v>31866</v>
      </c>
      <c r="S8" s="111">
        <v>30936</v>
      </c>
      <c r="T8" s="72">
        <v>98258</v>
      </c>
      <c r="U8" s="61">
        <v>48547</v>
      </c>
      <c r="V8" s="111">
        <v>49711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6645</v>
      </c>
      <c r="C15" s="172">
        <f>E8</f>
        <v>7942</v>
      </c>
      <c r="D15" s="172">
        <f>H8</f>
        <v>4276</v>
      </c>
      <c r="E15" s="172">
        <f>K8</f>
        <v>17793</v>
      </c>
      <c r="F15" s="172">
        <f>N8</f>
        <v>16199</v>
      </c>
      <c r="G15" s="172">
        <f>Q8</f>
        <v>62802</v>
      </c>
      <c r="H15" s="334">
        <f>T8</f>
        <v>98258</v>
      </c>
      <c r="M15" s="172">
        <f>K8</f>
        <v>17793</v>
      </c>
      <c r="N15" s="172">
        <f>H15-E15-O15</f>
        <v>59596</v>
      </c>
      <c r="O15" s="172">
        <f>H15-(B15+C15+G15)</f>
        <v>20869</v>
      </c>
      <c r="P15" s="29"/>
      <c r="Q15" s="100">
        <f>M15/H15*100</f>
        <v>18.108449184799202</v>
      </c>
      <c r="R15" s="100">
        <f>N15/H15*100</f>
        <v>60.652567729854056</v>
      </c>
      <c r="S15" s="100">
        <f>O15/H15*100</f>
        <v>21.238983085346742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18.108449184799202</v>
      </c>
      <c r="R18" s="100">
        <f>N15/H15*100</f>
        <v>60.652567729854056</v>
      </c>
      <c r="S18" s="100">
        <f>O15/H15*100</f>
        <v>21.238983085346742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6.9</v>
      </c>
      <c r="C23" s="361"/>
      <c r="D23" s="361"/>
      <c r="E23" s="167">
        <v>4.5999999999999996</v>
      </c>
      <c r="F23" s="361"/>
      <c r="G23" s="362"/>
      <c r="H23" s="167">
        <v>6.86</v>
      </c>
      <c r="I23" s="94">
        <v>9.2200000000000006</v>
      </c>
      <c r="J23" s="169">
        <v>4.55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7.1</v>
      </c>
      <c r="C24" s="361"/>
      <c r="D24" s="361"/>
      <c r="E24" s="167">
        <v>9.1</v>
      </c>
      <c r="F24" s="361"/>
      <c r="G24" s="362"/>
      <c r="H24" s="167">
        <v>6.12</v>
      </c>
      <c r="I24" s="94">
        <v>9.19</v>
      </c>
      <c r="J24" s="169">
        <v>2.29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5</v>
      </c>
      <c r="C25" s="357"/>
      <c r="D25" s="357"/>
      <c r="E25" s="72">
        <v>6</v>
      </c>
      <c r="F25" s="357"/>
      <c r="G25" s="461"/>
      <c r="H25" s="72">
        <v>2.02</v>
      </c>
      <c r="I25" s="61">
        <v>3.94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4.55</v>
      </c>
      <c r="C32" s="674">
        <f>IF(ISBLANK(I23),"",I23)</f>
        <v>9.2200000000000006</v>
      </c>
      <c r="F32" s="700">
        <f>A23</f>
        <v>2020</v>
      </c>
      <c r="G32" s="674">
        <f>IF(ISBLANK(J23),"",J23)</f>
        <v>4.55</v>
      </c>
      <c r="H32" s="674">
        <f>IF(ISBLANK(I23),"",I23)</f>
        <v>9.2200000000000006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2.29</v>
      </c>
      <c r="C33" s="853">
        <f t="shared" ref="C33:C34" si="2">IF(ISBLANK(I24),"",I24)</f>
        <v>9.19</v>
      </c>
      <c r="F33" s="701">
        <f t="shared" ref="F33:F34" si="3">A24</f>
        <v>2021</v>
      </c>
      <c r="G33" s="853">
        <f t="shared" ref="G33:G34" si="4">IF(ISBLANK(J24),"",J24)</f>
        <v>2.29</v>
      </c>
      <c r="H33" s="853">
        <f t="shared" ref="H33:H34" si="5">IF(ISBLANK(I24),"",I24)</f>
        <v>9.19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3.94</v>
      </c>
      <c r="F34" s="702">
        <f t="shared" si="3"/>
        <v>2022</v>
      </c>
      <c r="G34" s="676">
        <f t="shared" si="4"/>
        <v>0</v>
      </c>
      <c r="H34" s="676">
        <f t="shared" si="5"/>
        <v>3.94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104</v>
      </c>
      <c r="C4" s="600">
        <v>0</v>
      </c>
      <c r="D4" s="600">
        <v>3</v>
      </c>
      <c r="E4" s="599">
        <v>3</v>
      </c>
      <c r="F4" s="600">
        <v>6</v>
      </c>
      <c r="G4" s="600">
        <v>0.2</v>
      </c>
    </row>
    <row r="5" spans="1:10" x14ac:dyDescent="0.25">
      <c r="A5" s="286">
        <v>2022</v>
      </c>
      <c r="B5" s="751">
        <v>94</v>
      </c>
      <c r="C5" s="751">
        <v>0</v>
      </c>
      <c r="D5" s="751">
        <v>2</v>
      </c>
      <c r="E5" s="753">
        <v>2</v>
      </c>
      <c r="F5" s="751">
        <v>5.4</v>
      </c>
      <c r="G5" s="751">
        <v>0.1</v>
      </c>
    </row>
    <row r="6" spans="1:10" x14ac:dyDescent="0.25">
      <c r="A6" s="218">
        <v>2023</v>
      </c>
      <c r="B6" s="752">
        <v>105</v>
      </c>
      <c r="C6" s="752">
        <v>0</v>
      </c>
      <c r="D6" s="752">
        <v>3</v>
      </c>
      <c r="E6" s="754">
        <v>2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104</v>
      </c>
      <c r="C11" s="80">
        <f>IF(ISBLANK(D4),"",D4)</f>
        <v>3</v>
      </c>
      <c r="E11" s="103">
        <f>A4</f>
        <v>2021</v>
      </c>
      <c r="F11" s="80">
        <f>IF(ISBLANK(B4),"",B4)</f>
        <v>104</v>
      </c>
      <c r="G11" s="80">
        <f>IF(ISBLANK(D4),"",D4)</f>
        <v>3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94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94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105</v>
      </c>
      <c r="C13" s="83">
        <f>IF(ISBLANK(D6),"",D6)</f>
        <v>3</v>
      </c>
      <c r="D13" s="253"/>
      <c r="E13" s="155">
        <f t="shared" si="1"/>
        <v>2023</v>
      </c>
      <c r="F13" s="83">
        <f t="shared" si="2"/>
        <v>105</v>
      </c>
      <c r="G13" s="83">
        <f t="shared" si="3"/>
        <v>3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3</v>
      </c>
      <c r="E18" s="603">
        <f>A4</f>
        <v>2021</v>
      </c>
      <c r="F18" s="100">
        <f>IF(ISBLANK(C4),"",C4)</f>
        <v>0</v>
      </c>
      <c r="G18" s="100">
        <f>IF(ISBLANK(E4),"",E4)</f>
        <v>3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2</v>
      </c>
      <c r="E20" s="155">
        <f t="shared" si="5"/>
        <v>2023</v>
      </c>
      <c r="F20" s="83">
        <f>IF(ISBLANK(C6),"",C6)</f>
        <v>0</v>
      </c>
      <c r="G20" s="83">
        <f t="shared" si="6"/>
        <v>2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1874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1.8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1731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10.8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742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568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2222</v>
      </c>
    </row>
    <row r="17" spans="2:3" x14ac:dyDescent="0.25">
      <c r="B17" s="253">
        <v>2022</v>
      </c>
      <c r="C17" s="1100">
        <v>1912</v>
      </c>
    </row>
    <row r="18" spans="2:3" x14ac:dyDescent="0.25">
      <c r="B18" s="253">
        <v>2023</v>
      </c>
      <c r="C18" s="1100">
        <v>1731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2222</v>
      </c>
    </row>
    <row r="22" spans="2:3" x14ac:dyDescent="0.25">
      <c r="B22" s="636">
        <f>B17</f>
        <v>2022</v>
      </c>
      <c r="C22" s="636">
        <f t="shared" ref="C22:C23" si="0">IF(ISBLANK(C17),"",C17)</f>
        <v>1912</v>
      </c>
    </row>
    <row r="23" spans="2:3" x14ac:dyDescent="0.25">
      <c r="B23" s="636">
        <f>B18</f>
        <v>2023</v>
      </c>
      <c r="C23" s="636">
        <f t="shared" si="0"/>
        <v>1731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74</v>
      </c>
      <c r="C5" s="55">
        <v>101</v>
      </c>
      <c r="D5" s="55">
        <v>85</v>
      </c>
      <c r="E5" s="269">
        <f>SUM(B5:D5)</f>
        <v>260</v>
      </c>
      <c r="F5" s="71">
        <v>2135</v>
      </c>
      <c r="G5" s="70">
        <v>0.4</v>
      </c>
      <c r="H5" s="55">
        <v>0.2</v>
      </c>
      <c r="I5" s="110">
        <v>0.4</v>
      </c>
      <c r="J5" s="71">
        <v>2.1</v>
      </c>
    </row>
    <row r="6" spans="1:10" x14ac:dyDescent="0.25">
      <c r="A6" s="286">
        <v>2022</v>
      </c>
      <c r="B6" s="757">
        <v>91</v>
      </c>
      <c r="C6" s="758">
        <v>94</v>
      </c>
      <c r="D6" s="758">
        <v>84</v>
      </c>
      <c r="E6" s="270">
        <f>SUM(B6:D6)</f>
        <v>269</v>
      </c>
      <c r="F6" s="214">
        <v>1753</v>
      </c>
      <c r="G6" s="457">
        <v>0.5</v>
      </c>
      <c r="H6" s="458">
        <v>0.2</v>
      </c>
      <c r="I6" s="763">
        <v>0.4</v>
      </c>
      <c r="J6" s="214">
        <v>1.8</v>
      </c>
    </row>
    <row r="7" spans="1:10" x14ac:dyDescent="0.25">
      <c r="A7" s="218">
        <v>2023</v>
      </c>
      <c r="B7" s="167">
        <v>105</v>
      </c>
      <c r="C7" s="94">
        <v>103</v>
      </c>
      <c r="D7" s="94">
        <v>94</v>
      </c>
      <c r="E7" s="447">
        <f>SUM(B7:D7)</f>
        <v>302</v>
      </c>
      <c r="F7" s="168">
        <v>1874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2135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1753</v>
      </c>
      <c r="C14" s="28"/>
      <c r="D14" s="28"/>
      <c r="F14" s="625" t="s">
        <v>1526</v>
      </c>
      <c r="G14" s="621">
        <f>IF(ISBLANK(B7),"",B7)</f>
        <v>105</v>
      </c>
      <c r="I14" s="625" t="s">
        <v>1529</v>
      </c>
      <c r="J14" s="621">
        <f>IF(ISBLANK(B7),"",B7)</f>
        <v>105</v>
      </c>
    </row>
    <row r="15" spans="1:10" x14ac:dyDescent="0.25">
      <c r="A15" s="624">
        <f t="shared" ref="A15" si="1">A7</f>
        <v>2023</v>
      </c>
      <c r="B15" s="623">
        <f t="shared" si="0"/>
        <v>1874</v>
      </c>
      <c r="C15" s="28"/>
      <c r="D15" s="28"/>
      <c r="F15" s="626" t="s">
        <v>1527</v>
      </c>
      <c r="G15" s="622">
        <f>IF(ISBLANK(C7),"",C7)</f>
        <v>103</v>
      </c>
      <c r="I15" s="626" t="s">
        <v>1538</v>
      </c>
      <c r="J15" s="622">
        <f>IF(ISBLANK(C7),"",C7)</f>
        <v>103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94</v>
      </c>
      <c r="I16" s="627" t="s">
        <v>1539</v>
      </c>
      <c r="J16" s="623">
        <f>IF(ISBLANK(D7),"",D7)</f>
        <v>94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73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264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107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8.8000000000000007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100</v>
      </c>
      <c r="C6" s="759"/>
      <c r="D6" s="759"/>
      <c r="E6" s="457">
        <v>7.9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63</v>
      </c>
      <c r="C7" s="759"/>
      <c r="D7" s="759"/>
      <c r="E7" s="457">
        <v>5.0999999999999996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107</v>
      </c>
      <c r="C8" s="760"/>
      <c r="D8" s="760"/>
      <c r="E8" s="601">
        <v>8.8000000000000007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100</v>
      </c>
      <c r="C16" s="755"/>
      <c r="I16" s="700">
        <f>A6</f>
        <v>2020</v>
      </c>
      <c r="J16" s="674">
        <f>IF(ISBLANK(E6),"",E6)</f>
        <v>7.9</v>
      </c>
      <c r="K16" s="756"/>
    </row>
    <row r="17" spans="1:10" x14ac:dyDescent="0.25">
      <c r="A17" s="701">
        <f>A7</f>
        <v>2021</v>
      </c>
      <c r="B17" s="853">
        <f>IF(ISBLANK(B7),"",B7)</f>
        <v>63</v>
      </c>
      <c r="C17" s="755"/>
      <c r="I17" s="701">
        <f>A7</f>
        <v>2021</v>
      </c>
      <c r="J17" s="853">
        <f>IF(ISBLANK(E7),"",E7)</f>
        <v>5.0999999999999996</v>
      </c>
    </row>
    <row r="18" spans="1:10" x14ac:dyDescent="0.25">
      <c r="A18" s="702">
        <f>A8</f>
        <v>2022</v>
      </c>
      <c r="B18" s="676">
        <f>IF(ISBLANK(B8),"",B8)</f>
        <v>107</v>
      </c>
      <c r="C18" s="755"/>
      <c r="I18" s="702">
        <f>A8</f>
        <v>2022</v>
      </c>
      <c r="J18" s="676">
        <f>IF(ISBLANK(E8),"",E8)</f>
        <v>8.8000000000000007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67</v>
      </c>
      <c r="D5" s="449">
        <f>IF(ISBLANK(B5),"",A5)</f>
        <v>2021</v>
      </c>
      <c r="E5" s="618">
        <f>IF(ISBLANK(B5),"",B5)</f>
        <v>67</v>
      </c>
      <c r="K5" s="217">
        <v>2020</v>
      </c>
      <c r="L5" s="655">
        <v>5.8</v>
      </c>
    </row>
    <row r="6" spans="1:12" x14ac:dyDescent="0.25">
      <c r="A6" s="229">
        <v>2022</v>
      </c>
      <c r="B6" s="602">
        <v>63</v>
      </c>
      <c r="D6" s="450">
        <f>IF(ISBLANK(B6),"",A6)</f>
        <v>2022</v>
      </c>
      <c r="E6" s="619">
        <f>IF(ISBLANK(B6),"",B6)</f>
        <v>63</v>
      </c>
      <c r="K6" s="286">
        <v>2021</v>
      </c>
      <c r="L6" s="657">
        <v>5.9</v>
      </c>
    </row>
    <row r="7" spans="1:12" x14ac:dyDescent="0.25">
      <c r="A7" s="123">
        <v>2023</v>
      </c>
      <c r="B7" s="617">
        <v>63</v>
      </c>
      <c r="D7" s="379">
        <f>IF(ISBLANK(B7),"",A7)</f>
        <v>2023</v>
      </c>
      <c r="E7" s="620">
        <f>IF(ISBLANK(B7),"",B7)</f>
        <v>63</v>
      </c>
      <c r="K7" s="219">
        <v>2022</v>
      </c>
      <c r="L7" s="617">
        <v>5.3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52</v>
      </c>
      <c r="C4" s="643">
        <v>286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56</v>
      </c>
      <c r="C5" s="602">
        <v>303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73</v>
      </c>
      <c r="C6" s="602">
        <v>264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20</v>
      </c>
      <c r="C5" s="643">
        <v>5039</v>
      </c>
      <c r="D5" s="643">
        <v>485</v>
      </c>
      <c r="E5" s="869">
        <v>9.6</v>
      </c>
      <c r="F5" s="1039">
        <v>8</v>
      </c>
      <c r="G5" s="1039">
        <v>11.1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22</v>
      </c>
      <c r="C6" s="657">
        <v>4524</v>
      </c>
      <c r="D6" s="657">
        <v>448</v>
      </c>
      <c r="E6" s="657">
        <v>9.8000000000000007</v>
      </c>
      <c r="F6" s="657">
        <v>8.1999999999999993</v>
      </c>
      <c r="G6" s="657">
        <v>11.5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20</v>
      </c>
      <c r="C7" s="617">
        <v>4891</v>
      </c>
      <c r="D7" s="617">
        <v>515</v>
      </c>
      <c r="E7" s="617">
        <v>10.5</v>
      </c>
      <c r="F7" s="617">
        <v>8.5</v>
      </c>
      <c r="G7" s="617">
        <v>12.4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12.5</v>
      </c>
      <c r="C4" s="655">
        <v>646</v>
      </c>
      <c r="D4" s="655">
        <v>3.6</v>
      </c>
      <c r="E4" s="655">
        <v>576</v>
      </c>
      <c r="F4" s="655">
        <v>0.6</v>
      </c>
      <c r="G4" s="655">
        <v>107</v>
      </c>
      <c r="H4" s="655">
        <v>3</v>
      </c>
      <c r="I4" s="655">
        <v>81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10.8</v>
      </c>
      <c r="C5" s="602">
        <v>702</v>
      </c>
      <c r="D5" s="602">
        <v>4</v>
      </c>
      <c r="E5" s="602">
        <v>573</v>
      </c>
      <c r="F5" s="602">
        <v>0.6</v>
      </c>
      <c r="G5" s="602">
        <v>96</v>
      </c>
      <c r="H5" s="602">
        <v>2</v>
      </c>
      <c r="I5" s="602">
        <v>83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742</v>
      </c>
      <c r="D6" s="617"/>
      <c r="E6" s="617">
        <v>568</v>
      </c>
      <c r="F6" s="617"/>
      <c r="G6" s="617">
        <v>108</v>
      </c>
      <c r="H6" s="617">
        <v>2</v>
      </c>
      <c r="I6" s="617">
        <v>89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14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502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103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874</v>
      </c>
      <c r="C4" s="1006">
        <v>434</v>
      </c>
      <c r="D4" s="1006">
        <v>440</v>
      </c>
      <c r="E4" s="1005">
        <v>1636</v>
      </c>
      <c r="F4" s="1006">
        <v>870</v>
      </c>
      <c r="G4" s="1006">
        <v>766</v>
      </c>
      <c r="H4" s="1007">
        <v>8.6</v>
      </c>
      <c r="I4" s="1007">
        <v>16.100000000000001</v>
      </c>
      <c r="J4" s="1007">
        <v>-7.5</v>
      </c>
      <c r="K4" s="70">
        <v>663</v>
      </c>
      <c r="L4" s="55">
        <v>277</v>
      </c>
      <c r="M4" s="110">
        <v>386</v>
      </c>
      <c r="N4" s="55">
        <v>993</v>
      </c>
      <c r="O4" s="55">
        <v>424</v>
      </c>
      <c r="P4" s="110">
        <v>569</v>
      </c>
    </row>
    <row r="5" spans="1:17" x14ac:dyDescent="0.25">
      <c r="A5" s="286">
        <v>2021</v>
      </c>
      <c r="B5" s="1008">
        <v>980</v>
      </c>
      <c r="C5" s="1009">
        <v>544</v>
      </c>
      <c r="D5" s="1009">
        <v>436</v>
      </c>
      <c r="E5" s="1008">
        <v>2047</v>
      </c>
      <c r="F5" s="1009">
        <v>1093</v>
      </c>
      <c r="G5" s="1009">
        <v>954</v>
      </c>
      <c r="H5" s="1010">
        <v>9.8000000000000007</v>
      </c>
      <c r="I5" s="1010">
        <v>20.399999999999999</v>
      </c>
      <c r="J5" s="1010">
        <v>-10.7</v>
      </c>
      <c r="K5" s="212">
        <v>1022</v>
      </c>
      <c r="L5" s="58">
        <v>374</v>
      </c>
      <c r="M5" s="160">
        <v>648</v>
      </c>
      <c r="N5" s="58">
        <v>1217</v>
      </c>
      <c r="O5" s="58">
        <v>482</v>
      </c>
      <c r="P5" s="160">
        <v>735</v>
      </c>
    </row>
    <row r="6" spans="1:17" x14ac:dyDescent="0.25">
      <c r="A6" s="219">
        <v>2022</v>
      </c>
      <c r="B6" s="1011">
        <v>992</v>
      </c>
      <c r="C6" s="1012">
        <v>507</v>
      </c>
      <c r="D6" s="1012">
        <v>485</v>
      </c>
      <c r="E6" s="1011">
        <v>1646</v>
      </c>
      <c r="F6" s="1012">
        <v>837</v>
      </c>
      <c r="G6" s="1012">
        <v>809</v>
      </c>
      <c r="H6" s="1013">
        <v>10.1</v>
      </c>
      <c r="I6" s="1013">
        <v>16.8</v>
      </c>
      <c r="J6" s="1013">
        <v>-6.7</v>
      </c>
      <c r="K6" s="1014">
        <v>1232</v>
      </c>
      <c r="L6" s="1015">
        <v>477</v>
      </c>
      <c r="M6" s="1016">
        <v>755</v>
      </c>
      <c r="N6" s="1015">
        <v>1438</v>
      </c>
      <c r="O6" s="1015">
        <v>574</v>
      </c>
      <c r="P6" s="1016">
        <v>864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440</v>
      </c>
      <c r="C13" s="319">
        <f>IF(ISBLANK(C4),"",C4)</f>
        <v>434</v>
      </c>
      <c r="D13" s="364"/>
      <c r="E13" s="322">
        <f>A4</f>
        <v>2020</v>
      </c>
      <c r="F13" s="319">
        <f>IF(ISBLANK(G4),"",G4)</f>
        <v>766</v>
      </c>
      <c r="G13" s="319">
        <f>IF(ISBLANK(F4),"",F4)</f>
        <v>870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436</v>
      </c>
      <c r="C14" s="320">
        <f t="shared" ref="C14:C15" si="2">IF(ISBLANK(C5),"",C5)</f>
        <v>544</v>
      </c>
      <c r="D14" s="364"/>
      <c r="E14" s="323">
        <f t="shared" ref="E14:E15" si="3">A5</f>
        <v>2021</v>
      </c>
      <c r="F14" s="320">
        <f t="shared" ref="F14:F15" si="4">IF(ISBLANK(G5),"",G5)</f>
        <v>954</v>
      </c>
      <c r="G14" s="320">
        <f t="shared" ref="G14:G15" si="5">IF(ISBLANK(F5),"",F5)</f>
        <v>1093</v>
      </c>
      <c r="H14" s="389"/>
      <c r="I14" s="389"/>
      <c r="J14" s="48"/>
      <c r="K14" s="325" t="s">
        <v>536</v>
      </c>
      <c r="L14" s="328">
        <f>IF(ISBLANK(K4),"",K4)</f>
        <v>663</v>
      </c>
      <c r="M14" s="328">
        <f>IF(ISBLANK(K5),"",K5)</f>
        <v>1022</v>
      </c>
      <c r="N14" s="328">
        <f>IF(ISBLANK(K6),"",K6)</f>
        <v>1232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485</v>
      </c>
      <c r="C15" s="321">
        <f t="shared" si="2"/>
        <v>507</v>
      </c>
      <c r="E15" s="324">
        <f t="shared" si="3"/>
        <v>2022</v>
      </c>
      <c r="F15" s="321">
        <f t="shared" si="4"/>
        <v>809</v>
      </c>
      <c r="G15" s="321">
        <f t="shared" si="5"/>
        <v>837</v>
      </c>
      <c r="H15" s="211"/>
      <c r="I15" s="211"/>
      <c r="J15" s="28"/>
      <c r="K15" s="326" t="s">
        <v>535</v>
      </c>
      <c r="L15" s="329">
        <f>IF(ISBLANK(N4),"",N4)</f>
        <v>993</v>
      </c>
      <c r="M15" s="329">
        <f>IF(ISBLANK(N5),"",N5)</f>
        <v>1217</v>
      </c>
      <c r="N15" s="329">
        <f>IF(ISBLANK(N6),"",N6)</f>
        <v>1438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663</v>
      </c>
      <c r="M19" s="328">
        <f>IF(ISBLANK(K5),"",K5)</f>
        <v>1022</v>
      </c>
      <c r="N19" s="328">
        <f>IF(ISBLANK(K6),"",K6)</f>
        <v>1232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993</v>
      </c>
      <c r="M20" s="329">
        <f>IF(ISBLANK(N5),"",N5)</f>
        <v>1217</v>
      </c>
      <c r="N20" s="329">
        <f>IF(ISBLANK(N6),"",N6)</f>
        <v>1438</v>
      </c>
      <c r="O20" s="364"/>
    </row>
    <row r="21" spans="1:15" x14ac:dyDescent="0.25">
      <c r="A21" s="322">
        <f>A4</f>
        <v>2020</v>
      </c>
      <c r="B21" s="319">
        <f>IF(ISBLANK(D4),"",D4)</f>
        <v>440</v>
      </c>
      <c r="C21" s="319">
        <f>IF(ISBLANK(C4),"",C4)</f>
        <v>434</v>
      </c>
      <c r="E21" s="322">
        <f>A4</f>
        <v>2020</v>
      </c>
      <c r="F21" s="319">
        <f>IF(ISBLANK(G4),"",G4)</f>
        <v>766</v>
      </c>
      <c r="G21" s="319">
        <f>IF(ISBLANK(F4),"",F4)</f>
        <v>870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436</v>
      </c>
      <c r="C22" s="320">
        <f t="shared" ref="C22:C23" si="8">IF(ISBLANK(C5),"",C5)</f>
        <v>544</v>
      </c>
      <c r="E22" s="323">
        <f t="shared" ref="E22:E23" si="9">A5</f>
        <v>2021</v>
      </c>
      <c r="F22" s="320">
        <f t="shared" ref="F22:F23" si="10">IF(ISBLANK(G5),"",G5)</f>
        <v>954</v>
      </c>
      <c r="G22" s="320">
        <f t="shared" ref="G22:G23" si="11">IF(ISBLANK(F5),"",F5)</f>
        <v>1093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485</v>
      </c>
      <c r="C23" s="321">
        <f t="shared" si="8"/>
        <v>507</v>
      </c>
      <c r="E23" s="324">
        <f t="shared" si="9"/>
        <v>2022</v>
      </c>
      <c r="F23" s="321">
        <f t="shared" si="10"/>
        <v>809</v>
      </c>
      <c r="G23" s="321">
        <f t="shared" si="11"/>
        <v>837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13</v>
      </c>
      <c r="C5" s="611"/>
      <c r="D5" s="611"/>
      <c r="E5" s="599">
        <v>84</v>
      </c>
      <c r="F5" s="616"/>
      <c r="G5" s="945"/>
      <c r="H5" s="599">
        <v>330</v>
      </c>
      <c r="I5" s="616">
        <v>106</v>
      </c>
      <c r="J5" s="616">
        <v>224</v>
      </c>
      <c r="K5" s="616"/>
      <c r="L5" s="945"/>
    </row>
    <row r="6" spans="1:12" x14ac:dyDescent="0.25">
      <c r="A6" s="286">
        <v>2021</v>
      </c>
      <c r="B6" s="601">
        <v>10</v>
      </c>
      <c r="C6" s="612"/>
      <c r="D6" s="612"/>
      <c r="E6" s="1034">
        <v>67</v>
      </c>
      <c r="F6" s="1028"/>
      <c r="G6" s="980"/>
      <c r="H6" s="1034">
        <v>372</v>
      </c>
      <c r="I6" s="1028">
        <v>123</v>
      </c>
      <c r="J6" s="1028">
        <v>249</v>
      </c>
      <c r="K6" s="1028"/>
      <c r="L6" s="980"/>
    </row>
    <row r="7" spans="1:12" x14ac:dyDescent="0.25">
      <c r="A7" s="218">
        <v>2022</v>
      </c>
      <c r="B7" s="601">
        <v>14</v>
      </c>
      <c r="C7" s="612"/>
      <c r="D7" s="612"/>
      <c r="E7" s="1034">
        <v>103</v>
      </c>
      <c r="F7" s="1028"/>
      <c r="G7" s="980"/>
      <c r="H7" s="1034">
        <v>502</v>
      </c>
      <c r="I7" s="1028">
        <v>199</v>
      </c>
      <c r="J7" s="1028">
        <v>303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199</v>
      </c>
    </row>
    <row r="15" spans="1:12" ht="30" x14ac:dyDescent="0.25">
      <c r="A15" s="833" t="s">
        <v>1543</v>
      </c>
      <c r="B15" s="623">
        <f>IF(ISBLANK(J7),"",J7)</f>
        <v>303</v>
      </c>
    </row>
    <row r="17" spans="1:2" x14ac:dyDescent="0.25">
      <c r="A17" s="625" t="s">
        <v>1540</v>
      </c>
      <c r="B17" s="621">
        <f>IF(ISBLANK(I7),"",I7)</f>
        <v>199</v>
      </c>
    </row>
    <row r="18" spans="1:2" x14ac:dyDescent="0.25">
      <c r="A18" s="627" t="s">
        <v>1541</v>
      </c>
      <c r="B18" s="623">
        <f>IF(ISBLANK(J7),"",J7)</f>
        <v>303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45.2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51.2</v>
      </c>
      <c r="C6" s="614">
        <v>30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50.5</v>
      </c>
      <c r="C10" s="614">
        <v>32.9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45.2</v>
      </c>
      <c r="C14" s="73">
        <v>38.6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177.316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421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34593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252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25050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1518.17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1.4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177.32599999999999</v>
      </c>
      <c r="C5" s="611">
        <v>177.32599999999999</v>
      </c>
      <c r="D5" s="751">
        <v>27745</v>
      </c>
      <c r="E5" s="751">
        <v>28</v>
      </c>
      <c r="G5" s="358">
        <v>2014</v>
      </c>
      <c r="H5" s="70">
        <v>1482.86</v>
      </c>
      <c r="I5" s="55">
        <v>1421.01</v>
      </c>
      <c r="J5" s="55">
        <v>61.85</v>
      </c>
      <c r="K5" s="71">
        <v>3</v>
      </c>
    </row>
    <row r="6" spans="1:12" x14ac:dyDescent="0.25">
      <c r="A6" s="286">
        <v>2021</v>
      </c>
      <c r="B6" s="601">
        <v>177.32599999999999</v>
      </c>
      <c r="C6" s="612">
        <v>177.32599999999999</v>
      </c>
      <c r="D6" s="959">
        <v>26792</v>
      </c>
      <c r="E6" s="959">
        <v>27</v>
      </c>
      <c r="G6" s="480">
        <v>2017</v>
      </c>
      <c r="H6" s="212">
        <v>1518.55</v>
      </c>
      <c r="I6" s="58">
        <v>1417</v>
      </c>
      <c r="J6" s="58">
        <v>101.55</v>
      </c>
      <c r="K6" s="214">
        <v>3</v>
      </c>
    </row>
    <row r="7" spans="1:12" x14ac:dyDescent="0.25">
      <c r="A7" s="218">
        <v>2022</v>
      </c>
      <c r="B7" s="601">
        <v>177.316</v>
      </c>
      <c r="C7" s="612">
        <v>177.316</v>
      </c>
      <c r="D7" s="959">
        <v>26154</v>
      </c>
      <c r="E7" s="959">
        <v>27</v>
      </c>
      <c r="G7" s="482">
        <v>2020</v>
      </c>
      <c r="H7" s="72">
        <v>1518.17</v>
      </c>
      <c r="I7" s="61">
        <v>1417</v>
      </c>
      <c r="J7" s="61">
        <v>101.17</v>
      </c>
      <c r="K7" s="73">
        <v>3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177.316</v>
      </c>
      <c r="D14" s="631">
        <f>A5</f>
        <v>2020</v>
      </c>
      <c r="E14" s="625">
        <f>IF(ISBLANK(D5),"",D5)</f>
        <v>27745</v>
      </c>
      <c r="F14" s="211"/>
      <c r="G14" s="634" t="s">
        <v>925</v>
      </c>
      <c r="H14" s="621">
        <f>IF(ISBLANK(J7),"",J7)</f>
        <v>101.17</v>
      </c>
      <c r="I14" s="211"/>
      <c r="J14" s="211"/>
    </row>
    <row r="15" spans="1:12" x14ac:dyDescent="0.25">
      <c r="A15" s="870" t="s">
        <v>16</v>
      </c>
      <c r="B15" s="630">
        <f>IF(ISBLANK(B7),"",B7)</f>
        <v>177.316</v>
      </c>
      <c r="D15" s="632">
        <f t="shared" ref="D15:D16" si="0">A6</f>
        <v>2021</v>
      </c>
      <c r="E15" s="626">
        <f>IF(ISBLANK(D6),"",D6)</f>
        <v>26792</v>
      </c>
      <c r="F15" s="211"/>
      <c r="G15" s="635" t="s">
        <v>926</v>
      </c>
      <c r="H15" s="623">
        <f>IF(ISBLANK(I7),"",I7)</f>
        <v>1417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26154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177.316</v>
      </c>
      <c r="F19" s="253"/>
      <c r="G19" s="634" t="s">
        <v>529</v>
      </c>
      <c r="H19" s="621">
        <f>IF(ISBLANK(J7),"",J7)</f>
        <v>101.17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177.316</v>
      </c>
      <c r="F20" s="253"/>
      <c r="G20" s="635" t="s">
        <v>528</v>
      </c>
      <c r="H20" s="623">
        <f>IF(ISBLANK(I7),"",I7)</f>
        <v>1417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1.9</v>
      </c>
      <c r="C5" s="1092">
        <v>34457</v>
      </c>
      <c r="D5" s="1093">
        <v>421</v>
      </c>
      <c r="E5" s="1092">
        <v>25050</v>
      </c>
      <c r="F5" s="1093">
        <v>252</v>
      </c>
    </row>
    <row r="6" spans="1:9" x14ac:dyDescent="0.25">
      <c r="A6" s="218">
        <v>2021</v>
      </c>
      <c r="B6" s="1092">
        <v>1.6</v>
      </c>
      <c r="C6" s="1092">
        <v>34593</v>
      </c>
      <c r="D6" s="1093">
        <v>421</v>
      </c>
      <c r="E6" s="1092">
        <v>25050</v>
      </c>
      <c r="F6" s="1093">
        <v>252</v>
      </c>
    </row>
    <row r="7" spans="1:9" x14ac:dyDescent="0.25">
      <c r="A7" s="219">
        <v>2022</v>
      </c>
      <c r="B7" s="73">
        <v>1.4</v>
      </c>
      <c r="C7" s="73">
        <v>34593</v>
      </c>
      <c r="D7" s="73">
        <v>421</v>
      </c>
      <c r="E7" s="73">
        <v>25050</v>
      </c>
      <c r="F7" s="73">
        <v>252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7582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3103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4479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31599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14149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17450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4.5999999999999996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3.9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2451</v>
      </c>
      <c r="C5" s="458">
        <v>1709</v>
      </c>
      <c r="D5" s="458">
        <v>742</v>
      </c>
      <c r="E5" s="457">
        <v>5905</v>
      </c>
      <c r="F5" s="458">
        <v>4294</v>
      </c>
      <c r="G5" s="458">
        <v>1611</v>
      </c>
      <c r="H5" s="457">
        <v>2.5</v>
      </c>
      <c r="I5" s="763">
        <v>2.2000000000000002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3440</v>
      </c>
      <c r="C6" s="458">
        <v>1679</v>
      </c>
      <c r="D6" s="458">
        <v>1761</v>
      </c>
      <c r="E6" s="457">
        <v>10334</v>
      </c>
      <c r="F6" s="458">
        <v>3669</v>
      </c>
      <c r="G6" s="458">
        <v>6665</v>
      </c>
      <c r="H6" s="457">
        <v>2.2000000000000002</v>
      </c>
      <c r="I6" s="763">
        <v>3.8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7582</v>
      </c>
      <c r="C7" s="612">
        <v>3103</v>
      </c>
      <c r="D7" s="612">
        <v>4479</v>
      </c>
      <c r="E7" s="601">
        <v>31599</v>
      </c>
      <c r="F7" s="612">
        <v>14149</v>
      </c>
      <c r="G7" s="612">
        <v>17450</v>
      </c>
      <c r="H7" s="947">
        <v>4.5999999999999996</v>
      </c>
      <c r="I7" s="948">
        <v>3.9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2451</v>
      </c>
      <c r="C14" s="674">
        <f t="shared" ref="C14:D14" si="0">IF(ISBLANK(C5),"",C5)</f>
        <v>1709</v>
      </c>
      <c r="D14" s="669">
        <f t="shared" si="0"/>
        <v>742</v>
      </c>
      <c r="F14" s="884">
        <f>A5</f>
        <v>2020</v>
      </c>
      <c r="G14" s="674">
        <f>IF(ISBLANK(E5),"",E5)</f>
        <v>5905</v>
      </c>
      <c r="H14" s="674">
        <f t="shared" ref="H14:I16" si="1">IF(ISBLANK(F5),"",F5)</f>
        <v>4294</v>
      </c>
      <c r="I14" s="669">
        <f t="shared" si="1"/>
        <v>1611</v>
      </c>
      <c r="J14" s="756"/>
      <c r="K14" s="884">
        <f>A5</f>
        <v>2020</v>
      </c>
      <c r="L14" s="674">
        <f>IF(ISBLANK(H5),"",H5)</f>
        <v>2.5</v>
      </c>
      <c r="M14" s="669">
        <f>IF(ISBLANK(I5),"",I5)</f>
        <v>2.2000000000000002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3440</v>
      </c>
      <c r="C15" s="879">
        <f t="shared" si="3"/>
        <v>1679</v>
      </c>
      <c r="D15" s="886">
        <f t="shared" si="3"/>
        <v>1761</v>
      </c>
      <c r="F15" s="890">
        <f t="shared" ref="F15:F16" si="4">A6</f>
        <v>2021</v>
      </c>
      <c r="G15" s="853">
        <f t="shared" ref="G15:G16" si="5">IF(ISBLANK(E6),"",E6)</f>
        <v>10334</v>
      </c>
      <c r="H15" s="853">
        <f t="shared" si="1"/>
        <v>3669</v>
      </c>
      <c r="I15" s="670">
        <f t="shared" si="1"/>
        <v>6665</v>
      </c>
      <c r="J15" s="211"/>
      <c r="K15" s="890">
        <f t="shared" ref="K15:K16" si="6">A6</f>
        <v>2021</v>
      </c>
      <c r="L15" s="853">
        <f t="shared" ref="L15:M16" si="7">IF(ISBLANK(H6),"",H6)</f>
        <v>2.2000000000000002</v>
      </c>
      <c r="M15" s="670">
        <f t="shared" si="7"/>
        <v>3.8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7582</v>
      </c>
      <c r="C16" s="888">
        <f t="shared" si="3"/>
        <v>3103</v>
      </c>
      <c r="D16" s="889">
        <f t="shared" si="3"/>
        <v>4479</v>
      </c>
      <c r="F16" s="891">
        <f t="shared" si="4"/>
        <v>2022</v>
      </c>
      <c r="G16" s="676">
        <f t="shared" si="5"/>
        <v>31599</v>
      </c>
      <c r="H16" s="676">
        <f t="shared" si="1"/>
        <v>14149</v>
      </c>
      <c r="I16" s="671">
        <f t="shared" si="1"/>
        <v>17450</v>
      </c>
      <c r="J16" s="211"/>
      <c r="K16" s="891">
        <f t="shared" si="6"/>
        <v>2022</v>
      </c>
      <c r="L16" s="676">
        <f t="shared" si="7"/>
        <v>4.5999999999999996</v>
      </c>
      <c r="M16" s="671">
        <f t="shared" si="7"/>
        <v>3.9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2451</v>
      </c>
      <c r="C22" s="674">
        <f t="shared" ref="C22:D22" si="8">IF(ISBLANK(C5),"",C5)</f>
        <v>1709</v>
      </c>
      <c r="D22" s="669">
        <f t="shared" si="8"/>
        <v>742</v>
      </c>
      <c r="F22" s="884">
        <f>A5</f>
        <v>2020</v>
      </c>
      <c r="G22" s="674">
        <f>IF(ISBLANK(E5),"",E5)</f>
        <v>5905</v>
      </c>
      <c r="H22" s="674">
        <f t="shared" ref="H22:I24" si="9">IF(ISBLANK(F5),"",F5)</f>
        <v>4294</v>
      </c>
      <c r="I22" s="669">
        <f t="shared" si="9"/>
        <v>1611</v>
      </c>
      <c r="J22" s="756"/>
      <c r="K22" s="884">
        <f>A5</f>
        <v>2020</v>
      </c>
      <c r="L22" s="674">
        <f>IF(ISBLANK(H5),"",H5)</f>
        <v>2.5</v>
      </c>
      <c r="M22" s="669">
        <f>IF(ISBLANK(I5),"",I5)</f>
        <v>2.2000000000000002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3440</v>
      </c>
      <c r="C23" s="853">
        <f t="shared" si="11"/>
        <v>1679</v>
      </c>
      <c r="D23" s="670">
        <f t="shared" si="11"/>
        <v>1761</v>
      </c>
      <c r="F23" s="890">
        <f t="shared" ref="F23:F24" si="12">A6</f>
        <v>2021</v>
      </c>
      <c r="G23" s="853">
        <f t="shared" ref="G23:G24" si="13">IF(ISBLANK(E6),"",E6)</f>
        <v>10334</v>
      </c>
      <c r="H23" s="853">
        <f t="shared" si="9"/>
        <v>3669</v>
      </c>
      <c r="I23" s="670">
        <f t="shared" si="9"/>
        <v>6665</v>
      </c>
      <c r="J23" s="211"/>
      <c r="K23" s="890">
        <f t="shared" ref="K23:K24" si="14">A6</f>
        <v>2021</v>
      </c>
      <c r="L23" s="853">
        <f t="shared" ref="L23:M24" si="15">IF(ISBLANK(H6),"",H6)</f>
        <v>2.2000000000000002</v>
      </c>
      <c r="M23" s="670">
        <f t="shared" si="15"/>
        <v>3.8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7582</v>
      </c>
      <c r="C24" s="676">
        <f t="shared" si="11"/>
        <v>3103</v>
      </c>
      <c r="D24" s="671">
        <f t="shared" si="11"/>
        <v>4479</v>
      </c>
      <c r="F24" s="891">
        <f t="shared" si="12"/>
        <v>2022</v>
      </c>
      <c r="G24" s="676">
        <f t="shared" si="13"/>
        <v>31599</v>
      </c>
      <c r="H24" s="676">
        <f t="shared" si="9"/>
        <v>14149</v>
      </c>
      <c r="I24" s="671">
        <f t="shared" si="9"/>
        <v>17450</v>
      </c>
      <c r="J24" s="211"/>
      <c r="K24" s="891">
        <f t="shared" si="14"/>
        <v>2022</v>
      </c>
      <c r="L24" s="676">
        <f t="shared" si="15"/>
        <v>4.5999999999999996</v>
      </c>
      <c r="M24" s="671">
        <f t="shared" si="15"/>
        <v>3.9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379</v>
      </c>
      <c r="C3" s="71">
        <v>48</v>
      </c>
      <c r="D3" s="71">
        <v>14.1</v>
      </c>
      <c r="F3" s="105" t="s">
        <v>537</v>
      </c>
      <c r="G3" s="97">
        <f>IF(ISBLANK(B3),"",B3)</f>
        <v>379</v>
      </c>
      <c r="H3" s="97">
        <f>IF(ISBLANK(B4),"",B4)</f>
        <v>464</v>
      </c>
      <c r="I3" s="97">
        <f>IF(ISBLANK(B5),"",B5)</f>
        <v>517</v>
      </c>
      <c r="J3" s="365"/>
    </row>
    <row r="4" spans="1:12" x14ac:dyDescent="0.25">
      <c r="A4" s="286">
        <v>2021</v>
      </c>
      <c r="B4" s="214">
        <v>464</v>
      </c>
      <c r="C4" s="214">
        <v>69</v>
      </c>
      <c r="D4" s="214">
        <v>12</v>
      </c>
      <c r="F4" s="130" t="s">
        <v>538</v>
      </c>
      <c r="G4" s="98">
        <f>IF(ISBLANK(C3),"",C3)</f>
        <v>48</v>
      </c>
      <c r="H4" s="98">
        <f>IF(ISBLANK(C4),"",C4)</f>
        <v>69</v>
      </c>
      <c r="I4" s="98">
        <f>IF(ISBLANK(C5),"",C5)</f>
        <v>25</v>
      </c>
      <c r="J4" s="365"/>
    </row>
    <row r="5" spans="1:12" x14ac:dyDescent="0.25">
      <c r="A5" s="218">
        <v>2022</v>
      </c>
      <c r="B5" s="168">
        <v>517</v>
      </c>
      <c r="C5" s="168">
        <v>25</v>
      </c>
      <c r="D5" s="168">
        <v>11.7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379</v>
      </c>
      <c r="H8" s="97">
        <f>IF(ISBLANK(B4),"",B4)</f>
        <v>464</v>
      </c>
      <c r="I8" s="97">
        <f>IF(ISBLANK(B5),"",B5)</f>
        <v>517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48</v>
      </c>
      <c r="H9" s="98">
        <f>IF(ISBLANK(C4),"",C4)</f>
        <v>69</v>
      </c>
      <c r="I9" s="98">
        <f>IF(ISBLANK(C5),"",C5)</f>
        <v>25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14.1</v>
      </c>
      <c r="H13" s="132">
        <f>IF(ISBLANK(D4),"",D4)</f>
        <v>12</v>
      </c>
      <c r="I13" s="132">
        <f>IF(ISBLANK(D5),"",D5)</f>
        <v>11.7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2303</v>
      </c>
      <c r="C4" s="110">
        <v>2451</v>
      </c>
      <c r="E4" s="29" t="s">
        <v>540</v>
      </c>
      <c r="F4" s="163">
        <f>B4/($B$22+$C$22)*100</f>
        <v>2.3438295100653384</v>
      </c>
      <c r="G4" s="163">
        <f>C4/($B$22+$C$22)*100</f>
        <v>2.4944533778420075</v>
      </c>
      <c r="J4" s="29" t="s">
        <v>540</v>
      </c>
      <c r="K4" s="163">
        <f>G4</f>
        <v>2.4944533778420075</v>
      </c>
    </row>
    <row r="5" spans="1:11" x14ac:dyDescent="0.25">
      <c r="A5" s="202" t="s">
        <v>541</v>
      </c>
      <c r="B5" s="212">
        <v>2363</v>
      </c>
      <c r="C5" s="160">
        <v>2472</v>
      </c>
      <c r="E5" s="29" t="s">
        <v>541</v>
      </c>
      <c r="F5" s="163">
        <f t="shared" ref="F5:G21" si="0">B5/($B$22+$C$22)*100</f>
        <v>2.4048932402450691</v>
      </c>
      <c r="G5" s="163">
        <f t="shared" si="0"/>
        <v>2.5158256834049135</v>
      </c>
      <c r="J5" s="29" t="s">
        <v>541</v>
      </c>
      <c r="K5" s="163">
        <f t="shared" ref="K5:K21" si="1">G5</f>
        <v>2.5158256834049135</v>
      </c>
    </row>
    <row r="6" spans="1:11" x14ac:dyDescent="0.25">
      <c r="A6" s="202" t="s">
        <v>542</v>
      </c>
      <c r="B6" s="212">
        <v>2352</v>
      </c>
      <c r="C6" s="160">
        <v>2646</v>
      </c>
      <c r="E6" s="29" t="s">
        <v>542</v>
      </c>
      <c r="F6" s="163">
        <f t="shared" si="0"/>
        <v>2.393698223045452</v>
      </c>
      <c r="G6" s="163">
        <f t="shared" si="0"/>
        <v>2.6929105009261334</v>
      </c>
      <c r="J6" s="29" t="s">
        <v>542</v>
      </c>
      <c r="K6" s="163">
        <f t="shared" si="1"/>
        <v>2.6929105009261334</v>
      </c>
    </row>
    <row r="7" spans="1:11" x14ac:dyDescent="0.25">
      <c r="A7" s="202" t="s">
        <v>543</v>
      </c>
      <c r="B7" s="212">
        <v>2581</v>
      </c>
      <c r="C7" s="160">
        <v>2725</v>
      </c>
      <c r="E7" s="29" t="s">
        <v>543</v>
      </c>
      <c r="F7" s="163">
        <f t="shared" si="0"/>
        <v>2.6267581265647584</v>
      </c>
      <c r="G7" s="163">
        <f t="shared" si="0"/>
        <v>2.7733110789961124</v>
      </c>
      <c r="J7" s="29" t="s">
        <v>543</v>
      </c>
      <c r="K7" s="163">
        <f t="shared" si="1"/>
        <v>2.7733110789961124</v>
      </c>
    </row>
    <row r="8" spans="1:11" x14ac:dyDescent="0.25">
      <c r="A8" s="202" t="s">
        <v>544</v>
      </c>
      <c r="B8" s="212">
        <v>2541</v>
      </c>
      <c r="C8" s="160">
        <v>2680</v>
      </c>
      <c r="E8" s="29" t="s">
        <v>544</v>
      </c>
      <c r="F8" s="163">
        <f t="shared" si="0"/>
        <v>2.5860489731116045</v>
      </c>
      <c r="G8" s="163">
        <f t="shared" si="0"/>
        <v>2.7275132813613139</v>
      </c>
      <c r="J8" s="29" t="s">
        <v>544</v>
      </c>
      <c r="K8" s="163">
        <f t="shared" si="1"/>
        <v>2.7275132813613139</v>
      </c>
    </row>
    <row r="9" spans="1:11" x14ac:dyDescent="0.25">
      <c r="A9" s="202" t="s">
        <v>545</v>
      </c>
      <c r="B9" s="212">
        <v>2718</v>
      </c>
      <c r="C9" s="160">
        <v>2954</v>
      </c>
      <c r="E9" s="29" t="s">
        <v>545</v>
      </c>
      <c r="F9" s="163">
        <f t="shared" si="0"/>
        <v>2.7661869771418104</v>
      </c>
      <c r="G9" s="163">
        <f t="shared" si="0"/>
        <v>3.0063709825154183</v>
      </c>
      <c r="J9" s="29" t="s">
        <v>545</v>
      </c>
      <c r="K9" s="163">
        <f t="shared" si="1"/>
        <v>3.0063709825154183</v>
      </c>
    </row>
    <row r="10" spans="1:11" x14ac:dyDescent="0.25">
      <c r="A10" s="202" t="s">
        <v>546</v>
      </c>
      <c r="B10" s="212">
        <v>2777</v>
      </c>
      <c r="C10" s="160">
        <v>3024</v>
      </c>
      <c r="E10" s="29" t="s">
        <v>546</v>
      </c>
      <c r="F10" s="163">
        <f t="shared" si="0"/>
        <v>2.8262329784852125</v>
      </c>
      <c r="G10" s="163">
        <f t="shared" si="0"/>
        <v>3.077612001058438</v>
      </c>
      <c r="J10" s="29" t="s">
        <v>546</v>
      </c>
      <c r="K10" s="163">
        <f t="shared" si="1"/>
        <v>3.077612001058438</v>
      </c>
    </row>
    <row r="11" spans="1:11" x14ac:dyDescent="0.25">
      <c r="A11" s="202" t="s">
        <v>547</v>
      </c>
      <c r="B11" s="212">
        <v>3191</v>
      </c>
      <c r="C11" s="160">
        <v>3442</v>
      </c>
      <c r="E11" s="29" t="s">
        <v>547</v>
      </c>
      <c r="F11" s="163">
        <f t="shared" si="0"/>
        <v>3.2475727167253554</v>
      </c>
      <c r="G11" s="163">
        <f t="shared" si="0"/>
        <v>3.5030226546438969</v>
      </c>
      <c r="J11" s="29" t="s">
        <v>547</v>
      </c>
      <c r="K11" s="163">
        <f t="shared" si="1"/>
        <v>3.5030226546438969</v>
      </c>
    </row>
    <row r="12" spans="1:11" x14ac:dyDescent="0.25">
      <c r="A12" s="202" t="s">
        <v>548</v>
      </c>
      <c r="B12" s="212">
        <v>3228</v>
      </c>
      <c r="C12" s="160">
        <v>3570</v>
      </c>
      <c r="E12" s="29" t="s">
        <v>548</v>
      </c>
      <c r="F12" s="163">
        <f t="shared" si="0"/>
        <v>3.2852286836695228</v>
      </c>
      <c r="G12" s="163">
        <f t="shared" si="0"/>
        <v>3.6332919456939896</v>
      </c>
      <c r="J12" s="29" t="s">
        <v>548</v>
      </c>
      <c r="K12" s="163">
        <f t="shared" si="1"/>
        <v>3.6332919456939896</v>
      </c>
    </row>
    <row r="13" spans="1:11" x14ac:dyDescent="0.25">
      <c r="A13" s="202" t="s">
        <v>549</v>
      </c>
      <c r="B13" s="212">
        <v>3506</v>
      </c>
      <c r="C13" s="160">
        <v>3701</v>
      </c>
      <c r="E13" s="29" t="s">
        <v>549</v>
      </c>
      <c r="F13" s="163">
        <f t="shared" si="0"/>
        <v>3.5681573001689428</v>
      </c>
      <c r="G13" s="163">
        <f t="shared" si="0"/>
        <v>3.7666144232530687</v>
      </c>
      <c r="J13" s="29" t="s">
        <v>549</v>
      </c>
      <c r="K13" s="163">
        <f t="shared" si="1"/>
        <v>3.7666144232530687</v>
      </c>
    </row>
    <row r="14" spans="1:11" x14ac:dyDescent="0.25">
      <c r="A14" s="202" t="s">
        <v>550</v>
      </c>
      <c r="B14" s="212">
        <v>3230</v>
      </c>
      <c r="C14" s="160">
        <v>3272</v>
      </c>
      <c r="E14" s="29" t="s">
        <v>550</v>
      </c>
      <c r="F14" s="163">
        <f t="shared" si="0"/>
        <v>3.2872641413421806</v>
      </c>
      <c r="G14" s="163">
        <f t="shared" si="0"/>
        <v>3.3300087524679922</v>
      </c>
      <c r="J14" s="29" t="s">
        <v>550</v>
      </c>
      <c r="K14" s="163">
        <f t="shared" si="1"/>
        <v>3.3300087524679922</v>
      </c>
    </row>
    <row r="15" spans="1:11" x14ac:dyDescent="0.25">
      <c r="A15" s="202" t="s">
        <v>551</v>
      </c>
      <c r="B15" s="212">
        <v>3363</v>
      </c>
      <c r="C15" s="160">
        <v>3065</v>
      </c>
      <c r="E15" s="29" t="s">
        <v>551</v>
      </c>
      <c r="F15" s="163">
        <f t="shared" si="0"/>
        <v>3.4226220765739175</v>
      </c>
      <c r="G15" s="163">
        <f t="shared" si="0"/>
        <v>3.119338883347921</v>
      </c>
      <c r="J15" s="29" t="s">
        <v>551</v>
      </c>
      <c r="K15" s="163">
        <f t="shared" si="1"/>
        <v>3.119338883347921</v>
      </c>
    </row>
    <row r="16" spans="1:11" x14ac:dyDescent="0.25">
      <c r="A16" s="202" t="s">
        <v>552</v>
      </c>
      <c r="B16" s="212">
        <v>3801</v>
      </c>
      <c r="C16" s="160">
        <v>3433</v>
      </c>
      <c r="E16" s="29" t="s">
        <v>552</v>
      </c>
      <c r="F16" s="163">
        <f t="shared" si="0"/>
        <v>3.8683873068859529</v>
      </c>
      <c r="G16" s="163">
        <f t="shared" si="0"/>
        <v>3.4938630951169372</v>
      </c>
      <c r="J16" s="29" t="s">
        <v>552</v>
      </c>
      <c r="K16" s="163">
        <f t="shared" si="1"/>
        <v>3.4938630951169372</v>
      </c>
    </row>
    <row r="17" spans="1:11" x14ac:dyDescent="0.25">
      <c r="A17" s="202" t="s">
        <v>553</v>
      </c>
      <c r="B17" s="212">
        <v>4267</v>
      </c>
      <c r="C17" s="160">
        <v>3742</v>
      </c>
      <c r="E17" s="29" t="s">
        <v>553</v>
      </c>
      <c r="F17" s="163">
        <f t="shared" si="0"/>
        <v>4.3426489446151972</v>
      </c>
      <c r="G17" s="163">
        <f t="shared" si="0"/>
        <v>3.8083413055425517</v>
      </c>
      <c r="J17" s="29" t="s">
        <v>553</v>
      </c>
      <c r="K17" s="163">
        <f t="shared" si="1"/>
        <v>3.8083413055425517</v>
      </c>
    </row>
    <row r="18" spans="1:11" x14ac:dyDescent="0.25">
      <c r="A18" s="202" t="s">
        <v>554</v>
      </c>
      <c r="B18" s="212">
        <v>3500</v>
      </c>
      <c r="C18" s="160">
        <v>2832</v>
      </c>
      <c r="E18" s="29" t="s">
        <v>554</v>
      </c>
      <c r="F18" s="163">
        <f t="shared" si="0"/>
        <v>3.5620509271509699</v>
      </c>
      <c r="G18" s="163">
        <f t="shared" si="0"/>
        <v>2.882208064483299</v>
      </c>
      <c r="J18" s="29" t="s">
        <v>554</v>
      </c>
      <c r="K18" s="163">
        <f t="shared" si="1"/>
        <v>2.882208064483299</v>
      </c>
    </row>
    <row r="19" spans="1:11" x14ac:dyDescent="0.25">
      <c r="A19" s="202" t="s">
        <v>555</v>
      </c>
      <c r="B19" s="212">
        <v>1774</v>
      </c>
      <c r="C19" s="160">
        <v>1291</v>
      </c>
      <c r="E19" s="29" t="s">
        <v>555</v>
      </c>
      <c r="F19" s="163">
        <f t="shared" si="0"/>
        <v>1.8054509556473772</v>
      </c>
      <c r="G19" s="163">
        <f t="shared" si="0"/>
        <v>1.3138879277005435</v>
      </c>
      <c r="J19" s="29" t="s">
        <v>555</v>
      </c>
      <c r="K19" s="163">
        <f t="shared" si="1"/>
        <v>1.3138879277005435</v>
      </c>
    </row>
    <row r="20" spans="1:11" x14ac:dyDescent="0.25">
      <c r="A20" s="202" t="s">
        <v>556</v>
      </c>
      <c r="B20" s="212">
        <v>1349</v>
      </c>
      <c r="C20" s="160">
        <v>776</v>
      </c>
      <c r="E20" s="29" t="s">
        <v>556</v>
      </c>
      <c r="F20" s="163">
        <f t="shared" si="0"/>
        <v>1.3729162002076167</v>
      </c>
      <c r="G20" s="163">
        <f t="shared" si="0"/>
        <v>0.78975757699118643</v>
      </c>
      <c r="J20" s="29" t="s">
        <v>556</v>
      </c>
      <c r="K20" s="163">
        <f t="shared" si="1"/>
        <v>0.78975757699118643</v>
      </c>
    </row>
    <row r="21" spans="1:11" x14ac:dyDescent="0.25">
      <c r="A21" s="203" t="s">
        <v>557</v>
      </c>
      <c r="B21" s="72">
        <v>867</v>
      </c>
      <c r="C21" s="111">
        <v>471</v>
      </c>
      <c r="E21" s="31" t="s">
        <v>557</v>
      </c>
      <c r="F21" s="163">
        <f t="shared" si="0"/>
        <v>0.88237090109711169</v>
      </c>
      <c r="G21" s="163">
        <f t="shared" si="0"/>
        <v>0.47935028191088769</v>
      </c>
      <c r="J21" s="31" t="s">
        <v>557</v>
      </c>
      <c r="K21" s="210">
        <f t="shared" si="1"/>
        <v>0.47935028191088769</v>
      </c>
    </row>
    <row r="22" spans="1:11" x14ac:dyDescent="0.25">
      <c r="A22" s="309" t="s">
        <v>16</v>
      </c>
      <c r="B22" s="121">
        <f>SUM(B4:B21)</f>
        <v>49711</v>
      </c>
      <c r="C22" s="124">
        <f>SUM(C4:C21)</f>
        <v>48547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4153</v>
      </c>
      <c r="C3" s="110">
        <v>2488</v>
      </c>
      <c r="E3" s="297" t="s">
        <v>709</v>
      </c>
      <c r="F3" s="71">
        <v>49.05</v>
      </c>
      <c r="G3" s="71">
        <v>53.12</v>
      </c>
      <c r="K3" s="122" t="s">
        <v>16</v>
      </c>
      <c r="L3" s="71">
        <v>3.09</v>
      </c>
      <c r="M3" s="71">
        <v>2.62</v>
      </c>
    </row>
    <row r="4" spans="1:16" x14ac:dyDescent="0.25">
      <c r="A4" s="202" t="s">
        <v>704</v>
      </c>
      <c r="B4" s="212">
        <v>5351</v>
      </c>
      <c r="C4" s="160">
        <v>2933</v>
      </c>
      <c r="E4" s="298" t="s">
        <v>710</v>
      </c>
      <c r="F4" s="214">
        <v>40.68</v>
      </c>
      <c r="G4" s="214">
        <v>36.06</v>
      </c>
      <c r="K4" s="215" t="s">
        <v>212</v>
      </c>
      <c r="L4" s="214">
        <v>2.95</v>
      </c>
      <c r="M4" s="214">
        <v>2.5299999999999998</v>
      </c>
      <c r="N4" s="211"/>
    </row>
    <row r="5" spans="1:16" x14ac:dyDescent="0.25">
      <c r="A5" s="202" t="s">
        <v>705</v>
      </c>
      <c r="B5" s="212">
        <v>4486</v>
      </c>
      <c r="C5" s="160">
        <v>2167</v>
      </c>
      <c r="E5" s="298" t="s">
        <v>711</v>
      </c>
      <c r="F5" s="214">
        <v>8.43</v>
      </c>
      <c r="G5" s="214">
        <v>8.81</v>
      </c>
      <c r="K5" s="123" t="s">
        <v>213</v>
      </c>
      <c r="L5" s="73">
        <v>3.32</v>
      </c>
      <c r="M5" s="73">
        <v>2.79</v>
      </c>
      <c r="N5" s="211"/>
    </row>
    <row r="6" spans="1:16" x14ac:dyDescent="0.25">
      <c r="A6" s="202" t="s">
        <v>706</v>
      </c>
      <c r="B6" s="212">
        <v>4589</v>
      </c>
      <c r="C6" s="160">
        <v>2272</v>
      </c>
      <c r="E6" s="298" t="s">
        <v>712</v>
      </c>
      <c r="F6" s="214">
        <v>1.44</v>
      </c>
      <c r="G6" s="214">
        <v>1.66</v>
      </c>
      <c r="K6" s="226"/>
      <c r="L6" s="164"/>
      <c r="M6" s="211"/>
    </row>
    <row r="7" spans="1:16" x14ac:dyDescent="0.25">
      <c r="A7" s="202" t="s">
        <v>707</v>
      </c>
      <c r="B7" s="212">
        <v>1845</v>
      </c>
      <c r="C7" s="160">
        <v>1595</v>
      </c>
      <c r="E7" s="299" t="s">
        <v>713</v>
      </c>
      <c r="F7" s="73">
        <v>0.4</v>
      </c>
      <c r="G7" s="73">
        <v>0.35</v>
      </c>
      <c r="K7" s="227"/>
      <c r="L7" s="211"/>
      <c r="M7" s="211"/>
    </row>
    <row r="8" spans="1:16" x14ac:dyDescent="0.25">
      <c r="A8" s="203" t="s">
        <v>708</v>
      </c>
      <c r="B8" s="72">
        <v>1233</v>
      </c>
      <c r="C8" s="111">
        <v>1797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18.774524600060367</v>
      </c>
      <c r="C13" s="301">
        <f>B3/SUM(B3:B8)*100</f>
        <v>19.176247864431822</v>
      </c>
      <c r="E13" s="217" t="s">
        <v>836</v>
      </c>
      <c r="F13" s="289">
        <f>IF(ISBLANK(F3),"",F3)</f>
        <v>49.05</v>
      </c>
      <c r="G13" s="289">
        <f>IF(ISBLANK(G3),"",G3)</f>
        <v>53.12</v>
      </c>
    </row>
    <row r="14" spans="1:16" x14ac:dyDescent="0.25">
      <c r="A14" s="220" t="s">
        <v>825</v>
      </c>
      <c r="B14" s="305">
        <f>C4/SUM(C3:C8)*100</f>
        <v>22.132508300633866</v>
      </c>
      <c r="C14" s="302">
        <f>B4/SUM(B3:B8)*100</f>
        <v>24.707946622339197</v>
      </c>
      <c r="E14" s="286" t="s">
        <v>837</v>
      </c>
      <c r="F14" s="290">
        <f t="shared" ref="F14:G17" si="0">IF(ISBLANK(F4),"",F4)</f>
        <v>40.68</v>
      </c>
      <c r="G14" s="290">
        <f t="shared" si="0"/>
        <v>36.06</v>
      </c>
    </row>
    <row r="15" spans="1:16" x14ac:dyDescent="0.25">
      <c r="A15" s="220" t="s">
        <v>826</v>
      </c>
      <c r="B15" s="305">
        <f>C5/SUM(C3:C8)*100</f>
        <v>16.352248717174767</v>
      </c>
      <c r="C15" s="302">
        <f>B5/SUM(B3:B8)*100</f>
        <v>20.713856951563006</v>
      </c>
      <c r="E15" s="286" t="s">
        <v>838</v>
      </c>
      <c r="F15" s="290">
        <f t="shared" si="0"/>
        <v>8.43</v>
      </c>
      <c r="G15" s="290">
        <f t="shared" si="0"/>
        <v>8.81</v>
      </c>
    </row>
    <row r="16" spans="1:16" x14ac:dyDescent="0.25">
      <c r="A16" s="220" t="s">
        <v>827</v>
      </c>
      <c r="B16" s="305">
        <f>C6/SUM(C3:C8)*100</f>
        <v>17.144581949894356</v>
      </c>
      <c r="C16" s="302">
        <f>B6/SUM(B3:B8)*100</f>
        <v>21.189453756291268</v>
      </c>
      <c r="E16" s="286" t="s">
        <v>839</v>
      </c>
      <c r="F16" s="290">
        <f t="shared" si="0"/>
        <v>1.44</v>
      </c>
      <c r="G16" s="290">
        <f t="shared" si="0"/>
        <v>1.66</v>
      </c>
    </row>
    <row r="17" spans="1:18" x14ac:dyDescent="0.25">
      <c r="A17" s="220" t="s">
        <v>828</v>
      </c>
      <c r="B17" s="305">
        <f>C7/SUM(C3:C8)*100</f>
        <v>12.035919106549954</v>
      </c>
      <c r="C17" s="302">
        <f>B7/SUM(B3:B8)*100</f>
        <v>8.5191854827538442</v>
      </c>
      <c r="E17" s="219" t="s">
        <v>840</v>
      </c>
      <c r="F17" s="291">
        <f t="shared" si="0"/>
        <v>0.4</v>
      </c>
      <c r="G17" s="291">
        <f t="shared" si="0"/>
        <v>0.35</v>
      </c>
    </row>
    <row r="18" spans="1:18" x14ac:dyDescent="0.25">
      <c r="A18" s="221" t="s">
        <v>829</v>
      </c>
      <c r="B18" s="306">
        <f>C8/SUM(C3:C8)*100</f>
        <v>13.560217325686688</v>
      </c>
      <c r="C18" s="303">
        <f>B8/SUM(B3:B8)*100</f>
        <v>5.6933093226208618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18.774524600060367</v>
      </c>
      <c r="C22" s="301">
        <f>C13</f>
        <v>19.176247864431822</v>
      </c>
    </row>
    <row r="23" spans="1:18" x14ac:dyDescent="0.25">
      <c r="A23" s="220" t="s">
        <v>831</v>
      </c>
      <c r="B23" s="305">
        <f t="shared" ref="B23:C27" si="1">B14</f>
        <v>22.132508300633866</v>
      </c>
      <c r="C23" s="302">
        <f t="shared" si="1"/>
        <v>24.707946622339197</v>
      </c>
    </row>
    <row r="24" spans="1:18" x14ac:dyDescent="0.25">
      <c r="A24" s="307" t="s">
        <v>832</v>
      </c>
      <c r="B24" s="305">
        <f t="shared" si="1"/>
        <v>16.352248717174767</v>
      </c>
      <c r="C24" s="302">
        <f t="shared" si="1"/>
        <v>20.713856951563006</v>
      </c>
    </row>
    <row r="25" spans="1:18" x14ac:dyDescent="0.25">
      <c r="A25" s="220" t="s">
        <v>833</v>
      </c>
      <c r="B25" s="305">
        <f t="shared" si="1"/>
        <v>17.144581949894356</v>
      </c>
      <c r="C25" s="302">
        <f t="shared" si="1"/>
        <v>21.189453756291268</v>
      </c>
    </row>
    <row r="26" spans="1:18" x14ac:dyDescent="0.25">
      <c r="A26" s="220" t="s">
        <v>834</v>
      </c>
      <c r="B26" s="305">
        <f t="shared" si="1"/>
        <v>12.035919106549954</v>
      </c>
      <c r="C26" s="302">
        <f t="shared" si="1"/>
        <v>8.5191854827538442</v>
      </c>
    </row>
    <row r="27" spans="1:18" x14ac:dyDescent="0.25">
      <c r="A27" s="308" t="s">
        <v>835</v>
      </c>
      <c r="B27" s="306">
        <f t="shared" si="1"/>
        <v>13.560217325686688</v>
      </c>
      <c r="C27" s="303">
        <f t="shared" si="1"/>
        <v>5.6933093226208618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6454</v>
      </c>
      <c r="C34" s="110">
        <v>3345</v>
      </c>
      <c r="E34" s="297" t="s">
        <v>709</v>
      </c>
      <c r="F34" s="71">
        <v>53.12</v>
      </c>
      <c r="G34" s="211"/>
      <c r="K34" s="122" t="s">
        <v>16</v>
      </c>
      <c r="L34" s="71">
        <v>2.62</v>
      </c>
      <c r="M34" s="211"/>
    </row>
    <row r="35" spans="1:16" x14ac:dyDescent="0.25">
      <c r="A35" s="202" t="s">
        <v>704</v>
      </c>
      <c r="B35" s="212">
        <v>6797</v>
      </c>
      <c r="C35" s="160">
        <v>3858</v>
      </c>
      <c r="E35" s="298" t="s">
        <v>710</v>
      </c>
      <c r="F35" s="214">
        <v>36.06</v>
      </c>
      <c r="G35" s="211"/>
      <c r="K35" s="215" t="s">
        <v>212</v>
      </c>
      <c r="L35" s="214">
        <v>2.5299999999999998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4498</v>
      </c>
      <c r="C36" s="160">
        <v>2518</v>
      </c>
      <c r="E36" s="298" t="s">
        <v>711</v>
      </c>
      <c r="F36" s="214">
        <v>8.81</v>
      </c>
      <c r="G36" s="211"/>
      <c r="K36" s="123" t="s">
        <v>213</v>
      </c>
      <c r="L36" s="73">
        <v>2.79</v>
      </c>
      <c r="M36" s="211"/>
      <c r="N36" s="288">
        <v>2022</v>
      </c>
    </row>
    <row r="37" spans="1:16" x14ac:dyDescent="0.25">
      <c r="A37" s="202" t="s">
        <v>706</v>
      </c>
      <c r="B37" s="212">
        <v>3561</v>
      </c>
      <c r="C37" s="160">
        <v>2172</v>
      </c>
      <c r="E37" s="298" t="s">
        <v>712</v>
      </c>
      <c r="F37" s="214">
        <v>1.66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1348</v>
      </c>
      <c r="C38" s="160">
        <v>1121</v>
      </c>
      <c r="E38" s="299" t="s">
        <v>713</v>
      </c>
      <c r="F38" s="73">
        <v>0.35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671</v>
      </c>
      <c r="C39" s="111">
        <v>860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24.109845754648983</v>
      </c>
      <c r="C44" s="301">
        <f>B34/SUM(B34:B39)*100</f>
        <v>27.665137811307815</v>
      </c>
      <c r="E44" s="217" t="s">
        <v>836</v>
      </c>
      <c r="F44" s="289">
        <f>IF(ISBLANK(F34),"",F34)</f>
        <v>53.12</v>
      </c>
    </row>
    <row r="45" spans="1:16" x14ac:dyDescent="0.25">
      <c r="A45" s="220" t="s">
        <v>825</v>
      </c>
      <c r="B45" s="305">
        <f>C35/SUM(C34:C39)*100</f>
        <v>27.807409543030126</v>
      </c>
      <c r="C45" s="302">
        <f>B35/SUM(B34:B39)*100</f>
        <v>29.135410862017231</v>
      </c>
      <c r="E45" s="286" t="s">
        <v>837</v>
      </c>
      <c r="F45" s="290">
        <f t="shared" ref="F45:F48" si="2">IF(ISBLANK(F35),"",F35)</f>
        <v>36.06</v>
      </c>
    </row>
    <row r="46" spans="1:16" x14ac:dyDescent="0.25">
      <c r="A46" s="220" t="s">
        <v>826</v>
      </c>
      <c r="B46" s="305">
        <f>C36/SUM(C34:C39)*100</f>
        <v>18.149055787804528</v>
      </c>
      <c r="C46" s="302">
        <f>B36/SUM(B34:B39)*100</f>
        <v>19.280723562947404</v>
      </c>
      <c r="E46" s="286" t="s">
        <v>838</v>
      </c>
      <c r="F46" s="290">
        <f t="shared" si="2"/>
        <v>8.81</v>
      </c>
    </row>
    <row r="47" spans="1:16" x14ac:dyDescent="0.25">
      <c r="A47" s="220" t="s">
        <v>827</v>
      </c>
      <c r="B47" s="305">
        <f>C37/SUM(C34:C39)*100</f>
        <v>15.655182355485081</v>
      </c>
      <c r="C47" s="302">
        <f>B37/SUM(B34:B39)*100</f>
        <v>15.264263363196024</v>
      </c>
      <c r="E47" s="286" t="s">
        <v>839</v>
      </c>
      <c r="F47" s="290">
        <f t="shared" si="2"/>
        <v>1.66</v>
      </c>
    </row>
    <row r="48" spans="1:16" x14ac:dyDescent="0.25">
      <c r="A48" s="220" t="s">
        <v>828</v>
      </c>
      <c r="B48" s="305">
        <f>C38/SUM(C34:C39)*100</f>
        <v>8.0798616116476865</v>
      </c>
      <c r="C48" s="302">
        <f>B38/SUM(B34:B39)*100</f>
        <v>5.7782159543915306</v>
      </c>
      <c r="E48" s="219" t="s">
        <v>840</v>
      </c>
      <c r="F48" s="291">
        <f t="shared" si="2"/>
        <v>0.35</v>
      </c>
    </row>
    <row r="49" spans="1:3" x14ac:dyDescent="0.25">
      <c r="A49" s="221" t="s">
        <v>829</v>
      </c>
      <c r="B49" s="306">
        <f>C39/SUM(C34:C39)*100</f>
        <v>6.1986449473835954</v>
      </c>
      <c r="C49" s="303">
        <f>B39/SUM(B34:B39)*100</f>
        <v>2.8762484461399973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24.109845754648983</v>
      </c>
      <c r="C53" s="301">
        <f>C44</f>
        <v>27.665137811307815</v>
      </c>
    </row>
    <row r="54" spans="1:3" x14ac:dyDescent="0.25">
      <c r="A54" s="220" t="s">
        <v>831</v>
      </c>
      <c r="B54" s="305">
        <f t="shared" ref="B54:C54" si="3">B45</f>
        <v>27.807409543030126</v>
      </c>
      <c r="C54" s="302">
        <f t="shared" si="3"/>
        <v>29.135410862017231</v>
      </c>
    </row>
    <row r="55" spans="1:3" x14ac:dyDescent="0.25">
      <c r="A55" s="307" t="s">
        <v>832</v>
      </c>
      <c r="B55" s="305">
        <f t="shared" ref="B55:C55" si="4">B46</f>
        <v>18.149055787804528</v>
      </c>
      <c r="C55" s="302">
        <f t="shared" si="4"/>
        <v>19.280723562947404</v>
      </c>
    </row>
    <row r="56" spans="1:3" x14ac:dyDescent="0.25">
      <c r="A56" s="220" t="s">
        <v>833</v>
      </c>
      <c r="B56" s="305">
        <f t="shared" ref="B56:C56" si="5">B47</f>
        <v>15.655182355485081</v>
      </c>
      <c r="C56" s="302">
        <f t="shared" si="5"/>
        <v>15.264263363196024</v>
      </c>
    </row>
    <row r="57" spans="1:3" x14ac:dyDescent="0.25">
      <c r="A57" s="220" t="s">
        <v>834</v>
      </c>
      <c r="B57" s="305">
        <f t="shared" ref="B57:C57" si="6">B48</f>
        <v>8.0798616116476865</v>
      </c>
      <c r="C57" s="302">
        <f t="shared" si="6"/>
        <v>5.7782159543915306</v>
      </c>
    </row>
    <row r="58" spans="1:3" x14ac:dyDescent="0.25">
      <c r="A58" s="308" t="s">
        <v>835</v>
      </c>
      <c r="B58" s="306">
        <f t="shared" ref="B58:C58" si="7">B49</f>
        <v>6.1986449473835954</v>
      </c>
      <c r="C58" s="303">
        <f t="shared" si="7"/>
        <v>2.8762484461399973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2024-04-26T07:40:56Z</dcterms:modified>
</cp:coreProperties>
</file>