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<sst xmlns="http://schemas.openxmlformats.org/spreadsheetml/2006/main" count="6316" uniqueCount="2914">
  <si>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</si>
  <si>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</si>
  <si>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</si>
  <si>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</si>
  <si>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</si>
  <si>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</si>
  <si>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</si>
  <si>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</si>
  <si>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</si>
  <si>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</si>
  <si>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</si>
  <si>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</si>
  <si>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</si>
  <si>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</si>
  <si>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</si>
  <si>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</si>
  <si>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</si>
  <si>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</si>
  <si>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</si>
  <si>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</si>
  <si>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</si>
  <si>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</si>
  <si>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</si>
  <si>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</si>
  <si>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</si>
  <si>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</si>
  <si>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</si>
  <si>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</si>
  <si>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</si>
  <si>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</si>
  <si>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</si>
  <si>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</si>
  <si>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</si>
  <si>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</si>
  <si>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</si>
  <si>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</si>
  <si>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</si>
  <si>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</si>
  <si>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</si>
  <si>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</si>
  <si>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</si>
  <si>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</si>
  <si>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</si>
  <si>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</si>
  <si>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</si>
  <si>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</si>
  <si>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</si>
  <si>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</si>
  <si>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</si>
  <si>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</si>
  <si>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</si>
  <si>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</si>
  <si>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</si>
  <si>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</si>
  <si>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</si>
  <si>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</si>
  <si>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</si>
  <si>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</si>
  <si>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</si>
  <si>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</si>
  <si>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</si>
  <si>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</si>
  <si>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</si>
  <si>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</si>
  <si>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</si>
  <si>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</si>
  <si>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</si>
  <si>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</si>
  <si>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</si>
  <si>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</si>
  <si>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</si>
  <si>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</si>
  <si>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</si>
  <si>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</si>
  <si>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</si>
  <si>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</si>
  <si>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</si>
  <si>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</si>
  <si>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</si>
  <si>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</si>
  <si>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</si>
  <si>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</si>
  <si>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</si>
  <si>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</si>
  <si>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</si>
  <si>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</si>
  <si>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</si>
  <si>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</si>
  <si>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</si>
  <si>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</si>
  <si>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</si>
  <si>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</si>
  <si>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</si>
  <si>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</si>
  <si>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</si>
  <si>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</si>
  <si>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</si>
  <si>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</si>
  <si>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</si>
  <si>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</si>
  <si>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</si>
  <si>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</si>
  <si>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</si>
  <si>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</si>
  <si>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</si>
  <si>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</si>
  <si>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</si>
  <si>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</si>
  <si>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</si>
  <si>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</si>
  <si>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</si>
  <si>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</si>
  <si>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</si>
  <si>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</si>
  <si>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</si>
  <si>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</si>
  <si>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</si>
  <si>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</si>
  <si>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</si>
  <si>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</si>
  <si>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</si>
  <si>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</si>
  <si>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</si>
  <si>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</si>
  <si>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</si>
  <si>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</si>
  <si>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</si>
  <si>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</si>
  <si>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</si>
  <si>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</si>
  <si>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</si>
  <si>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</si>
  <si>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</si>
  <si>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</si>
  <si>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</si>
  <si>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</si>
  <si>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</si>
  <si>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</si>
  <si>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</si>
  <si>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</si>
  <si>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</si>
  <si>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</si>
  <si>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</si>
  <si>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</si>
  <si>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</si>
  <si>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</si>
  <si>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</si>
  <si>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</si>
  <si>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</si>
  <si>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</si>
  <si>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</si>
  <si>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</si>
  <si>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</si>
  <si>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</si>
  <si>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</si>
  <si>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</si>
  <si>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</si>
  <si>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</si>
  <si>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</si>
  <si>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</si>
  <si>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</si>
  <si>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</si>
  <si>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</si>
  <si>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</si>
  <si>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</si>
  <si>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</si>
  <si>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</si>
  <si>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</si>
  <si>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</si>
  <si>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</si>
  <si>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</si>
  <si>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</si>
  <si>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</si>
  <si>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</si>
  <si>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</si>
  <si>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</si>
  <si>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</si>
  <si>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</si>
  <si>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</si>
  <si>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</si>
  <si>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</si>
  <si>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</si>
  <si>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</si>
  <si>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</si>
  <si>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</si>
  <si>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</si>
  <si>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</si>
  <si>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</si>
  <si>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</si>
  <si>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</si>
  <si>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</si>
  <si>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</si>
  <si>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</si>
  <si>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</si>
  <si>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</si>
  <si>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</si>
  <si>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</si>
  <si>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</si>
  <si>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</si>
  <si>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</si>
  <si>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</si>
  <si>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</si>
  <si>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</si>
  <si>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</si>
  <si>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</si>
  <si>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</si>
  <si>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</si>
  <si>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</si>
  <si>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</si>
  <si>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</si>
  <si>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</si>
  <si>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</si>
  <si>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</si>
  <si>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</si>
  <si>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</si>
  <si>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</si>
  <si>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</si>
  <si>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</si>
  <si>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</si>
  <si>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</si>
  <si>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</si>
  <si>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</si>
  <si>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</si>
  <si>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</si>
  <si>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</si>
  <si>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</si>
  <si>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</si>
  <si>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</si>
  <si>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</si>
  <si>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</si>
  <si>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</si>
  <si>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</si>
  <si>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</si>
  <si>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</si>
  <si>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</si>
  <si>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</si>
  <si>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</si>
  <si>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</si>
  <si>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</si>
  <si>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</si>
  <si>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</si>
  <si>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</si>
  <si>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</si>
  <si>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</si>
  <si>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</si>
  <si>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</si>
  <si>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</si>
  <si>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</si>
  <si>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</si>
  <si>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</si>
  <si>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</si>
  <si>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</si>
  <si>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</si>
  <si>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</si>
  <si>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</si>
  <si>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</si>
  <si>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</si>
  <si>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</si>
  <si>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</si>
  <si>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</si>
  <si>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</si>
  <si>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</si>
  <si>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</si>
  <si>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</si>
  <si>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</si>
  <si>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</si>
  <si>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</si>
  <si>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</si>
  <si>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</si>
  <si>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</si>
  <si>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</si>
  <si>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</si>
  <si>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</si>
  <si>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</si>
  <si>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</si>
  <si>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</si>
  <si>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</si>
  <si>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</si>
  <si>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</si>
  <si>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</si>
  <si>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</si>
  <si>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</si>
  <si>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</si>
  <si>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</si>
  <si>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</si>
  <si>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</si>
  <si>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</si>
  <si>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</si>
  <si>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</si>
  <si>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</si>
  <si>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</si>
  <si>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</si>
  <si>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</si>
  <si>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</si>
  <si>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</si>
  <si>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</si>
  <si>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</si>
  <si>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</si>
  <si>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</si>
  <si>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</si>
  <si>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</si>
  <si>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</si>
  <si>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</si>
  <si>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</si>
  <si>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</si>
  <si>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</si>
  <si>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</si>
  <si>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</si>
  <si>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</si>
  <si>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</si>
  <si>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</si>
  <si>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</si>
  <si>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</si>
  <si>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</si>
  <si>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</si>
  <si>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</si>
  <si>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</si>
  <si>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</si>
  <si>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</si>
  <si>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</si>
  <si>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</si>
  <si>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</si>
  <si>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</si>
  <si>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</si>
  <si>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</si>
  <si>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</si>
  <si>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</si>
  <si>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</si>
  <si>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</si>
  <si>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</si>
  <si>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</si>
  <si>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</si>
  <si>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</si>
  <si>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</si>
  <si>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</si>
  <si>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</si>
  <si>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</si>
  <si>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</si>
  <si>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</si>
  <si>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</si>
  <si>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</si>
  <si>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</si>
  <si>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</si>
  <si>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</si>
  <si>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</si>
  <si>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</si>
  <si>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</si>
  <si>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</si>
  <si>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</si>
  <si>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</si>
  <si>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</si>
  <si>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</si>
  <si>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</si>
  <si>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</si>
  <si>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</si>
  <si>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</si>
  <si>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</si>
  <si>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</si>
  <si>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</si>
  <si>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</si>
  <si>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</si>
  <si>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</si>
  <si>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</si>
  <si>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</si>
  <si>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</si>
  <si>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</si>
  <si>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</si>
  <si>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</si>
  <si>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</si>
  <si>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</si>
  <si>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</si>
  <si>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</si>
  <si>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</si>
  <si>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</si>
  <si>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</si>
  <si>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</si>
  <si>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</si>
  <si>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</si>
  <si>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</si>
  <si>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</si>
  <si>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</si>
  <si>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</si>
  <si>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</si>
  <si>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</si>
  <si>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</si>
  <si>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</si>
  <si>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</si>
  <si>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</si>
  <si>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</si>
  <si>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</si>
  <si>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</si>
  <si>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</si>
  <si>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</si>
  <si>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</si>
  <si>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</si>
  <si>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</si>
  <si>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</si>
  <si>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</si>
  <si>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</si>
  <si>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</si>
  <si>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</si>
  <si>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</si>
  <si>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</si>
  <si>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</si>
  <si>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</si>
  <si>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</si>
  <si>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</si>
  <si>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</si>
  <si>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</si>
  <si>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</si>
  <si>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</si>
  <si>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</si>
  <si>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</si>
  <si>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</si>
  <si>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</si>
  <si>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</si>
  <si>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</si>
  <si>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</si>
  <si>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</si>
  <si>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</si>
  <si>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</si>
  <si>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</si>
  <si>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</si>
  <si>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</si>
  <si>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</si>
  <si>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</si>
  <si>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</si>
  <si>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</si>
  <si>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</si>
  <si>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</si>
  <si>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</si>
  <si>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</si>
  <si>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</si>
  <si>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</si>
  <si>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</si>
  <si>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</si>
  <si>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</si>
  <si>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</si>
  <si>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</si>
  <si>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</si>
  <si>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</si>
  <si>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</si>
  <si>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</si>
  <si>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</si>
  <si>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</si>
  <si>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</si>
  <si>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</si>
  <si>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</si>
  <si>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</si>
  <si>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</si>
  <si>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</si>
  <si>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</si>
  <si>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</si>
  <si>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</si>
  <si>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</si>
  <si>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</si>
  <si>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</si>
  <si>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</si>
  <si>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</si>
  <si>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</si>
  <si>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</si>
  <si>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</si>
  <si>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</si>
  <si>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</si>
  <si>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</si>
  <si>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</si>
  <si>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</si>
  <si>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</si>
  <si>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</si>
  <si>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</si>
  <si>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</si>
  <si>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</si>
  <si>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</si>
  <si>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</si>
  <si>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</si>
  <si>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</si>
  <si>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</si>
  <si>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</si>
  <si>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</si>
  <si>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</si>
  <si>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</si>
  <si>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</si>
  <si>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</si>
  <si>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</si>
  <si>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</si>
  <si>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</si>
  <si>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</si>
  <si>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</si>
  <si>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</si>
  <si>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</si>
  <si>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</si>
  <si>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</si>
  <si>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</si>
  <si>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</si>
  <si>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</si>
  <si>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</si>
  <si>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</si>
  <si>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</si>
  <si>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</si>
  <si>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</si>
  <si>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</si>
  <si>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</si>
  <si>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</si>
  <si>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</si>
  <si>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</si>
  <si>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</si>
  <si>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</si>
  <si>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</si>
  <si>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</si>
  <si>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</si>
  <si>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</si>
  <si>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</si>
  <si>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</si>
  <si>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</si>
  <si>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</si>
  <si>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</si>
  <si>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</si>
  <si>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</si>
  <si>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</si>
  <si>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</si>
  <si>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</si>
  <si>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</si>
  <si>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</si>
  <si>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</si>
  <si>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</si>
  <si>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</si>
  <si>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</si>
  <si>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</si>
  <si>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</si>
  <si>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</si>
  <si>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</si>
  <si>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</si>
  <si>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</si>
  <si>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</si>
  <si>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</si>
  <si>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</si>
  <si>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</si>
  <si>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</si>
  <si>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</si>
  <si>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</si>
  <si>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</si>
  <si>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</si>
  <si>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</si>
  <si>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</si>
  <si>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</si>
  <si>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</si>
  <si>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</si>
  <si>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</si>
  <si>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</si>
  <si>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</si>
  <si>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</si>
  <si>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</si>
  <si>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</si>
  <si>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</si>
  <si>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</si>
  <si>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</si>
  <si>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</si>
  <si>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</si>
  <si>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</si>
  <si>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</si>
  <si>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</si>
  <si>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</si>
  <si>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</si>
  <si>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</si>
  <si>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</si>
  <si>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</si>
  <si>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</si>
  <si>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</si>
  <si>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</si>
  <si>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</si>
  <si>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</si>
  <si>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</si>
  <si>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</si>
  <si>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</si>
  <si>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</si>
  <si>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</si>
  <si>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</si>
  <si>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</si>
  <si>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</si>
  <si>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</si>
  <si>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</si>
  <si>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</si>
  <si>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</si>
  <si>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</si>
  <si>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</si>
  <si>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</si>
  <si>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</si>
  <si>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</si>
  <si>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</si>
  <si>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</si>
  <si>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</si>
  <si>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</si>
  <si>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</si>
  <si>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</si>
  <si>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</si>
  <si>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</si>
  <si>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</si>
  <si>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</si>
  <si>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</si>
  <si>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</si>
  <si>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</si>
  <si>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</si>
  <si>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</si>
  <si>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</si>
  <si>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</si>
  <si>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</si>
  <si>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</si>
  <si>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</si>
  <si>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</si>
  <si>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</si>
  <si>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</si>
  <si>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</si>
  <si>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</si>
  <si>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</si>
  <si>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</si>
  <si>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</si>
  <si>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</si>
  <si>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</si>
  <si>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</si>
  <si>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</si>
  <si>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</si>
  <si>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</si>
  <si>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</si>
  <si>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</si>
  <si>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</si>
  <si>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</si>
  <si>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</si>
  <si>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</si>
  <si>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</si>
  <si>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</si>
  <si>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</si>
  <si>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</si>
  <si>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</si>
  <si>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</si>
  <si>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</si>
  <si>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</si>
  <si>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</si>
  <si>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</si>
  <si>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</si>
  <si>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</si>
  <si>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</si>
  <si>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</si>
  <si>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</si>
  <si>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</si>
  <si>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</si>
  <si>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</si>
  <si>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</si>
  <si>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</si>
  <si>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</si>
  <si>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</si>
  <si>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</si>
  <si>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</si>
  <si>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</si>
  <si>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</si>
  <si>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</si>
  <si>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</si>
  <si>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</si>
  <si>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</si>
  <si>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</si>
  <si>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</si>
  <si>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</si>
  <si>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</si>
  <si>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</si>
  <si>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</si>
  <si>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</si>
  <si>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</si>
  <si>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</si>
  <si>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</si>
  <si>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</si>
  <si>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</si>
  <si>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</si>
  <si>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</si>
  <si>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</si>
  <si>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</si>
  <si>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</si>
  <si>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</si>
  <si>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</si>
  <si>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</si>
  <si>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</si>
  <si>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</si>
  <si>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</si>
  <si>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</si>
  <si>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</si>
  <si>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</si>
  <si>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</si>
  <si>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</si>
  <si>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</si>
  <si>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</si>
  <si>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</si>
  <si>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</si>
  <si>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</si>
  <si>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</si>
  <si>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</si>
  <si>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</si>
  <si>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</si>
  <si>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</si>
  <si>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</si>
  <si>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</si>
  <si>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</si>
  <si>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</si>
  <si>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</si>
  <si>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</si>
  <si>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</si>
  <si>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</si>
  <si>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</si>
  <si>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</si>
  <si>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</si>
  <si>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</si>
  <si>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</si>
  <si>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</si>
  <si>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</si>
  <si>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</si>
  <si>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</si>
  <si>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</si>
  <si>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</si>
  <si>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</si>
  <si>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</si>
  <si>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</si>
  <si>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</si>
  <si>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</si>
  <si>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</si>
  <si>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</si>
  <si>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</si>
  <si>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</si>
  <si>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</si>
  <si>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</si>
  <si>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</si>
  <si>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</si>
  <si>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</si>
  <si>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</si>
  <si>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</si>
  <si>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</si>
  <si>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</si>
  <si>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</si>
  <si>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</si>
  <si>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</si>
  <si>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</si>
  <si>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</si>
  <si>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</si>
  <si>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</si>
  <si>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</si>
  <si>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</si>
  <si>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</si>
  <si>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</si>
  <si>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</si>
  <si>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</si>
  <si>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</si>
  <si>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</si>
  <si>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</si>
  <si>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</si>
  <si>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</si>
  <si>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</si>
  <si>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</si>
  <si>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</si>
  <si>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</si>
  <si>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</si>
  <si>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</si>
  <si>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</si>
  <si>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</si>
  <si>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</si>
  <si>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</si>
  <si>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</si>
  <si>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</si>
  <si>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</si>
  <si>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</si>
  <si>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</si>
  <si>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</si>
  <si>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</si>
  <si>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</si>
  <si>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</si>
  <si>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</si>
  <si>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</si>
  <si>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</si>
  <si>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</si>
  <si>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</si>
  <si>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</si>
  <si>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</si>
  <si>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</si>
  <si>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</si>
  <si>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</si>
  <si>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</si>
  <si>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</si>
  <si>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</si>
  <si>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</si>
  <si>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</si>
  <si>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</si>
  <si>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</si>
  <si>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</si>
  <si>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</si>
  <si>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</si>
  <si>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</si>
  <si>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</si>
  <si>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</si>
  <si>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</si>
  <si>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</si>
  <si>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</si>
  <si>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</si>
  <si>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</si>
  <si>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</si>
  <si>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</si>
  <si>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</si>
  <si>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</si>
  <si>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</si>
  <si>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</si>
  <si>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</si>
  <si>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</si>
  <si>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</si>
  <si>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</si>
  <si>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</si>
  <si>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</si>
  <si>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</si>
  <si>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</si>
  <si>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</si>
  <si>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</si>
  <si>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</si>
  <si>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</si>
  <si>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</si>
  <si>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</si>
  <si>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</si>
  <si>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</si>
  <si>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</si>
  <si>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</si>
  <si>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</si>
  <si>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</si>
  <si>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</si>
  <si>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</si>
  <si>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</si>
  <si>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</si>
  <si>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</si>
  <si>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</si>
  <si>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</si>
  <si>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</si>
  <si>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</si>
  <si>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</si>
  <si>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</si>
  <si>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</si>
  <si>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</si>
  <si>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</si>
  <si>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</si>
  <si>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</si>
  <si>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</si>
  <si>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</si>
  <si>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</si>
  <si>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</si>
  <si>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</si>
  <si>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</si>
  <si>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</si>
  <si>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</si>
  <si>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</si>
  <si>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</si>
  <si>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</si>
  <si>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</si>
  <si>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</si>
  <si>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</si>
  <si>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</si>
  <si>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</si>
  <si>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</si>
  <si>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</si>
  <si>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</si>
  <si>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</si>
  <si>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</si>
  <si>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</si>
  <si>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</si>
  <si>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</si>
  <si>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</si>
  <si>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</si>
  <si>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</si>
  <si>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</si>
  <si>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</si>
  <si>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</si>
  <si>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</si>
  <si>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</si>
  <si>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</si>
  <si>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</si>
  <si>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</si>
  <si>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</si>
  <si>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</si>
  <si>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</si>
  <si>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</si>
  <si>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</si>
  <si>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</si>
  <si>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</si>
  <si>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</si>
  <si>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</si>
  <si>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</si>
  <si>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</si>
  <si>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</si>
  <si>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</si>
  <si>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</si>
  <si>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</si>
  <si>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</si>
  <si>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</si>
  <si>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</si>
  <si>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</si>
  <si>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</si>
  <si>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</si>
  <si>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</si>
  <si>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</si>
  <si>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</si>
  <si>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</si>
  <si>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</si>
  <si>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</si>
  <si>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</si>
  <si>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</si>
  <si>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</si>
  <si>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</si>
  <si>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</si>
  <si>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</si>
  <si>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</si>
  <si>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</si>
  <si>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</si>
  <si>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</si>
  <si>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</si>
  <si>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</si>
  <si>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</si>
  <si>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</si>
  <si>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</si>
  <si>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</si>
  <si>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</si>
  <si>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</si>
  <si>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</si>
  <si>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</si>
  <si>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</si>
  <si>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</si>
  <si>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</si>
  <si>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</si>
  <si>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</si>
  <si>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</si>
  <si>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</si>
  <si>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</si>
  <si>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</si>
  <si>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</si>
  <si>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</si>
  <si>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</si>
  <si>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</si>
  <si>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</si>
  <si>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</si>
  <si>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</si>
  <si>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</si>
  <si>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</si>
  <si>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</si>
  <si>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</si>
  <si>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</si>
  <si>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</si>
  <si>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</si>
  <si>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</si>
  <si>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</si>
  <si>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</si>
  <si>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</si>
  <si>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</si>
  <si>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</si>
  <si>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</si>
  <si>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</si>
  <si>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</si>
  <si>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</si>
  <si>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</si>
  <si>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</si>
  <si>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</si>
  <si>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</si>
  <si>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</si>
  <si>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</si>
  <si>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</si>
  <si>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</si>
  <si>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</si>
  <si>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</si>
  <si>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</si>
  <si>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</si>
  <si>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</si>
  <si>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</si>
  <si>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</si>
  <si>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</si>
  <si>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</si>
  <si>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</si>
  <si>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</si>
  <si>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</si>
  <si>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</si>
  <si>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</si>
  <si>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</si>
  <si>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</si>
  <si>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</si>
  <si>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</si>
  <si>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</si>
  <si>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</si>
  <si>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</si>
  <si>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</si>
  <si>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</si>
  <si>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</si>
  <si>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</si>
  <si>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</si>
  <si>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</si>
  <si>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</si>
  <si>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</si>
  <si>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</si>
  <si>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</si>
  <si>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</si>
  <si>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</si>
  <si>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</si>
  <si>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</si>
  <si>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</si>
  <si>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</si>
  <si>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</si>
  <si>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</si>
  <si>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</si>
  <si>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</si>
  <si>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</si>
  <si>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</si>
  <si>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</si>
  <si>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</si>
  <si>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</si>
  <si>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</si>
  <si>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</si>
  <si>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</si>
  <si>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</si>
  <si>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</si>
  <si>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</si>
  <si>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</si>
  <si>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</si>
  <si>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</si>
  <si>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</si>
  <si>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</si>
  <si>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</si>
  <si>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</si>
  <si>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</si>
  <si>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</si>
  <si>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</si>
  <si>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</si>
  <si>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</si>
  <si>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</si>
  <si>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</si>
  <si>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</si>
  <si>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</si>
  <si>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</si>
  <si>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</si>
  <si>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</si>
  <si>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</si>
  <si>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</si>
  <si>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</si>
  <si>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</si>
  <si>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</si>
  <si>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</si>
  <si>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</si>
  <si>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</si>
  <si>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</si>
  <si>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</si>
  <si>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</si>
  <si>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</si>
  <si>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</si>
  <si>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</si>
  <si>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</si>
  <si>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</si>
  <si>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</si>
  <si>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</si>
  <si>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</si>
  <si>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</si>
  <si>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</si>
  <si>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</si>
  <si>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</si>
  <si>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</si>
  <si>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</si>
  <si>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</si>
  <si>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</si>
  <si>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</si>
  <si>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</si>
  <si>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</si>
  <si>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</si>
  <si>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</si>
  <si>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</si>
  <si>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</si>
  <si>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</si>
  <si>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</si>
  <si>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</si>
  <si>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</si>
  <si>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</si>
  <si>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</si>
  <si>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</si>
  <si>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</si>
  <si>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</si>
  <si>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</si>
  <si>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</si>
  <si>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</si>
  <si>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</si>
  <si>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</si>
  <si>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</si>
  <si>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</si>
  <si>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</si>
  <si>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</si>
  <si>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</si>
  <si>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</si>
  <si>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</si>
  <si>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</si>
  <si>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</si>
  <si>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</si>
  <si>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</si>
  <si>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</si>
  <si>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</si>
  <si>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</si>
  <si>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</si>
  <si>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</si>
  <si>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</si>
  <si>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</si>
  <si>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</si>
  <si>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</si>
  <si>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</si>
  <si>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</si>
  <si>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</si>
  <si>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</si>
  <si>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</si>
  <si>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</si>
  <si>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</si>
  <si>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</si>
  <si>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</si>
  <si>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</si>
  <si>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</si>
  <si>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</si>
  <si>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</si>
  <si>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</si>
  <si>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</si>
  <si>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</si>
  <si>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</si>
  <si>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</si>
  <si>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</si>
  <si>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</si>
  <si>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</si>
  <si>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</si>
  <si>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</si>
  <si>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</si>
  <si>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</si>
  <si>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</si>
  <si>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</si>
  <si>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</si>
  <si>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</si>
  <si>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</si>
  <si>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</si>
  <si>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</si>
  <si>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</si>
  <si>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</si>
  <si>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</si>
  <si>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</si>
  <si>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</si>
  <si>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</si>
  <si>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</si>
  <si>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</si>
  <si>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</si>
  <si>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</si>
  <si>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</si>
  <si>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</si>
  <si>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</si>
  <si>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</si>
  <si>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</si>
  <si>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</si>
  <si>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</si>
  <si>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</si>
  <si>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</si>
  <si>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</si>
  <si>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</si>
  <si>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</si>
  <si>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</si>
  <si>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</si>
  <si>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</si>
  <si>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</si>
  <si>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</si>
  <si>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</si>
  <si>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</si>
  <si>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</si>
  <si>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</si>
  <si>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</si>
  <si>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</si>
  <si>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</si>
  <si>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</si>
  <si>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</si>
  <si>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</si>
  <si>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</si>
  <si>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</si>
  <si>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</si>
  <si>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</si>
  <si>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</si>
  <si>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</si>
  <si>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</si>
  <si>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</si>
  <si>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</si>
  <si>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</si>
  <si>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</si>
  <si>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</si>
  <si>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</si>
  <si>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</si>
  <si>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</si>
  <si>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</si>
  <si>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</si>
  <si>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</si>
  <si>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</si>
  <si>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</si>
  <si>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</si>
  <si>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</si>
  <si>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</si>
  <si>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</si>
  <si>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</si>
  <si>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</si>
  <si>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</si>
  <si>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</si>
  <si>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</si>
  <si>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</si>
  <si>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</si>
  <si>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</si>
  <si>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</si>
  <si>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</si>
  <si>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</si>
  <si>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</si>
  <si>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</si>
  <si>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</si>
  <si>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</si>
  <si>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</si>
  <si>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</si>
  <si>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</si>
  <si>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</si>
  <si>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</si>
  <si>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</si>
  <si>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</si>
  <si>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</si>
  <si>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</si>
  <si>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</si>
  <si>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</si>
  <si>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</si>
  <si>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</si>
  <si>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</si>
  <si>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</si>
  <si>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</si>
  <si>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</si>
  <si>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</si>
  <si>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</si>
  <si>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</si>
  <si>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</si>
  <si>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</si>
  <si>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</si>
  <si>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</si>
  <si>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</si>
  <si>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</si>
  <si>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</si>
  <si>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</si>
  <si>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</si>
  <si>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</si>
  <si>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</si>
  <si>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</si>
  <si>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</si>
  <si>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</si>
  <si>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</si>
  <si>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</si>
  <si>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</si>
  <si>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</si>
  <si>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</si>
  <si>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</si>
  <si>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</si>
  <si>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</si>
  <si>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</si>
  <si>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</si>
  <si>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</si>
  <si>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</si>
  <si>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</si>
  <si>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</si>
  <si>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</si>
  <si>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</si>
  <si>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</si>
  <si>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</si>
  <si>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</si>
  <si>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</si>
  <si>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</si>
  <si>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</si>
  <si>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</si>
  <si>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</si>
  <si>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</si>
  <si>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</si>
  <si>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</si>
  <si>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</si>
  <si>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</si>
  <si>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</si>
  <si>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</si>
  <si>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</si>
  <si>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</si>
  <si>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</si>
  <si>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</si>
  <si>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</si>
  <si>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</si>
  <si>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</si>
  <si>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</si>
  <si>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</si>
  <si>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</si>
  <si>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</si>
  <si>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</si>
  <si>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</si>
  <si>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</si>
  <si>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</si>
  <si>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</si>
  <si>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</si>
  <si>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</si>
  <si>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</si>
  <si>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</si>
  <si>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</si>
  <si>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</si>
  <si>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</si>
  <si>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</si>
  <si>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</si>
  <si>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</si>
  <si>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</si>
  <si>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</si>
  <si>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</si>
  <si>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</si>
  <si>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</si>
  <si>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</si>
  <si>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</si>
  <si>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</si>
  <si>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</si>
  <si>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</si>
  <si>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</si>
  <si>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</si>
  <si>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</si>
  <si>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</si>
  <si>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</si>
  <si>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</si>
  <si>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</si>
  <si>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</si>
  <si>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</si>
  <si>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</si>
  <si>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</si>
  <si>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</si>
  <si>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</si>
  <si>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</si>
  <si>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</si>
  <si>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</si>
  <si>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</si>
  <si>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</si>
  <si>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</si>
  <si>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</si>
  <si>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</si>
  <si>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</si>
  <si>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</si>
  <si>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</si>
  <si>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</si>
  <si>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</si>
  <si>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</si>
  <si>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</si>
  <si>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</si>
  <si>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</si>
  <si>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</si>
  <si>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</si>
  <si>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</si>
  <si>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</si>
  <si>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</si>
  <si>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</si>
  <si>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</si>
  <si>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</si>
  <si>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</si>
  <si>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</si>
  <si>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</si>
  <si>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</si>
  <si>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</si>
  <si>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</si>
  <si>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</si>
  <si>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</si>
  <si>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</si>
  <si>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</si>
  <si>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</si>
  <si>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</si>
  <si>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</si>
  <si>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</si>
  <si>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</si>
  <si>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</si>
  <si>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</si>
  <si>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</si>
  <si>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</si>
  <si>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</si>
  <si>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</si>
  <si>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</si>
  <si>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</si>
  <si>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</si>
  <si>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</si>
  <si>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</si>
  <si>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</si>
  <si>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</si>
  <si>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</si>
  <si>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</si>
  <si>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</si>
  <si>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</si>
  <si>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</si>
  <si>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</si>
  <si>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</si>
  <si>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</si>
  <si>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</si>
  <si>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</si>
  <si>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</si>
  <si>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</si>
  <si>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</si>
  <si>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</si>
  <si>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</si>
  <si>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</si>
  <si>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</si>
  <si>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</si>
  <si>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</si>
  <si>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</si>
  <si>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</si>
  <si>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</si>
  <si>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</si>
  <si>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</si>
  <si>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</si>
  <si>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</si>
  <si>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</si>
  <si>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</si>
  <si>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</si>
  <si>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</si>
  <si>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</si>
  <si>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</si>
  <si>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</si>
  <si>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</si>
  <si>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</si>
  <si>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</si>
  <si>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</si>
  <si>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</si>
  <si>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</si>
  <si>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</si>
  <si>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</si>
  <si>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</si>
  <si>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</si>
  <si>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</si>
  <si>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</si>
  <si>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</si>
  <si>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</si>
  <si>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</si>
  <si>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</si>
  <si>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</si>
  <si>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</si>
  <si>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</si>
  <si>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</si>
  <si>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</si>
  <si>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</si>
  <si>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</si>
  <si>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</si>
  <si>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</si>
  <si>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</si>
  <si>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</si>
  <si>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</si>
  <si>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</si>
  <si>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</si>
  <si>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</si>
  <si>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</si>
  <si>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</si>
  <si>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</si>
  <si>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</si>
  <si>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</si>
  <si>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</si>
  <si>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</si>
  <si>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</si>
  <si>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</si>
  <si>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</si>
  <si>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</si>
  <si>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</si>
  <si>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</si>
  <si>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</si>
  <si>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</si>
  <si>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</si>
  <si>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</si>
  <si>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</si>
  <si>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</si>
  <si>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</si>
  <si>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</si>
  <si>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</si>
  <si>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</si>
  <si>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</si>
  <si>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</si>
  <si>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</si>
  <si>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</si>
  <si>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</si>
  <si>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</si>
  <si>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</si>
  <si>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</si>
  <si>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</si>
  <si>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</si>
  <si>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</si>
  <si>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</si>
  <si>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</si>
  <si>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</si>
  <si>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</si>
  <si>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</si>
  <si>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</si>
  <si>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</si>
  <si>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</si>
  <si>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</si>
  <si>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</si>
  <si>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</si>
  <si>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</si>
  <si>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</si>
  <si>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</si>
  <si>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</si>
  <si>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</si>
  <si>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</si>
  <si>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</si>
  <si>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</si>
  <si>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</si>
  <si>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</si>
  <si>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</si>
  <si>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</si>
  <si>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</si>
  <si>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</si>
  <si>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</si>
  <si>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</si>
  <si>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</si>
  <si>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</si>
  <si>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</si>
  <si>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</si>
  <si>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</si>
  <si>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</si>
  <si>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</si>
  <si>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</si>
  <si>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</si>
  <si>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</si>
  <si>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</si>
  <si>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</si>
  <si>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</si>
  <si>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</si>
  <si>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</si>
  <si>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</si>
  <si>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</si>
  <si>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</si>
  <si>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</si>
  <si>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</si>
  <si>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</si>
  <si>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</si>
  <si>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</si>
  <si>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</si>
  <si>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</si>
  <si>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</si>
  <si>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</si>
  <si>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</si>
  <si>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</si>
  <si>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</si>
  <si>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</si>
  <si>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</si>
  <si>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</si>
  <si>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</si>
  <si>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</si>
  <si>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</si>
  <si>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</si>
  <si>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</si>
  <si>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</si>
  <si>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</si>
  <si>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</si>
  <si>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</si>
  <si>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</si>
  <si>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</si>
  <si>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</si>
  <si>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</si>
  <si>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</si>
  <si>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</si>
  <si>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</si>
  <si>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</si>
  <si>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</si>
  <si>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</si>
  <si>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</si>
  <si>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</si>
  <si>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</si>
  <si>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</si>
  <si>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</si>
  <si>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</si>
  <si>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</si>
  <si>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</si>
  <si>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</si>
  <si>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</si>
  <si>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</si>
  <si>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</si>
  <si>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</si>
  <si>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</si>
  <si>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</si>
  <si>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</si>
  <si>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</si>
  <si>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</si>
  <si>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</si>
  <si>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</si>
  <si>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</si>
  <si>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</si>
  <si>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</si>
  <si>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</si>
  <si>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</si>
  <si>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</si>
  <si>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</si>
  <si>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</si>
  <si>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</si>
  <si>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</si>
  <si>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</si>
  <si>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</si>
  <si>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</si>
  <si>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</si>
  <si>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</si>
  <si>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</si>
  <si>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</si>
  <si>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</si>
  <si>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</si>
  <si>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</si>
  <si>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</si>
  <si>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</si>
  <si>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</si>
  <si>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</si>
  <si>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</si>
  <si>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</si>
  <si>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</si>
  <si>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</si>
  <si>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</si>
  <si>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</si>
  <si>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</si>
  <si>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</si>
  <si>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</si>
  <si>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</si>
  <si>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</si>
  <si>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</si>
  <si>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</si>
  <si>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</si>
  <si>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</si>
  <si>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</si>
  <si>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</si>
  <si>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</si>
  <si>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</si>
  <si>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</si>
  <si>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</si>
  <si>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</si>
  <si>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</si>
  <si>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</si>
  <si>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</si>
  <si>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</si>
  <si>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</si>
  <si>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</si>
  <si>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</si>
  <si>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</si>
  <si>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</si>
  <si>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</si>
  <si>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</si>
  <si>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</si>
  <si>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</si>
  <si>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</si>
  <si>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</si>
  <si>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</si>
  <si>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</si>
  <si>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</si>
  <si>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</si>
  <si>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</si>
  <si>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</si>
  <si>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</si>
  <si>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</si>
  <si>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</si>
  <si>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</si>
  <si>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</si>
  <si>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</si>
  <si>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</si>
  <si>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</si>
  <si>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</si>
  <si>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</si>
  <si>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</si>
  <si>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</si>
  <si>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</si>
  <si>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</si>
  <si>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</si>
  <si>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</si>
  <si>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</si>
  <si>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</si>
  <si>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</si>
  <si>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</si>
  <si>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</si>
  <si>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</si>
  <si>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</si>
  <si>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</si>
  <si>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</si>
  <si>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</si>
  <si>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</si>
  <si>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</si>
  <si>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</si>
  <si>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</si>
  <si>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</si>
  <si>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</si>
  <si>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</si>
  <si>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</si>
  <si>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</si>
  <si>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</si>
  <si>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</si>
  <si>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</si>
  <si>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</si>
  <si>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</si>
  <si>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</si>
  <si>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</si>
  <si>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</si>
  <si>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</si>
  <si>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</si>
  <si>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</si>
  <si>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</si>
  <si>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</si>
  <si>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</si>
  <si>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</si>
  <si>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</si>
  <si>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</si>
  <si>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</si>
  <si>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</si>
  <si>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</si>
  <si>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</si>
  <si>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</si>
  <si>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</si>
  <si>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</si>
  <si>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</si>
  <si>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</si>
  <si>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</si>
  <si>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</si>
  <si>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</si>
  <si>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</si>
  <si>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</si>
  <si>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</si>
  <si>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</si>
  <si>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</si>
  <si>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</si>
  <si>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</si>
  <si>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</si>
  <si>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</si>
  <si>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</si>
  <si>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</si>
  <si>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</si>
  <si>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</si>
  <si>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</si>
  <si>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</si>
  <si>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</si>
  <si>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</si>
  <si>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</si>
  <si>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</si>
  <si>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</si>
  <si>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</si>
  <si>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</si>
  <si>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</si>
  <si>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</si>
  <si>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</si>
  <si>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</si>
  <si>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</si>
  <si>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</si>
  <si>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</si>
  <si>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</si>
  <si>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</si>
  <si>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</si>
  <si>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</si>
  <si>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</si>
  <si>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</si>
  <si>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</si>
  <si>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</si>
  <si>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</si>
  <si>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</si>
  <si>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</si>
  <si>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</si>
  <si>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</si>
  <si>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</si>
  <si>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</si>
  <si>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</si>
  <si>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</si>
  <si>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</si>
  <si>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</si>
  <si>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</si>
  <si>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</si>
  <si>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</si>
  <si>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</si>
  <si>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</si>
  <si>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</si>
  <si>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</si>
  <si>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</si>
  <si>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</si>
  <si>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</si>
  <si>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</si>
  <si>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</si>
  <si>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</si>
  <si>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</si>
  <si>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</si>
  <si>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</si>
  <si>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</si>
  <si>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</si>
  <si>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</si>
  <si>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</si>
  <si>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</si>
  <si>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</si>
  <si>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</si>
  <si>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</si>
  <si>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</si>
  <si>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</si>
  <si>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</si>
  <si>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</si>
  <si>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</si>
  <si>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</si>
  <si>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</si>
  <si>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</si>
  <si>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</si>
  <si>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</si>
  <si>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</si>
  <si>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</si>
  <si>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</si>
  <si>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</si>
  <si>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</si>
  <si>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</si>
  <si>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</si>
  <si>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</si>
  <si>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</si>
  <si>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</si>
  <si>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</si>
  <si>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</si>
  <si>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</si>
  <si>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</si>
  <si>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</si>
  <si>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</si>
  <si>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</si>
  <si>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</si>
  <si>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</si>
  <si>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</si>
  <si>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</si>
  <si>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</si>
  <si>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</si>
  <si>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</si>
  <si>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</si>
  <si>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</si>
  <si>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</si>
  <si>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</si>
  <si>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</si>
  <si>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</si>
  <si>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</si>
  <si>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</si>
  <si>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</si>
  <si>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</si>
  <si>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</si>
  <si>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</si>
  <si>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</si>
  <si>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</si>
  <si>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</si>
  <si>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</si>
  <si>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</si>
  <si>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</si>
  <si>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</si>
  <si>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</si>
  <si>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</si>
  <si>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</si>
  <si>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</si>
  <si>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</si>
  <si>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</si>
  <si>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</si>
  <si>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</si>
  <si>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</si>
  <si>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</si>
  <si>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</si>
  <si>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</si>
  <si>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</si>
  <si>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</si>
  <si>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</si>
  <si>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</si>
  <si>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</si>
  <si>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</si>
  <si>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</si>
  <si>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</si>
  <si>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</si>
  <si>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</si>
  <si>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</si>
  <si>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</si>
  <si>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</si>
  <si>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</si>
  <si>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</si>
  <si>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</si>
  <si>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</si>
  <si>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</si>
  <si>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</si>
  <si>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</si>
  <si>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</si>
  <si>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</si>
  <si>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</si>
  <si>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</si>
  <si>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</si>
  <si>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</si>
  <si>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</si>
  <si>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</si>
  <si>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</si>
  <si>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</si>
  <si>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</si>
  <si>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</si>
  <si>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</si>
  <si>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</si>
  <si>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</si>
  <si>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</si>
  <si>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</si>
  <si>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</si>
  <si>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</si>
  <si>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</si>
  <si>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</si>
  <si>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</si>
  <si>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</si>
  <si>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</si>
  <si>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</si>
  <si>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</si>
  <si>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</si>
  <si>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</si>
  <si>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</si>
  <si>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</si>
  <si>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</si>
  <si>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</si>
  <si>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</si>
  <si>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</si>
  <si>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</si>
  <si>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</si>
  <si>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</si>
  <si>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</si>
  <si>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</si>
  <si>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</si>
  <si>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</si>
  <si>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</si>
  <si>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</si>
  <si>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</si>
  <si>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</si>
  <si>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</si>
  <si>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</si>
  <si>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</si>
  <si>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</si>
  <si>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</si>
  <si>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</si>
  <si>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</si>
  <si>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</si>
  <si>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</si>
  <si>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</si>
  <si>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</si>
  <si>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</si>
  <si>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</si>
  <si>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</si>
  <si>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</si>
  <si>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</si>
  <si>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</si>
  <si>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</si>
  <si>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</si>
  <si>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</si>
  <si>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</si>
  <si>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</si>
  <si>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</si>
  <si>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</si>
  <si>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</si>
  <si>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</si>
  <si>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</si>
  <si>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</si>
  <si>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</si>
  <si>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</si>
  <si>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</si>
  <si>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</si>
  <si>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</si>
  <si>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</si>
  <si>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</si>
  <si>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</si>
  <si>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</si>
  <si>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</si>
  <si>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</si>
  <si>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</si>
  <si>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</si>
  <si>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</si>
  <si>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</si>
  <si>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</si>
  <si>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</si>
  <si>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</si>
  <si>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</si>
  <si>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</si>
  <si>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</si>
  <si>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</si>
  <si>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</si>
  <si>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</si>
  <si>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</si>
  <si>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</si>
  <si>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</si>
  <si>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</si>
  <si>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</si>
  <si>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</si>
  <si>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</si>
  <si>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</si>
  <si>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</si>
  <si>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</si>
  <si>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</si>
  <si>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</si>
  <si>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</si>
  <si>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</si>
  <si>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</si>
  <si>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</si>
  <si>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</si>
  <si>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</si>
  <si>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</si>
  <si>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</si>
  <si>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</si>
  <si>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</si>
  <si>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</si>
  <si>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</si>
  <si>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</si>
  <si>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</si>
  <si>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</si>
  <si>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</si>
  <si>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</si>
  <si>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</si>
  <si>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</si>
  <si>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</si>
  <si>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</si>
  <si>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</si>
  <si>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</si>
  <si>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</si>
  <si>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</si>
  <si>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</si>
  <si>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</si>
  <si>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</si>
  <si>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</si>
  <si>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</si>
  <si>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</si>
  <si>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</si>
  <si>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</si>
  <si>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</si>
  <si>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</si>
  <si>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</si>
  <si>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</si>
  <si>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</si>
  <si>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</si>
  <si>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</si>
  <si>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</si>
  <si>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</si>
  <si>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</si>
  <si>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</si>
  <si>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</si>
  <si>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</si>
  <si>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</si>
  <si>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</si>
  <si>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</si>
  <si>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</si>
  <si>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</si>
  <si>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</si>
  <si>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</si>
  <si>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</si>
  <si>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</si>
  <si>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</si>
  <si>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</si>
  <si>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</si>
  <si>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</si>
  <si>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</si>
  <si>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</si>
  <si>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</si>
  <si>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</si>
  <si>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</si>
  <si>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</si>
  <si>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</si>
  <si>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</si>
  <si>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</si>
  <si>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</si>
  <si>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</si>
  <si>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</si>
  <si>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</si>
  <si>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</si>
  <si>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</si>
  <si>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</si>
  <si>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</si>
  <si>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</si>
  <si>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</si>
  <si>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</si>
  <si>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</si>
  <si>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</si>
  <si>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</si>
  <si>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</si>
  <si>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</si>
  <si>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</si>
  <si>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</si>
  <si>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</si>
  <si>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</si>
  <si>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</si>
  <si>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</si>
  <si>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</si>
  <si>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</si>
  <si>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</si>
  <si>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</si>
  <si>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</si>
  <si>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</si>
  <si>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</si>
  <si>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</si>
  <si>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</si>
  <si>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</si>
  <si>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</si>
  <si>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</si>
  <si>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</si>
  <si>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</si>
  <si>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</si>
  <si>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</si>
  <si>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</si>
  <si>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</si>
  <si>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</si>
  <si>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</si>
  <si>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</si>
  <si>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</si>
  <si>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</si>
  <si>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</si>
  <si>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</si>
  <si>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</si>
  <si>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</si>
  <si>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</si>
  <si>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</si>
  <si>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</si>
  <si>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</si>
  <si>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</si>
  <si>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</si>
  <si>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</si>
  <si>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</si>
  <si>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</si>
  <si>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</si>
  <si>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</si>
  <si>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</si>
  <si>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</si>
  <si>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</si>
  <si>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</si>
  <si>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</si>
  <si>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</si>
  <si>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</si>
  <si>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</si>
  <si>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</si>
  <si>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</si>
  <si>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</si>
  <si>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</si>
  <si>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</si>
  <si>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</si>
  <si>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</si>
  <si>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</si>
  <si>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</si>
  <si>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</si>
  <si>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</si>
  <si>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</si>
  <si>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</si>
  <si>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</si>
  <si>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</si>
  <si>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</si>
  <si>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</si>
  <si>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</si>
  <si>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</si>
  <si>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</si>
  <si>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</si>
  <si>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</si>
  <si>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</si>
  <si>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</si>
  <si>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</si>
  <si>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</si>
  <si>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</si>
  <si>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</si>
  <si>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</si>
  <si>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</si>
  <si>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</si>
  <si>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</si>
  <si>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</si>
  <si>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</si>
  <si>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</si>
  <si>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</si>
  <si>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</si>
  <si>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</si>
  <si>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</si>
  <si>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</si>
  <si>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</si>
  <si>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</si>
  <si>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</si>
  <si>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</si>
  <si>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</si>
  <si>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</si>
  <si>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</si>
  <si>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</si>
  <si>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</si>
  <si>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</si>
  <si>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</si>
  <si>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</si>
  <si>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</si>
  <si>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</si>
  <si>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</si>
  <si>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</si>
  <si>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</si>
  <si>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</si>
  <si>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</si>
  <si>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</si>
  <si>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</si>
  <si>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</si>
  <si>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</si>
  <si>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</si>
  <si>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</si>
  <si>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</si>
  <si>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</si>
  <si>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</si>
  <si>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</si>
  <si>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</si>
  <si>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</si>
  <si>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</si>
  <si>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</si>
  <si>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</si>
  <si>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</si>
  <si>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</si>
  <si>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</si>
  <si>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</si>
  <si>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</si>
  <si>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</si>
  <si>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</si>
  <si>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</si>
  <si>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</si>
  <si>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</si>
  <si>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</si>
  <si>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</si>
  <si>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</si>
  <si>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</si>
  <si>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</si>
  <si>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</si>
  <si>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</si>
  <si>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</si>
  <si>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</si>
  <si>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</si>
  <si>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</si>
  <si>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</si>
  <si>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</si>
  <si>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</si>
  <si>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</si>
  <si>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</si>
  <si>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</si>
  <si>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</si>
  <si>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</si>
  <si>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</si>
  <si>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</si>
  <si>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</si>
  <si>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</si>
  <si>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</si>
  <si>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</si>
  <si>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</si>
  <si>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</si>
  <si>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</si>
  <si>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</si>
  <si>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</si>
  <si>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</si>
  <si>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</si>
  <si>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</si>
  <si>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</si>
  <si>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</si>
  <si>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</si>
  <si>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</si>
  <si>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</si>
  <si>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</si>
  <si>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</si>
  <si>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</si>
  <si>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</si>
  <si>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</si>
  <si>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</si>
  <si>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</si>
  <si>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</si>
  <si>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</si>
  <si>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</si>
  <si>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</si>
  <si>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</si>
  <si>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</si>
  <si>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</si>
  <si>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</si>
  <si>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</si>
  <si>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</si>
  <si>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</si>
  <si>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</si>
  <si>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</si>
  <si>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</si>
  <si>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</si>
  <si>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</si>
  <si>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</si>
  <si>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</si>
  <si>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</si>
  <si>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</si>
  <si>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</si>
  <si>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</si>
  <si>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</si>
  <si>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</si>
  <si>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</si>
  <si>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</si>
  <si>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</si>
  <si>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</si>
  <si>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</si>
  <si>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</si>
  <si>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</si>
  <si>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</si>
  <si>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</si>
  <si>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</si>
  <si>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</si>
  <si>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</si>
  <si>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</si>
  <si>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</si>
  <si>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</si>
  <si>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</si>
  <si>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</si>
  <si>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</si>
  <si>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</si>
  <si>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</si>
  <si>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</si>
  <si>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</si>
  <si>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</si>
  <si>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</si>
  <si>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</si>
  <si>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</si>
  <si>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</si>
  <si>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</si>
  <si>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</si>
  <si>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</si>
  <si>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</si>
  <si>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</si>
  <si>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</si>
  <si>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</si>
  <si>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</si>
  <si>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</si>
  <si>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</si>
  <si>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</si>
  <si>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</si>
  <si>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</si>
  <si>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</si>
  <si>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</si>
  <si>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</si>
  <si>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</si>
  <si>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</si>
  <si>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</si>
  <si>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</si>
  <si>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</si>
  <si>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</si>
  <si>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</si>
  <si>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</si>
  <si>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</si>
  <si>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</si>
  <si>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</si>
  <si>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</si>
  <si>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</si>
  <si>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</si>
  <si>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</si>
  <si>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</si>
  <si>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</si>
  <si>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</si>
  <si>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</si>
  <si>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</si>
  <si>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</si>
  <si>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</si>
  <si>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</si>
  <si>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</si>
  <si>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</si>
  <si>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</si>
  <si>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</si>
  <si>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</si>
  <si>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</si>
  <si>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</si>
  <si>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</si>
  <si>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</si>
  <si>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</si>
  <si>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</si>
  <si>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</si>
  <si>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</si>
  <si>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</si>
  <si>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</si>
  <si>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</si>
  <si>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</si>
  <si>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</si>
  <si>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</si>
  <si>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</si>
  <si>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</si>
  <si>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</si>
  <si>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</si>
  <si>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</si>
  <si>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</si>
  <si>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</si>
  <si>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</si>
  <si>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</si>
  <si>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</si>
  <si>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</si>
  <si>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</si>
  <si>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</si>
  <si>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</si>
  <si>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</si>
  <si>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</si>
  <si>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</si>
  <si>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</si>
  <si>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</si>
  <si>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</si>
  <si>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</si>
  <si>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</si>
  <si>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</si>
  <si>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</si>
  <si>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</si>
  <si>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</si>
  <si>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</si>
  <si>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</si>
  <si>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</si>
  <si>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</si>
  <si>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</si>
  <si>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</si>
  <si>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</si>
  <si>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</si>
  <si>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</si>
  <si>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</si>
  <si>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</si>
  <si>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</si>
  <si>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</si>
  <si>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</si>
  <si>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</si>
  <si>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</si>
  <si>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</si>
  <si>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</si>
  <si>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</si>
  <si>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</si>
  <si>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</si>
  <si>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</si>
  <si>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</si>
  <si>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</si>
  <si>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</si>
  <si>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</si>
  <si>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</si>
  <si>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</si>
  <si>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</si>
  <si>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</si>
  <si>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</si>
  <si>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</si>
  <si>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</si>
  <si>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</si>
  <si>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</si>
  <si>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</si>
  <si>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</si>
  <si>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</si>
  <si>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</si>
  <si>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</si>
  <si>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</si>
  <si>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</si>
  <si>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</si>
  <si>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</si>
  <si>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</si>
  <si>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</si>
  <si>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</si>
  <si>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</si>
  <si>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</si>
  <si>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</si>
  <si>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</si>
  <si>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</si>
  <si>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</si>
  <si>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</si>
  <si>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</si>
  <si>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</si>
  <si>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</si>
  <si>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</si>
  <si>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</si>
  <si>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</si>
  <si>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</si>
  <si>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</si>
  <si>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</si>
  <si>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</si>
  <si>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</si>
  <si>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</si>
  <si>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</si>
  <si>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</si>
  <si>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</si>
  <si>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</si>
  <si>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</si>
  <si>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</si>
  <si>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</si>
  <si>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</si>
  <si>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</si>
  <si>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</si>
  <si>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</si>
  <si>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</si>
  <si>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</si>
  <si>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</si>
  <si>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</si>
  <si>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</si>
  <si>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</si>
  <si>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</si>
  <si>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</si>
  <si>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</si>
  <si>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</si>
  <si>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</si>
  <si>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</si>
  <si>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</si>
  <si>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</si>
  <si>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</si>
  <si>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</si>
  <si>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</si>
  <si>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</si>
  <si>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</si>
  <si>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</si>
  <si>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</si>
  <si>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</si>
  <si>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</si>
  <si>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</si>
  <si>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</si>
  <si>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</si>
  <si>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</si>
  <si>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</si>
  <si>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</si>
  <si>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</si>
  <si>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</si>
  <si>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</si>
  <si>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</si>
  <si>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</si>
  <si>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</si>
  <si>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</si>
  <si>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</si>
  <si>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</si>
  <si>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</si>
  <si>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</si>
  <si>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</si>
  <si>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</si>
  <si>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</si>
  <si>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</si>
  <si>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</si>
  <si>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</si>
  <si>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</si>
  <si>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</si>
  <si>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</si>
  <si>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</si>
  <si>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</si>
  <si>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</si>
  <si>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</si>
  <si>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</si>
  <si>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</si>
  <si>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</si>
  <si>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</si>
  <si>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</si>
  <si>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</si>
  <si>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</si>
  <si>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</si>
  <si>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</si>
  <si>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</si>
  <si>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</si>
  <si>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</si>
  <si>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</si>
  <si>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</si>
  <si>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</si>
  <si>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</si>
  <si>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</si>
  <si>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</si>
  <si>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</si>
  <si>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</si>
  <si>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</si>
  <si>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</si>
  <si>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</si>
  <si>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</si>
  <si>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</si>
  <si>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</si>
  <si>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</si>
  <si>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</si>
  <si>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</si>
  <si>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</si>
  <si>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</si>
  <si>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</si>
  <si>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</si>
  <si>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</si>
  <si>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</si>
  <si>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</si>
  <si>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</si>
  <si>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</si>
  <si>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</si>
  <si>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</si>
  <si>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</si>
  <si>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</si>
  <si>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</si>
  <si>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</si>
  <si>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</si>
  <si>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</si>
  <si>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</si>
  <si>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</si>
  <si>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</si>
  <si>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</si>
  <si>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</si>
  <si>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</si>
  <si>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</si>
  <si>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</si>
  <si>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</si>
  <si>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</si>
  <si>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</si>
  <si>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</si>
  <si>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</si>
  <si>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</si>
  <si>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</si>
  <si>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</si>
  <si>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</si>
  <si>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</si>
  <si>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</si>
  <si>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</si>
  <si>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</si>
  <si>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</si>
  <si>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</si>
  <si>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</si>
  <si>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</si>
  <si>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</si>
  <si>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</si>
  <si>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</si>
  <si>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</si>
  <si>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</si>
  <si>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</si>
  <si>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</si>
  <si>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</si>
  <si>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</si>
  <si>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</si>
  <si>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</si>
  <si>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</si>
  <si>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</si>
  <si>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</si>
  <si>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</si>
  <si>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</si>
  <si>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</si>
  <si>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</si>
  <si>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</si>
  <si>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</si>
  <si>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</si>
  <si>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</si>
  <si>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</si>
  <si>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</si>
  <si>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</si>
  <si>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</si>
  <si>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</si>
  <si>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</si>
  <si>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</si>
  <si>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</si>
  <si>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</si>
  <si>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</si>
  <si>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</si>
  <si>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</si>
  <si>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</si>
  <si>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</si>
  <si>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</si>
  <si>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</si>
  <si>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</si>
  <si>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</si>
  <si>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</si>
  <si>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</si>
  <si>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</si>
  <si>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</si>
  <si>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</si>
  <si>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</si>
  <si>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</si>
  <si>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</si>
  <si>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</si>
  <si>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</si>
  <si>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</si>
  <si>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</si>
  <si>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</si>
  <si>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</si>
  <si>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</si>
  <si>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</si>
  <si>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</si>
  <si>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</si>
  <si>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</si>
  <si>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</si>
  <si>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</si>
  <si>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</si>
  <si>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</si>
  <si>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</si>
  <si>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</si>
  <si>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</si>
  <si>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</si>
  <si>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</si>
  <si>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</si>
  <si>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</si>
  <si>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</si>
  <si>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</si>
  <si>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</si>
  <si>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</si>
  <si>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</si>
  <si>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</si>
  <si>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</si>
  <si>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</si>
  <si>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</si>
  <si>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</si>
  <si>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</si>
  <si>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</si>
  <si>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</si>
  <si>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</si>
  <si>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</si>
  <si>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</si>
  <si>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</si>
  <si>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</si>
  <si>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</si>
  <si>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</si>
  <si>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</si>
  <si>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</si>
  <si>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</si>
  <si>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</si>
  <si>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</si>
  <si>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</si>
  <si>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</si>
  <si>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</si>
  <si>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</si>
  <si>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</si>
  <si>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</si>
  <si>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</si>
  <si>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</si>
  <si>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</si>
  <si>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</si>
  <si>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</si>
  <si>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</si>
  <si>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</si>
  <si>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</si>
  <si>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</si>
  <si>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</si>
  <si>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</si>
  <si>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</si>
  <si>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</si>
  <si>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</si>
  <si>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</si>
  <si>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</si>
  <si>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</si>
  <si>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</si>
  <si>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</si>
  <si>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</si>
  <si>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</si>
  <si>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</si>
  <si>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</si>
  <si>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</si>
  <si>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</si>
  <si>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</si>
  <si>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</si>
  <si>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</si>
  <si>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</si>
  <si>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</si>
  <si>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</si>
  <si>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</si>
  <si>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</si>
  <si>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</si>
  <si>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</si>
  <si>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</si>
  <si>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</si>
  <si>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</si>
  <si>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</si>
  <si>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</si>
  <si>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</si>
  <si>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</si>
  <si>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</si>
  <si>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</si>
  <si>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</si>
  <si>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</si>
  <si>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</si>
  <si>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</si>
  <si>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</si>
  <si>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</si>
  <si>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</si>
  <si>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</si>
  <si>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</si>
  <si>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</si>
  <si>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</si>
  <si>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</si>
  <si>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</si>
  <si>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</si>
  <si>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</si>
  <si>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</si>
  <si>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</si>
  <si>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</si>
  <si>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</si>
  <si>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</si>
  <si>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</si>
  <si>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</si>
  <si>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</si>
  <si>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</si>
  <si>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</si>
  <si>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</si>
  <si>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</si>
  <si>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</si>
  <si>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</si>
  <si>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</si>
  <si>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</si>
  <si>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</si>
  <si>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</si>
  <si>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</si>
  <si>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</si>
  <si>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</si>
  <si>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</si>
  <si>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</si>
  <si>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</si>
  <si>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</si>
  <si>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</si>
  <si>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</si>
  <si>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</si>
  <si>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</si>
  <si>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</si>
  <si>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</si>
  <si>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</si>
  <si>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</si>
  <si>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</si>
  <si>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</si>
  <si>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</si>
  <si>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</si>
  <si>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</si>
  <si>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</si>
  <si>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</si>
  <si>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</si>
  <si>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</si>
  <si>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</si>
  <si>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</si>
  <si>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</si>
  <si>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</si>
  <si>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</si>
  <si>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</si>
  <si>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</si>
  <si>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</si>
  <si>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</si>
  <si>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</si>
  <si>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</si>
  <si>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</si>
  <si>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</si>
  <si>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</si>
  <si>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</si>
  <si>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</si>
  <si>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</si>
  <si>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</si>
  <si>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</si>
  <si>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</si>
  <si>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</si>
  <si>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</si>
  <si>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</si>
  <si>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</si>
  <si>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</si>
  <si>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</si>
  <si>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</si>
  <si>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</si>
  <si>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</si>
  <si>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</si>
  <si>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</si>
  <si>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</si>
  <si>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</si>
  <si>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</si>
  <si>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</si>
  <si>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</si>
  <si>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</si>
  <si>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</si>
  <si>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</si>
  <si>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</si>
  <si>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</si>
  <si>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</si>
  <si>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</si>
  <si>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</si>
  <si>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</si>
  <si>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</si>
  <si>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</si>
  <si>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</si>
  <si>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</si>
  <si>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</si>
  <si>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</si>
  <si>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</si>
  <si>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</si>
  <si>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</si>
  <si>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</si>
  <si>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</si>
  <si>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</si>
  <si>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</si>
  <si>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</si>
  <si>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</si>
  <si>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</si>
  <si>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</si>
  <si>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</si>
  <si>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</si>
  <si>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</si>
  <si>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</si>
  <si>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</si>
  <si>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</si>
  <si>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</si>
  <si>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</si>
  <si>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</si>
  <si>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</si>
  <si>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</si>
  <si>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</si>
  <si>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</si>
  <si>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</si>
  <si>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</si>
  <si>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</si>
  <si>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</si>
  <si>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</si>
  <si>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</si>
  <si>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</si>
  <si>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</si>
  <si>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</si>
  <si>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</si>
  <si>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</si>
  <si>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</si>
  <si>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</si>
  <si>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</si>
  <si>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</si>
  <si>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</si>
  <si>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</si>
  <si>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</si>
  <si>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</si>
  <si>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</si>
  <si>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</si>
  <si>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</si>
  <si>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</si>
  <si>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</si>
  <si>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</si>
  <si>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</si>
  <si>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</si>
  <si>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</si>
  <si>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</si>
  <si>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</si>
  <si>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</si>
  <si>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</si>
  <si>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</si>
  <si>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</si>
  <si>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</si>
  <si>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</si>
  <si>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</si>
  <si>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</si>
  <si>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</si>
  <si>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</si>
  <si>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</si>
  <si>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</si>
  <si>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</si>
  <si>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</si>
  <si>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</si>
  <si>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</si>
  <si>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</si>
  <si>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</si>
  <si>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</si>
  <si>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</si>
  <si>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</si>
  <si>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</si>
  <si>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</si>
  <si>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</si>
  <si>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</si>
  <si>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</si>
  <si>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</si>
  <si>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</si>
  <si>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</si>
  <si>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</si>
  <si>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</si>
  <si>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</si>
  <si>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</si>
  <si>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</si>
  <si>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Senta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</si>
</sst>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192</c:v>
                </c:pt>
                <c:pt idx="1">
                  <c:v>219</c:v>
                </c:pt>
                <c:pt idx="2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200</c:v>
                </c:pt>
                <c:pt idx="1">
                  <c:v>193</c:v>
                </c:pt>
                <c:pt idx="2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1280"/>
        <c:axId val="191683200"/>
      </c:barChart>
      <c:catAx>
        <c:axId val="1916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200"/>
        <c:crosses val="autoZero"/>
        <c:auto val="1"/>
        <c:lblAlgn val="ctr"/>
        <c:lblOffset val="100"/>
        <c:noMultiLvlLbl val="0"/>
      </c:catAx>
      <c:valAx>
        <c:axId val="19168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1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1046</c:v>
                </c:pt>
                <c:pt idx="1">
                  <c:v>848</c:v>
                </c:pt>
                <c:pt idx="2">
                  <c:v>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768"/>
        <c:axId val="200712576"/>
      </c:barChart>
      <c:catAx>
        <c:axId val="2006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auto val="1"/>
        <c:lblAlgn val="ctr"/>
        <c:lblOffset val="100"/>
        <c:noMultiLvlLbl val="0"/>
      </c:catAx>
      <c:valAx>
        <c:axId val="20071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21</c:v>
                </c:pt>
                <c:pt idx="1">
                  <c:v>19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56</c:v>
                </c:pt>
                <c:pt idx="1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1040"/>
        <c:axId val="201090176"/>
      </c:barChart>
      <c:catAx>
        <c:axId val="20103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176"/>
        <c:crosses val="autoZero"/>
        <c:auto val="1"/>
        <c:lblAlgn val="ctr"/>
        <c:lblOffset val="100"/>
        <c:noMultiLvlLbl val="0"/>
      </c:catAx>
      <c:valAx>
        <c:axId val="201090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8864</c:v>
                </c:pt>
                <c:pt idx="1">
                  <c:v>7297</c:v>
                </c:pt>
                <c:pt idx="2">
                  <c:v>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728"/>
        <c:axId val="201601024"/>
      </c:barChart>
      <c:catAx>
        <c:axId val="2012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auto val="1"/>
        <c:lblAlgn val="ctr"/>
        <c:lblOffset val="100"/>
        <c:noMultiLvlLbl val="0"/>
      </c:catAx>
      <c:valAx>
        <c:axId val="2016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17.381427304964539</c:v>
                </c:pt>
                <c:pt idx="1">
                  <c:v>58.394281914893618</c:v>
                </c:pt>
                <c:pt idx="2">
                  <c:v>24.224290780141843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60</c:v>
                </c:pt>
                <c:pt idx="1">
                  <c:v>57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416"/>
        <c:axId val="202366336"/>
      </c:barChart>
      <c:catAx>
        <c:axId val="2023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6336"/>
        <c:crosses val="autoZero"/>
        <c:auto val="1"/>
        <c:lblAlgn val="ctr"/>
        <c:lblOffset val="100"/>
        <c:noMultiLvlLbl val="0"/>
      </c:catAx>
      <c:valAx>
        <c:axId val="20236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9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4768"/>
        <c:axId val="202786688"/>
      </c:barChart>
      <c:catAx>
        <c:axId val="202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6688"/>
        <c:crosses val="autoZero"/>
        <c:auto val="1"/>
        <c:lblAlgn val="ctr"/>
        <c:lblOffset val="100"/>
        <c:noMultiLvlLbl val="0"/>
      </c:catAx>
      <c:valAx>
        <c:axId val="20278668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83.5</c:v>
                </c:pt>
                <c:pt idx="1">
                  <c:v>43.1</c:v>
                </c:pt>
                <c:pt idx="2">
                  <c:v>90.9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82.4</c:v>
                </c:pt>
                <c:pt idx="1">
                  <c:v>67</c:v>
                </c:pt>
                <c:pt idx="2">
                  <c:v>96.8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6758016"/>
        <c:axId val="416873472"/>
      </c:barChart>
      <c:catAx>
        <c:axId val="41675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873472"/>
        <c:crosses val="autoZero"/>
        <c:auto val="1"/>
        <c:lblAlgn val="ctr"/>
        <c:lblOffset val="100"/>
        <c:noMultiLvlLbl val="0"/>
      </c:catAx>
      <c:valAx>
        <c:axId val="416873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7580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304</c:v>
                </c:pt>
                <c:pt idx="1">
                  <c:v>299</c:v>
                </c:pt>
                <c:pt idx="2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7785344"/>
        <c:axId val="417872896"/>
      </c:barChart>
      <c:catAx>
        <c:axId val="417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872896"/>
        <c:crosses val="autoZero"/>
        <c:auto val="1"/>
        <c:lblAlgn val="ctr"/>
        <c:lblOffset val="100"/>
        <c:noMultiLvlLbl val="0"/>
      </c:catAx>
      <c:valAx>
        <c:axId val="41787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78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22</c:v>
                </c:pt>
                <c:pt idx="1">
                  <c:v>11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8</c:v>
                </c:pt>
                <c:pt idx="1">
                  <c:v>12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8798208"/>
        <c:axId val="419165312"/>
      </c:barChart>
      <c:catAx>
        <c:axId val="41879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9165312"/>
        <c:crosses val="autoZero"/>
        <c:auto val="1"/>
        <c:lblAlgn val="ctr"/>
        <c:lblOffset val="100"/>
        <c:noMultiLvlLbl val="0"/>
      </c:catAx>
      <c:valAx>
        <c:axId val="41916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798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65</c:v>
                </c:pt>
                <c:pt idx="1">
                  <c:v>94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49</c:v>
                </c:pt>
                <c:pt idx="1">
                  <c:v>48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504"/>
        <c:axId val="192391040"/>
      </c:barChart>
      <c:catAx>
        <c:axId val="1923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auto val="1"/>
        <c:lblAlgn val="ctr"/>
        <c:lblOffset val="100"/>
        <c:noMultiLvlLbl val="0"/>
      </c:catAx>
      <c:valAx>
        <c:axId val="1923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22</c:v>
                </c:pt>
                <c:pt idx="1">
                  <c:v>45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49</c:v>
                </c:pt>
                <c:pt idx="1">
                  <c:v>60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0225792"/>
        <c:axId val="420227328"/>
      </c:barChart>
      <c:catAx>
        <c:axId val="4202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0227328"/>
        <c:crosses val="autoZero"/>
        <c:auto val="1"/>
        <c:lblAlgn val="ctr"/>
        <c:lblOffset val="100"/>
        <c:noMultiLvlLbl val="0"/>
      </c:catAx>
      <c:valAx>
        <c:axId val="420227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0225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2.2550975177304964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2.4046985815602837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2.3049645390070919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2.4711879432624113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2.1221187943262412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2.4157801418439715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2.7537677304964538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2.9864804964539005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3.4408244680851059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3.4685283687943262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3.169326241134752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3.6292109929078014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4.1722074468085104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4.2719414893617014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3.8342198581560285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3.0252659574468086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1.9891400709219857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1.2189716312056738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3237120"/>
        <c:axId val="423238656"/>
      </c:barChart>
      <c:catAx>
        <c:axId val="4232371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23238656"/>
        <c:crosses val="autoZero"/>
        <c:auto val="1"/>
        <c:lblAlgn val="ctr"/>
        <c:lblOffset val="100"/>
        <c:noMultiLvlLbl val="0"/>
      </c:catAx>
      <c:valAx>
        <c:axId val="4232386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232371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2.3936170212765959</c:v>
                </c:pt>
                <c:pt idx="1">
                  <c:v>2.4545656028368796</c:v>
                </c:pt>
                <c:pt idx="2">
                  <c:v>2.4213209219858154</c:v>
                </c:pt>
                <c:pt idx="3">
                  <c:v>2.6263297872340425</c:v>
                </c:pt>
                <c:pt idx="4">
                  <c:v>2.3326684397163122</c:v>
                </c:pt>
                <c:pt idx="5">
                  <c:v>2.554299645390071</c:v>
                </c:pt>
                <c:pt idx="6">
                  <c:v>2.8313386524822697</c:v>
                </c:pt>
                <c:pt idx="7">
                  <c:v>2.9698581560283688</c:v>
                </c:pt>
                <c:pt idx="8">
                  <c:v>3.595966312056738</c:v>
                </c:pt>
                <c:pt idx="9">
                  <c:v>3.5460992907801421</c:v>
                </c:pt>
                <c:pt idx="10">
                  <c:v>3.0308067375886525</c:v>
                </c:pt>
                <c:pt idx="11">
                  <c:v>3.6015070921985819</c:v>
                </c:pt>
                <c:pt idx="12">
                  <c:v>3.8231382978723403</c:v>
                </c:pt>
                <c:pt idx="13">
                  <c:v>3.4574468085106385</c:v>
                </c:pt>
                <c:pt idx="14">
                  <c:v>2.8978280141843973</c:v>
                </c:pt>
                <c:pt idx="15">
                  <c:v>1.9115691489361701</c:v>
                </c:pt>
                <c:pt idx="16">
                  <c:v>1.1303191489361704</c:v>
                </c:pt>
                <c:pt idx="17">
                  <c:v>0.48758865248226951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4238464"/>
        <c:axId val="424270848"/>
      </c:barChart>
      <c:catAx>
        <c:axId val="4242384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24270848"/>
        <c:crosses val="autoZero"/>
        <c:auto val="1"/>
        <c:lblAlgn val="ctr"/>
        <c:lblOffset val="100"/>
        <c:noMultiLvlLbl val="0"/>
      </c:catAx>
      <c:valAx>
        <c:axId val="42427084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2384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0.1610305958132045</c:v>
                </c:pt>
                <c:pt idx="1">
                  <c:v>0.19107410945816841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1.4988232379536728</c:v>
                </c:pt>
                <c:pt idx="1">
                  <c:v>1.3102224648560119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8.0886906973863493</c:v>
                </c:pt>
                <c:pt idx="1">
                  <c:v>5.9778899959055547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24.947355382137989</c:v>
                </c:pt>
                <c:pt idx="1">
                  <c:v>21.823392930257953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46.649324910194473</c:v>
                </c:pt>
                <c:pt idx="1">
                  <c:v>54.142213730039579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5.9952929518146911</c:v>
                </c:pt>
                <c:pt idx="1">
                  <c:v>5.9505936945543878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12.659482224699618</c:v>
                </c:pt>
                <c:pt idx="1">
                  <c:v>10.604613074928347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8090880"/>
        <c:axId val="429077632"/>
      </c:barChart>
      <c:catAx>
        <c:axId val="428090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9077632"/>
        <c:crosses val="autoZero"/>
        <c:auto val="1"/>
        <c:lblAlgn val="ctr"/>
        <c:lblOffset val="100"/>
        <c:noMultiLvlLbl val="0"/>
      </c:catAx>
      <c:valAx>
        <c:axId val="4290776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80908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27.573392790784094</c:v>
                </c:pt>
                <c:pt idx="1">
                  <c:v>24.211819298485054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31.40096618357488</c:v>
                </c:pt>
                <c:pt idx="1">
                  <c:v>36.918247577453258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40.654031958379782</c:v>
                </c:pt>
                <c:pt idx="1">
                  <c:v>38.405896001091847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0.37160906726124115</c:v>
                </c:pt>
                <c:pt idx="1">
                  <c:v>0.46403712296983757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2342528"/>
        <c:axId val="432415488"/>
      </c:barChart>
      <c:catAx>
        <c:axId val="432342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2415488"/>
        <c:crosses val="autoZero"/>
        <c:auto val="1"/>
        <c:lblAlgn val="ctr"/>
        <c:lblOffset val="100"/>
        <c:noMultiLvlLbl val="0"/>
      </c:catAx>
      <c:valAx>
        <c:axId val="4324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23425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3</c:v>
                </c:pt>
                <c:pt idx="1">
                  <c:v>4</c:v>
                </c:pt>
                <c:pt idx="2">
                  <c:v>12</c:v>
                </c:pt>
                <c:pt idx="3">
                  <c:v>24</c:v>
                </c:pt>
                <c:pt idx="4">
                  <c:v>12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0</c:v>
                </c:pt>
                <c:pt idx="2">
                  <c:v>18</c:v>
                </c:pt>
                <c:pt idx="3">
                  <c:v>16</c:v>
                </c:pt>
                <c:pt idx="4">
                  <c:v>16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34083712"/>
        <c:axId val="434096384"/>
      </c:barChart>
      <c:catAx>
        <c:axId val="434083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096384"/>
        <c:crosses val="autoZero"/>
        <c:auto val="1"/>
        <c:lblAlgn val="ctr"/>
        <c:lblOffset val="100"/>
        <c:noMultiLvlLbl val="0"/>
      </c:catAx>
      <c:valAx>
        <c:axId val="434096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08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0.83</c:v>
                </c:pt>
                <c:pt idx="1">
                  <c:v>0.75</c:v>
                </c:pt>
                <c:pt idx="3">
                  <c:v>0.5</c:v>
                </c:pt>
                <c:pt idx="4">
                  <c:v>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34739840"/>
        <c:axId val="434750976"/>
      </c:barChart>
      <c:catAx>
        <c:axId val="43473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4750976"/>
        <c:crosses val="autoZero"/>
        <c:auto val="1"/>
        <c:lblAlgn val="ctr"/>
        <c:lblOffset val="100"/>
        <c:noMultiLvlLbl val="0"/>
      </c:catAx>
      <c:valAx>
        <c:axId val="4347509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47398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20</c:v>
                </c:pt>
                <c:pt idx="1">
                  <c:v>57.602862254025041</c:v>
                </c:pt>
                <c:pt idx="2">
                  <c:v>25.014442518775276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80</c:v>
                </c:pt>
                <c:pt idx="1">
                  <c:v>42.397137745974959</c:v>
                </c:pt>
                <c:pt idx="2">
                  <c:v>74.985557481224731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5038848"/>
        <c:axId val="435043712"/>
      </c:barChart>
      <c:catAx>
        <c:axId val="435038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5043712"/>
        <c:crosses val="autoZero"/>
        <c:auto val="1"/>
        <c:lblAlgn val="ctr"/>
        <c:lblOffset val="100"/>
        <c:noMultiLvlLbl val="0"/>
      </c:catAx>
      <c:valAx>
        <c:axId val="435043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50388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12.4</c:v>
                </c:pt>
                <c:pt idx="1">
                  <c:v>26.5</c:v>
                </c:pt>
                <c:pt idx="2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5174784"/>
        <c:axId val="435176576"/>
      </c:barChart>
      <c:catAx>
        <c:axId val="43517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176576"/>
        <c:crosses val="autoZero"/>
        <c:auto val="1"/>
        <c:lblAlgn val="ctr"/>
        <c:lblOffset val="100"/>
        <c:noMultiLvlLbl val="0"/>
      </c:catAx>
      <c:valAx>
        <c:axId val="43517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5174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86</c:v>
                </c:pt>
                <c:pt idx="1">
                  <c:v>84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81</c:v>
                </c:pt>
                <c:pt idx="1">
                  <c:v>79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5222016"/>
        <c:axId val="435223936"/>
      </c:barChart>
      <c:catAx>
        <c:axId val="43522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5223936"/>
        <c:crosses val="autoZero"/>
        <c:auto val="1"/>
        <c:lblAlgn val="ctr"/>
        <c:lblOffset val="100"/>
        <c:noMultiLvlLbl val="0"/>
      </c:catAx>
      <c:valAx>
        <c:axId val="435223936"/>
        <c:scaling>
          <c:orientation val="minMax"/>
          <c:max val="3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5222016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501</c:v>
                </c:pt>
                <c:pt idx="1">
                  <c:v>450</c:v>
                </c:pt>
                <c:pt idx="2">
                  <c:v>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509</c:v>
                </c:pt>
                <c:pt idx="1">
                  <c:v>448</c:v>
                </c:pt>
                <c:pt idx="2">
                  <c:v>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400"/>
        <c:axId val="192567936"/>
      </c:barChart>
      <c:catAx>
        <c:axId val="1925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936"/>
        <c:crosses val="autoZero"/>
        <c:auto val="1"/>
        <c:lblAlgn val="ctr"/>
        <c:lblOffset val="100"/>
        <c:noMultiLvlLbl val="0"/>
      </c:catAx>
      <c:valAx>
        <c:axId val="1925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4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192</c:v>
                </c:pt>
                <c:pt idx="1">
                  <c:v>241</c:v>
                </c:pt>
                <c:pt idx="2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218</c:v>
                </c:pt>
                <c:pt idx="1">
                  <c:v>209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6050176"/>
        <c:axId val="436076544"/>
      </c:barChart>
      <c:catAx>
        <c:axId val="43605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6076544"/>
        <c:crosses val="autoZero"/>
        <c:auto val="1"/>
        <c:lblAlgn val="ctr"/>
        <c:lblOffset val="100"/>
        <c:noMultiLvlLbl val="0"/>
      </c:catAx>
      <c:valAx>
        <c:axId val="43607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6050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34.009156311314584</c:v>
                </c:pt>
                <c:pt idx="1">
                  <c:v>36.864406779661017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30.281229561805102</c:v>
                </c:pt>
                <c:pt idx="1">
                  <c:v>31.265133171912833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17.069980379332897</c:v>
                </c:pt>
                <c:pt idx="1">
                  <c:v>15.239104116222761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12.426422498364945</c:v>
                </c:pt>
                <c:pt idx="1">
                  <c:v>12.046004842615012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4.5127534336167434</c:v>
                </c:pt>
                <c:pt idx="1">
                  <c:v>3.1174334140435835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1.7004578155657293</c:v>
                </c:pt>
                <c:pt idx="1">
                  <c:v>1.4679176755447942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37054848"/>
        <c:axId val="437064832"/>
      </c:barChart>
      <c:catAx>
        <c:axId val="437054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7064832"/>
        <c:crosses val="autoZero"/>
        <c:auto val="1"/>
        <c:lblAlgn val="ctr"/>
        <c:lblOffset val="100"/>
        <c:noMultiLvlLbl val="0"/>
      </c:catAx>
      <c:valAx>
        <c:axId val="4370648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0548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54.58</c:v>
                </c:pt>
                <c:pt idx="1">
                  <c:v>36.36</c:v>
                </c:pt>
                <c:pt idx="2">
                  <c:v>7.46</c:v>
                </c:pt>
                <c:pt idx="3">
                  <c:v>1.21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56.55</c:v>
                </c:pt>
                <c:pt idx="1">
                  <c:v>33.4</c:v>
                </c:pt>
                <c:pt idx="2">
                  <c:v>7.89</c:v>
                </c:pt>
                <c:pt idx="3">
                  <c:v>1.55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37104640"/>
        <c:axId val="437106944"/>
      </c:barChart>
      <c:catAx>
        <c:axId val="437104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106944"/>
        <c:crosses val="autoZero"/>
        <c:auto val="1"/>
        <c:lblAlgn val="ctr"/>
        <c:lblOffset val="100"/>
        <c:noMultiLvlLbl val="0"/>
      </c:catAx>
      <c:valAx>
        <c:axId val="437106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1046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59431</c:v>
                </c:pt>
                <c:pt idx="1">
                  <c:v>64921</c:v>
                </c:pt>
                <c:pt idx="2">
                  <c:v>73428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7121792"/>
        <c:axId val="437124096"/>
      </c:barChart>
      <c:catAx>
        <c:axId val="43712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124096"/>
        <c:crosses val="autoZero"/>
        <c:auto val="1"/>
        <c:lblAlgn val="ctr"/>
        <c:lblOffset val="100"/>
        <c:noMultiLvlLbl val="0"/>
      </c:catAx>
      <c:valAx>
        <c:axId val="43712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121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2551</c:v>
                </c:pt>
                <c:pt idx="1">
                  <c:v>2564</c:v>
                </c:pt>
                <c:pt idx="2">
                  <c:v>2610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3236</c:v>
                </c:pt>
                <c:pt idx="1">
                  <c:v>3211</c:v>
                </c:pt>
                <c:pt idx="2">
                  <c:v>3187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7397376"/>
        <c:axId val="437398912"/>
      </c:barChart>
      <c:catAx>
        <c:axId val="4373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398912"/>
        <c:crosses val="autoZero"/>
        <c:auto val="1"/>
        <c:lblAlgn val="ctr"/>
        <c:lblOffset val="100"/>
        <c:noMultiLvlLbl val="0"/>
      </c:catAx>
      <c:valAx>
        <c:axId val="43739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397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41.4</c:v>
                </c:pt>
                <c:pt idx="1">
                  <c:v>26.3</c:v>
                </c:pt>
                <c:pt idx="2">
                  <c:v>1.4</c:v>
                </c:pt>
                <c:pt idx="3">
                  <c:v>30.899999999999991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86.526946107784426</c:v>
                </c:pt>
                <c:pt idx="1">
                  <c:v>94.312796208530798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13.473053892215569</c:v>
                </c:pt>
                <c:pt idx="1">
                  <c:v>5.6872037914691944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37538816"/>
        <c:axId val="437540736"/>
      </c:barChart>
      <c:catAx>
        <c:axId val="437538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540736"/>
        <c:crosses val="autoZero"/>
        <c:auto val="1"/>
        <c:lblAlgn val="ctr"/>
        <c:lblOffset val="100"/>
        <c:noMultiLvlLbl val="0"/>
      </c:catAx>
      <c:valAx>
        <c:axId val="4375407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5388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104</c:v>
                </c:pt>
                <c:pt idx="1">
                  <c:v>76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7551872"/>
        <c:axId val="437553792"/>
      </c:barChart>
      <c:catAx>
        <c:axId val="43755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553792"/>
        <c:crosses val="autoZero"/>
        <c:auto val="1"/>
        <c:lblAlgn val="ctr"/>
        <c:lblOffset val="100"/>
        <c:noMultiLvlLbl val="0"/>
      </c:catAx>
      <c:valAx>
        <c:axId val="43755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551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42.7</c:v>
                </c:pt>
                <c:pt idx="1">
                  <c:v>31.2</c:v>
                </c:pt>
                <c:pt idx="2">
                  <c:v>48.9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7580544"/>
        <c:axId val="437768960"/>
      </c:barChart>
      <c:catAx>
        <c:axId val="43758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768960"/>
        <c:crosses val="autoZero"/>
        <c:auto val="1"/>
        <c:lblAlgn val="ctr"/>
        <c:lblOffset val="100"/>
        <c:noMultiLvlLbl val="0"/>
      </c:catAx>
      <c:valAx>
        <c:axId val="43776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580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46.8</c:v>
                </c:pt>
                <c:pt idx="1">
                  <c:v>23.7</c:v>
                </c:pt>
                <c:pt idx="2">
                  <c:v>44.3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8241920"/>
        <c:axId val="438243712"/>
      </c:barChart>
      <c:catAx>
        <c:axId val="4382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8243712"/>
        <c:crosses val="autoZero"/>
        <c:auto val="1"/>
        <c:lblAlgn val="ctr"/>
        <c:lblOffset val="100"/>
        <c:noMultiLvlLbl val="0"/>
      </c:catAx>
      <c:valAx>
        <c:axId val="43824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8241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22</c:v>
                </c:pt>
                <c:pt idx="1">
                  <c:v>51.2</c:v>
                </c:pt>
                <c:pt idx="2">
                  <c:v>26.7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38945280"/>
        <c:axId val="438946816"/>
      </c:barChart>
      <c:catAx>
        <c:axId val="43894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8946816"/>
        <c:crosses val="autoZero"/>
        <c:auto val="1"/>
        <c:lblAlgn val="ctr"/>
        <c:lblOffset val="100"/>
        <c:noMultiLvlLbl val="0"/>
      </c:catAx>
      <c:valAx>
        <c:axId val="43894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8945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9704960"/>
        <c:axId val="439793152"/>
      </c:barChart>
      <c:catAx>
        <c:axId val="43970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793152"/>
        <c:crosses val="autoZero"/>
        <c:auto val="1"/>
        <c:lblAlgn val="ctr"/>
        <c:lblOffset val="100"/>
        <c:noMultiLvlLbl val="0"/>
      </c:catAx>
      <c:valAx>
        <c:axId val="43979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7049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14.9</c:v>
                </c:pt>
                <c:pt idx="1">
                  <c:v>21</c:v>
                </c:pt>
                <c:pt idx="2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85.1</c:v>
                </c:pt>
                <c:pt idx="1">
                  <c:v>78.900000000000006</c:v>
                </c:pt>
                <c:pt idx="2">
                  <c:v>79.099999999999994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40308480"/>
        <c:axId val="440310784"/>
      </c:barChart>
      <c:catAx>
        <c:axId val="4403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0310784"/>
        <c:crosses val="autoZero"/>
        <c:auto val="1"/>
        <c:lblAlgn val="ctr"/>
        <c:lblOffset val="100"/>
        <c:noMultiLvlLbl val="0"/>
      </c:catAx>
      <c:valAx>
        <c:axId val="440310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403084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3847</c:v>
                </c:pt>
                <c:pt idx="1">
                  <c:v>3131</c:v>
                </c:pt>
                <c:pt idx="2">
                  <c:v>5110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762</c:v>
                </c:pt>
                <c:pt idx="1">
                  <c:v>1256</c:v>
                </c:pt>
                <c:pt idx="2">
                  <c:v>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1453952"/>
        <c:axId val="441579008"/>
      </c:barChart>
      <c:catAx>
        <c:axId val="441453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579008"/>
        <c:crosses val="autoZero"/>
        <c:auto val="1"/>
        <c:lblAlgn val="ctr"/>
        <c:lblOffset val="100"/>
        <c:noMultiLvlLbl val="0"/>
      </c:catAx>
      <c:valAx>
        <c:axId val="4415790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1453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15538</c:v>
                </c:pt>
                <c:pt idx="1">
                  <c:v>12029</c:v>
                </c:pt>
                <c:pt idx="2">
                  <c:v>21513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3088</c:v>
                </c:pt>
                <c:pt idx="1">
                  <c:v>6020</c:v>
                </c:pt>
                <c:pt idx="2">
                  <c:v>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1820288"/>
        <c:axId val="441821824"/>
      </c:barChart>
      <c:catAx>
        <c:axId val="44182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821824"/>
        <c:crosses val="autoZero"/>
        <c:auto val="1"/>
        <c:lblAlgn val="ctr"/>
        <c:lblOffset val="100"/>
        <c:noMultiLvlLbl val="0"/>
      </c:catAx>
      <c:valAx>
        <c:axId val="4418218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1820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</c:v>
                </c:pt>
                <c:pt idx="1">
                  <c:v>3.8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4.8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7227520"/>
        <c:axId val="417229056"/>
      </c:barChart>
      <c:catAx>
        <c:axId val="417227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229056"/>
        <c:crosses val="autoZero"/>
        <c:auto val="1"/>
        <c:lblAlgn val="ctr"/>
        <c:lblOffset val="100"/>
        <c:noMultiLvlLbl val="0"/>
      </c:catAx>
      <c:valAx>
        <c:axId val="417229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17227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23.2</c:v>
                </c:pt>
                <c:pt idx="1">
                  <c:v>23.6</c:v>
                </c:pt>
                <c:pt idx="2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31.2</c:v>
                </c:pt>
                <c:pt idx="1">
                  <c:v>31.4</c:v>
                </c:pt>
                <c:pt idx="2">
                  <c:v>36.700000000000003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7378688"/>
        <c:axId val="417380224"/>
      </c:barChart>
      <c:catAx>
        <c:axId val="41737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380224"/>
        <c:crosses val="autoZero"/>
        <c:auto val="1"/>
        <c:lblAlgn val="ctr"/>
        <c:lblOffset val="100"/>
        <c:noMultiLvlLbl val="0"/>
      </c:catAx>
      <c:valAx>
        <c:axId val="417380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3786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65.594999999999999</c:v>
                </c:pt>
                <c:pt idx="1">
                  <c:v>65.594999999999999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7406976"/>
        <c:axId val="417408512"/>
      </c:barChart>
      <c:catAx>
        <c:axId val="417406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408512"/>
        <c:crosses val="autoZero"/>
        <c:auto val="1"/>
        <c:lblAlgn val="ctr"/>
        <c:lblOffset val="100"/>
        <c:noMultiLvlLbl val="0"/>
      </c:catAx>
      <c:valAx>
        <c:axId val="4174085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406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135.44999999999999</c:v>
                </c:pt>
                <c:pt idx="1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7434624"/>
        <c:axId val="417436416"/>
      </c:barChart>
      <c:catAx>
        <c:axId val="41743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436416"/>
        <c:crosses val="autoZero"/>
        <c:auto val="1"/>
        <c:lblAlgn val="ctr"/>
        <c:lblOffset val="100"/>
        <c:noMultiLvlLbl val="0"/>
      </c:catAx>
      <c:valAx>
        <c:axId val="41743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43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48</c:v>
                </c:pt>
                <c:pt idx="1">
                  <c:v>46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54</c:v>
                </c:pt>
                <c:pt idx="1">
                  <c:v>50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7528064"/>
        <c:axId val="417787904"/>
      </c:barChart>
      <c:catAx>
        <c:axId val="41752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787904"/>
        <c:crosses val="autoZero"/>
        <c:auto val="1"/>
        <c:lblAlgn val="ctr"/>
        <c:lblOffset val="100"/>
        <c:noMultiLvlLbl val="0"/>
      </c:catAx>
      <c:valAx>
        <c:axId val="41778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5280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22.8</c:v>
                </c:pt>
                <c:pt idx="1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57.4</c:v>
                </c:pt>
                <c:pt idx="1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19.899999999999999</c:v>
                </c:pt>
                <c:pt idx="1">
                  <c:v>33.700000000000003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816"/>
        <c:axId val="193712896"/>
      </c:barChart>
      <c:catAx>
        <c:axId val="19369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896"/>
        <c:crosses val="autoZero"/>
        <c:auto val="1"/>
        <c:lblAlgn val="ctr"/>
        <c:lblOffset val="100"/>
        <c:noMultiLvlLbl val="0"/>
      </c:catAx>
      <c:valAx>
        <c:axId val="193712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192</c:v>
                </c:pt>
                <c:pt idx="1">
                  <c:v>219</c:v>
                </c:pt>
                <c:pt idx="2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200</c:v>
                </c:pt>
                <c:pt idx="1">
                  <c:v>193</c:v>
                </c:pt>
                <c:pt idx="2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9312"/>
        <c:axId val="58750848"/>
      </c:barChart>
      <c:catAx>
        <c:axId val="587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848"/>
        <c:crosses val="autoZero"/>
        <c:auto val="1"/>
        <c:lblAlgn val="ctr"/>
        <c:lblOffset val="100"/>
        <c:noMultiLvlLbl val="0"/>
      </c:catAx>
      <c:valAx>
        <c:axId val="587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65</c:v>
                </c:pt>
                <c:pt idx="1">
                  <c:v>94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49</c:v>
                </c:pt>
                <c:pt idx="1">
                  <c:v>48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1104"/>
        <c:axId val="59613568"/>
      </c:barChart>
      <c:catAx>
        <c:axId val="595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568"/>
        <c:crosses val="autoZero"/>
        <c:auto val="1"/>
        <c:lblAlgn val="ctr"/>
        <c:lblOffset val="100"/>
        <c:noMultiLvlLbl val="0"/>
      </c:catAx>
      <c:valAx>
        <c:axId val="596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1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501</c:v>
                </c:pt>
                <c:pt idx="1">
                  <c:v>450</c:v>
                </c:pt>
                <c:pt idx="2">
                  <c:v>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509</c:v>
                </c:pt>
                <c:pt idx="1">
                  <c:v>448</c:v>
                </c:pt>
                <c:pt idx="2">
                  <c:v>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560"/>
        <c:axId val="134155648"/>
      </c:barChart>
      <c:catAx>
        <c:axId val="597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648"/>
        <c:crosses val="autoZero"/>
        <c:auto val="1"/>
        <c:lblAlgn val="ctr"/>
        <c:lblOffset val="100"/>
        <c:noMultiLvlLbl val="0"/>
      </c:catAx>
      <c:valAx>
        <c:axId val="1341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22</c:v>
                </c:pt>
                <c:pt idx="1">
                  <c:v>51.2</c:v>
                </c:pt>
                <c:pt idx="2">
                  <c:v>26.7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22.8</c:v>
                </c:pt>
                <c:pt idx="1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57.4</c:v>
                </c:pt>
                <c:pt idx="1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19.899999999999999</c:v>
                </c:pt>
                <c:pt idx="1">
                  <c:v>33.700000000000003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392"/>
        <c:axId val="147215488"/>
      </c:barChart>
      <c:catAx>
        <c:axId val="1471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auto val="1"/>
        <c:lblAlgn val="ctr"/>
        <c:lblOffset val="100"/>
        <c:noMultiLvlLbl val="0"/>
      </c:catAx>
      <c:valAx>
        <c:axId val="1472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14.9</c:v>
                </c:pt>
                <c:pt idx="1">
                  <c:v>21</c:v>
                </c:pt>
                <c:pt idx="2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85.1</c:v>
                </c:pt>
                <c:pt idx="1">
                  <c:v>78.900000000000006</c:v>
                </c:pt>
                <c:pt idx="2">
                  <c:v>79.099999999999994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992"/>
        <c:axId val="150168704"/>
      </c:barChart>
      <c:catAx>
        <c:axId val="15016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704"/>
        <c:crosses val="autoZero"/>
        <c:auto val="1"/>
        <c:lblAlgn val="ctr"/>
        <c:lblOffset val="100"/>
        <c:noMultiLvlLbl val="0"/>
      </c:catAx>
      <c:valAx>
        <c:axId val="15016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185</c:v>
                </c:pt>
                <c:pt idx="1">
                  <c:v>486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147</c:v>
                </c:pt>
                <c:pt idx="1">
                  <c:v>134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640"/>
        <c:axId val="150306176"/>
      </c:barChart>
      <c:catAx>
        <c:axId val="15030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6176"/>
        <c:crosses val="autoZero"/>
        <c:auto val="1"/>
        <c:lblAlgn val="ctr"/>
        <c:lblOffset val="100"/>
        <c:noMultiLvlLbl val="0"/>
      </c:catAx>
      <c:valAx>
        <c:axId val="150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61</c:v>
                </c:pt>
                <c:pt idx="1">
                  <c:v>117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46</c:v>
                </c:pt>
                <c:pt idx="1">
                  <c:v>29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888"/>
        <c:axId val="150395904"/>
      </c:barChart>
      <c:catAx>
        <c:axId val="150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auto val="1"/>
        <c:lblAlgn val="ctr"/>
        <c:lblOffset val="100"/>
        <c:noMultiLvlLbl val="0"/>
      </c:catAx>
      <c:valAx>
        <c:axId val="1503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1138</c:v>
                </c:pt>
                <c:pt idx="1">
                  <c:v>1090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432"/>
        <c:axId val="150723968"/>
      </c:barChart>
      <c:catAx>
        <c:axId val="15072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auto val="1"/>
        <c:lblAlgn val="ctr"/>
        <c:lblOffset val="100"/>
        <c:noMultiLvlLbl val="0"/>
      </c:catAx>
      <c:valAx>
        <c:axId val="15072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544"/>
        <c:axId val="193855872"/>
      </c:barChart>
      <c:catAx>
        <c:axId val="19378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auto val="1"/>
        <c:lblAlgn val="ctr"/>
        <c:lblOffset val="100"/>
        <c:noMultiLvlLbl val="0"/>
      </c:catAx>
      <c:valAx>
        <c:axId val="1938558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1046</c:v>
                </c:pt>
                <c:pt idx="1">
                  <c:v>848</c:v>
                </c:pt>
                <c:pt idx="2">
                  <c:v>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21</c:v>
                </c:pt>
                <c:pt idx="1">
                  <c:v>19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104</c:v>
                </c:pt>
                <c:pt idx="1">
                  <c:v>76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56</c:v>
                </c:pt>
                <c:pt idx="1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720"/>
        <c:axId val="152829312"/>
      </c:barChart>
      <c:catAx>
        <c:axId val="152814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auto val="1"/>
        <c:lblAlgn val="ctr"/>
        <c:lblOffset val="100"/>
        <c:noMultiLvlLbl val="0"/>
      </c:catAx>
      <c:valAx>
        <c:axId val="152829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65.594999999999999</c:v>
                </c:pt>
                <c:pt idx="1">
                  <c:v>65.594999999999999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160"/>
        <c:axId val="153318528"/>
      </c:barChart>
      <c:catAx>
        <c:axId val="15330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auto val="1"/>
        <c:lblAlgn val="ctr"/>
        <c:lblOffset val="100"/>
        <c:noMultiLvlLbl val="0"/>
      </c:catAx>
      <c:valAx>
        <c:axId val="15331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8864</c:v>
                </c:pt>
                <c:pt idx="1">
                  <c:v>7297</c:v>
                </c:pt>
                <c:pt idx="2">
                  <c:v>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320"/>
        <c:axId val="153753472"/>
      </c:barChart>
      <c:catAx>
        <c:axId val="1536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auto val="1"/>
        <c:lblAlgn val="ctr"/>
        <c:lblOffset val="100"/>
        <c:noMultiLvlLbl val="0"/>
      </c:catAx>
      <c:valAx>
        <c:axId val="1537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12.4</c:v>
                </c:pt>
                <c:pt idx="1">
                  <c:v>26.5</c:v>
                </c:pt>
                <c:pt idx="2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392"/>
        <c:axId val="153836928"/>
      </c:barChart>
      <c:catAx>
        <c:axId val="1538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928"/>
        <c:crosses val="autoZero"/>
        <c:auto val="1"/>
        <c:lblAlgn val="ctr"/>
        <c:lblOffset val="100"/>
        <c:noMultiLvlLbl val="0"/>
      </c:catAx>
      <c:valAx>
        <c:axId val="15383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17.381427304964539</c:v>
                </c:pt>
                <c:pt idx="1">
                  <c:v>58.394281914893618</c:v>
                </c:pt>
                <c:pt idx="2">
                  <c:v>24.224290780141843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60</c:v>
                </c:pt>
                <c:pt idx="1">
                  <c:v>57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728"/>
        <c:axId val="154084096"/>
      </c:barChart>
      <c:catAx>
        <c:axId val="1540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096"/>
        <c:crosses val="autoZero"/>
        <c:auto val="1"/>
        <c:lblAlgn val="ctr"/>
        <c:lblOffset val="100"/>
        <c:noMultiLvlLbl val="0"/>
      </c:catAx>
      <c:valAx>
        <c:axId val="15408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185</c:v>
                </c:pt>
                <c:pt idx="1">
                  <c:v>486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147</c:v>
                </c:pt>
                <c:pt idx="1">
                  <c:v>134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6256"/>
        <c:axId val="198497792"/>
      </c:barChart>
      <c:catAx>
        <c:axId val="19849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792"/>
        <c:crosses val="autoZero"/>
        <c:auto val="1"/>
        <c:lblAlgn val="ctr"/>
        <c:lblOffset val="100"/>
        <c:noMultiLvlLbl val="0"/>
      </c:catAx>
      <c:valAx>
        <c:axId val="19849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9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392"/>
        <c:axId val="154593920"/>
      </c:barChart>
      <c:catAx>
        <c:axId val="1543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3920"/>
        <c:crosses val="autoZero"/>
        <c:auto val="1"/>
        <c:lblAlgn val="ctr"/>
        <c:lblOffset val="100"/>
        <c:noMultiLvlLbl val="0"/>
      </c:catAx>
      <c:valAx>
        <c:axId val="1545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83.5</c:v>
                </c:pt>
                <c:pt idx="1">
                  <c:v>43.1</c:v>
                </c:pt>
                <c:pt idx="2">
                  <c:v>90.9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82.4</c:v>
                </c:pt>
                <c:pt idx="1">
                  <c:v>67</c:v>
                </c:pt>
                <c:pt idx="2">
                  <c:v>96.8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9104"/>
        <c:axId val="154837760"/>
      </c:barChart>
      <c:catAx>
        <c:axId val="15479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auto val="1"/>
        <c:lblAlgn val="ctr"/>
        <c:lblOffset val="100"/>
        <c:noMultiLvlLbl val="0"/>
      </c:catAx>
      <c:valAx>
        <c:axId val="15483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304</c:v>
                </c:pt>
                <c:pt idx="1">
                  <c:v>299</c:v>
                </c:pt>
                <c:pt idx="2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22</c:v>
                </c:pt>
                <c:pt idx="1">
                  <c:v>11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8</c:v>
                </c:pt>
                <c:pt idx="1">
                  <c:v>12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880"/>
        <c:axId val="155461888"/>
      </c:barChart>
      <c:catAx>
        <c:axId val="15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auto val="1"/>
        <c:lblAlgn val="ctr"/>
        <c:lblOffset val="100"/>
        <c:noMultiLvlLbl val="0"/>
      </c:catAx>
      <c:valAx>
        <c:axId val="155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22</c:v>
                </c:pt>
                <c:pt idx="1">
                  <c:v>45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49</c:v>
                </c:pt>
                <c:pt idx="1">
                  <c:v>60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152"/>
        <c:axId val="155722112"/>
      </c:barChart>
      <c:catAx>
        <c:axId val="1556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2112"/>
        <c:crosses val="autoZero"/>
        <c:auto val="1"/>
        <c:lblAlgn val="ctr"/>
        <c:lblOffset val="100"/>
        <c:noMultiLvlLbl val="0"/>
      </c:catAx>
      <c:valAx>
        <c:axId val="1557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2.2550975177304964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2.4046985815602837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2.3049645390070919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2.4711879432624113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2.1221187943262412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2.4157801418439715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2.7537677304964538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2.9864804964539005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3.4408244680851059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3.4685283687943262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3.169326241134752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3.6292109929078014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4.1722074468085104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4.2719414893617014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3.8342198581560285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3.0252659574468086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1.9891400709219857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1.2189716312056738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241344"/>
        <c:axId val="157328512"/>
      </c:barChart>
      <c:catAx>
        <c:axId val="1572413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512"/>
        <c:crosses val="autoZero"/>
        <c:auto val="1"/>
        <c:lblAlgn val="ctr"/>
        <c:lblOffset val="100"/>
        <c:noMultiLvlLbl val="0"/>
      </c:catAx>
      <c:valAx>
        <c:axId val="1573285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2413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2.3936170212765959</c:v>
                </c:pt>
                <c:pt idx="1">
                  <c:v>2.4545656028368796</c:v>
                </c:pt>
                <c:pt idx="2">
                  <c:v>2.4213209219858154</c:v>
                </c:pt>
                <c:pt idx="3">
                  <c:v>2.6263297872340425</c:v>
                </c:pt>
                <c:pt idx="4">
                  <c:v>2.3326684397163122</c:v>
                </c:pt>
                <c:pt idx="5">
                  <c:v>2.554299645390071</c:v>
                </c:pt>
                <c:pt idx="6">
                  <c:v>2.8313386524822697</c:v>
                </c:pt>
                <c:pt idx="7">
                  <c:v>2.9698581560283688</c:v>
                </c:pt>
                <c:pt idx="8">
                  <c:v>3.595966312056738</c:v>
                </c:pt>
                <c:pt idx="9">
                  <c:v>3.5460992907801421</c:v>
                </c:pt>
                <c:pt idx="10">
                  <c:v>3.0308067375886525</c:v>
                </c:pt>
                <c:pt idx="11">
                  <c:v>3.6015070921985819</c:v>
                </c:pt>
                <c:pt idx="12">
                  <c:v>3.8231382978723403</c:v>
                </c:pt>
                <c:pt idx="13">
                  <c:v>3.4574468085106385</c:v>
                </c:pt>
                <c:pt idx="14">
                  <c:v>2.8978280141843973</c:v>
                </c:pt>
                <c:pt idx="15">
                  <c:v>1.9115691489361701</c:v>
                </c:pt>
                <c:pt idx="16">
                  <c:v>1.1303191489361704</c:v>
                </c:pt>
                <c:pt idx="17">
                  <c:v>0.48758865248226951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320"/>
        <c:axId val="157833856"/>
      </c:barChart>
      <c:catAx>
        <c:axId val="157832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3856"/>
        <c:crosses val="autoZero"/>
        <c:auto val="1"/>
        <c:lblAlgn val="ctr"/>
        <c:lblOffset val="100"/>
        <c:noMultiLvlLbl val="0"/>
      </c:catAx>
      <c:valAx>
        <c:axId val="1578338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0.1610305958132045</c:v>
                </c:pt>
                <c:pt idx="1">
                  <c:v>0.19107410945816841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1.4988232379536728</c:v>
                </c:pt>
                <c:pt idx="1">
                  <c:v>1.3102224648560119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8.0886906973863493</c:v>
                </c:pt>
                <c:pt idx="1">
                  <c:v>5.9778899959055547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24.947355382137989</c:v>
                </c:pt>
                <c:pt idx="1">
                  <c:v>21.823392930257953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46.649324910194473</c:v>
                </c:pt>
                <c:pt idx="1">
                  <c:v>54.142213730039579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5.9952929518146911</c:v>
                </c:pt>
                <c:pt idx="1">
                  <c:v>5.9505936945543878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12.659482224699618</c:v>
                </c:pt>
                <c:pt idx="1">
                  <c:v>10.604613074928347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35744"/>
        <c:axId val="158755072"/>
      </c:barChart>
      <c:catAx>
        <c:axId val="15873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072"/>
        <c:crosses val="autoZero"/>
        <c:auto val="1"/>
        <c:lblAlgn val="ctr"/>
        <c:lblOffset val="100"/>
        <c:noMultiLvlLbl val="0"/>
      </c:catAx>
      <c:valAx>
        <c:axId val="15875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5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27.573392790784094</c:v>
                </c:pt>
                <c:pt idx="1">
                  <c:v>24.211819298485054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31.40096618357488</c:v>
                </c:pt>
                <c:pt idx="1">
                  <c:v>36.918247577453258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40.654031958379782</c:v>
                </c:pt>
                <c:pt idx="1">
                  <c:v>38.405896001091847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0.37160906726124115</c:v>
                </c:pt>
                <c:pt idx="1">
                  <c:v>0.46403712296983757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5296"/>
        <c:axId val="159548160"/>
      </c:barChart>
      <c:catAx>
        <c:axId val="15941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160"/>
        <c:crosses val="autoZero"/>
        <c:auto val="1"/>
        <c:lblAlgn val="ctr"/>
        <c:lblOffset val="100"/>
        <c:noMultiLvlLbl val="0"/>
      </c:catAx>
      <c:valAx>
        <c:axId val="15954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5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3</c:v>
                </c:pt>
                <c:pt idx="1">
                  <c:v>4</c:v>
                </c:pt>
                <c:pt idx="2">
                  <c:v>12</c:v>
                </c:pt>
                <c:pt idx="3">
                  <c:v>24</c:v>
                </c:pt>
                <c:pt idx="4">
                  <c:v>12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0</c:v>
                </c:pt>
                <c:pt idx="2">
                  <c:v>18</c:v>
                </c:pt>
                <c:pt idx="3">
                  <c:v>16</c:v>
                </c:pt>
                <c:pt idx="4">
                  <c:v>16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7056"/>
        <c:axId val="159710592"/>
      </c:barChart>
      <c:catAx>
        <c:axId val="15967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592"/>
        <c:crosses val="autoZero"/>
        <c:auto val="1"/>
        <c:lblAlgn val="ctr"/>
        <c:lblOffset val="100"/>
        <c:noMultiLvlLbl val="0"/>
      </c:catAx>
      <c:valAx>
        <c:axId val="159710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61</c:v>
                </c:pt>
                <c:pt idx="1">
                  <c:v>117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46</c:v>
                </c:pt>
                <c:pt idx="1">
                  <c:v>29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624"/>
        <c:axId val="199532928"/>
      </c:barChart>
      <c:catAx>
        <c:axId val="19935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2928"/>
        <c:crosses val="autoZero"/>
        <c:auto val="1"/>
        <c:lblAlgn val="ctr"/>
        <c:lblOffset val="100"/>
        <c:noMultiLvlLbl val="0"/>
      </c:catAx>
      <c:valAx>
        <c:axId val="1995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0.83</c:v>
                </c:pt>
                <c:pt idx="1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928"/>
        <c:axId val="160321536"/>
      </c:barChart>
      <c:catAx>
        <c:axId val="16002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536"/>
        <c:crosses val="autoZero"/>
        <c:auto val="1"/>
        <c:lblAlgn val="ctr"/>
        <c:lblOffset val="100"/>
        <c:noMultiLvlLbl val="0"/>
      </c:catAx>
      <c:valAx>
        <c:axId val="1603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20</c:v>
                </c:pt>
                <c:pt idx="1">
                  <c:v>57.602862254025041</c:v>
                </c:pt>
                <c:pt idx="2">
                  <c:v>25.014442518775276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80</c:v>
                </c:pt>
                <c:pt idx="1">
                  <c:v>42.397137745974959</c:v>
                </c:pt>
                <c:pt idx="2">
                  <c:v>74.985557481224731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1232"/>
        <c:axId val="160610944"/>
      </c:barChart>
      <c:catAx>
        <c:axId val="16059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auto val="1"/>
        <c:lblAlgn val="ctr"/>
        <c:lblOffset val="100"/>
        <c:noMultiLvlLbl val="0"/>
      </c:catAx>
      <c:valAx>
        <c:axId val="160610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86</c:v>
                </c:pt>
                <c:pt idx="1">
                  <c:v>84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81</c:v>
                </c:pt>
                <c:pt idx="1">
                  <c:v>79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072"/>
        <c:axId val="160884608"/>
      </c:barChart>
      <c:catAx>
        <c:axId val="1608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608"/>
        <c:crosses val="autoZero"/>
        <c:auto val="1"/>
        <c:lblAlgn val="ctr"/>
        <c:lblOffset val="100"/>
        <c:noMultiLvlLbl val="0"/>
      </c:catAx>
      <c:valAx>
        <c:axId val="16088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192</c:v>
                </c:pt>
                <c:pt idx="1">
                  <c:v>241</c:v>
                </c:pt>
                <c:pt idx="2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218</c:v>
                </c:pt>
                <c:pt idx="1">
                  <c:v>209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736"/>
        <c:axId val="161080064"/>
      </c:barChart>
      <c:catAx>
        <c:axId val="1609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0064"/>
        <c:crosses val="autoZero"/>
        <c:auto val="1"/>
        <c:lblAlgn val="ctr"/>
        <c:lblOffset val="100"/>
        <c:noMultiLvlLbl val="0"/>
      </c:catAx>
      <c:valAx>
        <c:axId val="1610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34.009156311314584</c:v>
                </c:pt>
                <c:pt idx="1">
                  <c:v>36.864406779661017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30.281229561805102</c:v>
                </c:pt>
                <c:pt idx="1">
                  <c:v>31.265133171912833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17.069980379332897</c:v>
                </c:pt>
                <c:pt idx="1">
                  <c:v>15.239104116222761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12.426422498364945</c:v>
                </c:pt>
                <c:pt idx="1">
                  <c:v>12.046004842615012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4.5127534336167434</c:v>
                </c:pt>
                <c:pt idx="1">
                  <c:v>3.1174334140435835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1.7004578155657293</c:v>
                </c:pt>
                <c:pt idx="1">
                  <c:v>1.4679176755447942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6224"/>
        <c:axId val="161879168"/>
      </c:barChart>
      <c:catAx>
        <c:axId val="16187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168"/>
        <c:crosses val="autoZero"/>
        <c:auto val="1"/>
        <c:lblAlgn val="ctr"/>
        <c:lblOffset val="100"/>
        <c:noMultiLvlLbl val="0"/>
      </c:catAx>
      <c:valAx>
        <c:axId val="161879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54.58</c:v>
                </c:pt>
                <c:pt idx="1">
                  <c:v>36.36</c:v>
                </c:pt>
                <c:pt idx="2">
                  <c:v>7.46</c:v>
                </c:pt>
                <c:pt idx="3">
                  <c:v>1.21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56.55</c:v>
                </c:pt>
                <c:pt idx="1">
                  <c:v>33.4</c:v>
                </c:pt>
                <c:pt idx="2">
                  <c:v>7.89</c:v>
                </c:pt>
                <c:pt idx="3">
                  <c:v>1.55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6448"/>
        <c:axId val="162139136"/>
      </c:barChart>
      <c:catAx>
        <c:axId val="1621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136"/>
        <c:crosses val="autoZero"/>
        <c:auto val="1"/>
        <c:lblAlgn val="ctr"/>
        <c:lblOffset val="100"/>
        <c:noMultiLvlLbl val="0"/>
      </c:catAx>
      <c:valAx>
        <c:axId val="162139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64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59431</c:v>
                </c:pt>
                <c:pt idx="1">
                  <c:v>64921</c:v>
                </c:pt>
                <c:pt idx="2">
                  <c:v>73428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040"/>
        <c:axId val="162248576"/>
      </c:barChart>
      <c:catAx>
        <c:axId val="1622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auto val="1"/>
        <c:lblAlgn val="ctr"/>
        <c:lblOffset val="100"/>
        <c:noMultiLvlLbl val="0"/>
      </c:catAx>
      <c:valAx>
        <c:axId val="16224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2551</c:v>
                </c:pt>
                <c:pt idx="1">
                  <c:v>2564</c:v>
                </c:pt>
                <c:pt idx="2">
                  <c:v>2610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3236</c:v>
                </c:pt>
                <c:pt idx="1">
                  <c:v>3211</c:v>
                </c:pt>
                <c:pt idx="2">
                  <c:v>3187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800"/>
        <c:axId val="162446720"/>
      </c:barChart>
      <c:catAx>
        <c:axId val="162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auto val="1"/>
        <c:lblAlgn val="ctr"/>
        <c:lblOffset val="100"/>
        <c:noMultiLvlLbl val="0"/>
      </c:catAx>
      <c:valAx>
        <c:axId val="16244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41.4</c:v>
                </c:pt>
                <c:pt idx="1">
                  <c:v>26.3</c:v>
                </c:pt>
                <c:pt idx="2">
                  <c:v>1.4</c:v>
                </c:pt>
                <c:pt idx="3">
                  <c:v>30.899999999999991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86.526946107784426</c:v>
                </c:pt>
                <c:pt idx="1">
                  <c:v>94.312796208530798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13.473053892215569</c:v>
                </c:pt>
                <c:pt idx="1">
                  <c:v>5.6872037914691944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880"/>
        <c:axId val="166009856"/>
      </c:barChart>
      <c:catAx>
        <c:axId val="16591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auto val="1"/>
        <c:lblAlgn val="ctr"/>
        <c:lblOffset val="100"/>
        <c:noMultiLvlLbl val="0"/>
      </c:catAx>
      <c:valAx>
        <c:axId val="1660098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8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1138</c:v>
                </c:pt>
                <c:pt idx="1">
                  <c:v>1090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7104"/>
        <c:axId val="199969024"/>
      </c:barChart>
      <c:catAx>
        <c:axId val="19996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024"/>
        <c:crosses val="autoZero"/>
        <c:auto val="1"/>
        <c:lblAlgn val="ctr"/>
        <c:lblOffset val="100"/>
        <c:noMultiLvlLbl val="0"/>
      </c:catAx>
      <c:valAx>
        <c:axId val="19996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42.7</c:v>
                </c:pt>
                <c:pt idx="1">
                  <c:v>31.2</c:v>
                </c:pt>
                <c:pt idx="2">
                  <c:v>48.9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3616"/>
        <c:axId val="167575936"/>
      </c:barChart>
      <c:catAx>
        <c:axId val="1663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auto val="1"/>
        <c:lblAlgn val="ctr"/>
        <c:lblOffset val="100"/>
        <c:noMultiLvlLbl val="0"/>
      </c:catAx>
      <c:valAx>
        <c:axId val="16757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46.8</c:v>
                </c:pt>
                <c:pt idx="1">
                  <c:v>23.7</c:v>
                </c:pt>
                <c:pt idx="2">
                  <c:v>44.3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072"/>
        <c:axId val="186452608"/>
      </c:barChart>
      <c:catAx>
        <c:axId val="1864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608"/>
        <c:crosses val="autoZero"/>
        <c:auto val="1"/>
        <c:lblAlgn val="ctr"/>
        <c:lblOffset val="100"/>
        <c:noMultiLvlLbl val="0"/>
      </c:catAx>
      <c:valAx>
        <c:axId val="18645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3847</c:v>
                </c:pt>
                <c:pt idx="1">
                  <c:v>3131</c:v>
                </c:pt>
                <c:pt idx="2">
                  <c:v>5110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762</c:v>
                </c:pt>
                <c:pt idx="1">
                  <c:v>1256</c:v>
                </c:pt>
                <c:pt idx="2">
                  <c:v>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8064"/>
        <c:axId val="186737408"/>
      </c:barChart>
      <c:catAx>
        <c:axId val="18656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7408"/>
        <c:crosses val="autoZero"/>
        <c:auto val="1"/>
        <c:lblAlgn val="ctr"/>
        <c:lblOffset val="100"/>
        <c:noMultiLvlLbl val="0"/>
      </c:catAx>
      <c:valAx>
        <c:axId val="186737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8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15538</c:v>
                </c:pt>
                <c:pt idx="1">
                  <c:v>12029</c:v>
                </c:pt>
                <c:pt idx="2">
                  <c:v>21513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3088</c:v>
                </c:pt>
                <c:pt idx="1">
                  <c:v>6020</c:v>
                </c:pt>
                <c:pt idx="2">
                  <c:v>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112"/>
        <c:axId val="186893440"/>
      </c:barChart>
      <c:catAx>
        <c:axId val="18685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440"/>
        <c:crosses val="autoZero"/>
        <c:auto val="1"/>
        <c:lblAlgn val="ctr"/>
        <c:lblOffset val="100"/>
        <c:noMultiLvlLbl val="0"/>
      </c:catAx>
      <c:valAx>
        <c:axId val="18689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</c:v>
                </c:pt>
                <c:pt idx="1">
                  <c:v>3.8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4.8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4384"/>
        <c:axId val="189350656"/>
      </c:barChart>
      <c:catAx>
        <c:axId val="18934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656"/>
        <c:crosses val="autoZero"/>
        <c:auto val="1"/>
        <c:lblAlgn val="ctr"/>
        <c:lblOffset val="100"/>
        <c:noMultiLvlLbl val="0"/>
      </c:catAx>
      <c:valAx>
        <c:axId val="189350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23.2</c:v>
                </c:pt>
                <c:pt idx="1">
                  <c:v>23.6</c:v>
                </c:pt>
                <c:pt idx="2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31.2</c:v>
                </c:pt>
                <c:pt idx="1">
                  <c:v>31.4</c:v>
                </c:pt>
                <c:pt idx="2">
                  <c:v>36.700000000000003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248"/>
        <c:axId val="189462784"/>
      </c:barChart>
      <c:catAx>
        <c:axId val="1894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784"/>
        <c:crosses val="autoZero"/>
        <c:auto val="1"/>
        <c:lblAlgn val="ctr"/>
        <c:lblOffset val="100"/>
        <c:noMultiLvlLbl val="0"/>
      </c:catAx>
      <c:valAx>
        <c:axId val="189462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135.44999999999999</c:v>
                </c:pt>
                <c:pt idx="1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6624"/>
        <c:axId val="189708928"/>
      </c:barChart>
      <c:catAx>
        <c:axId val="18970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8928"/>
        <c:crosses val="autoZero"/>
        <c:auto val="1"/>
        <c:lblAlgn val="ctr"/>
        <c:lblOffset val="100"/>
        <c:noMultiLvlLbl val="0"/>
      </c:catAx>
      <c:valAx>
        <c:axId val="1897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48</c:v>
                </c:pt>
                <c:pt idx="1">
                  <c:v>46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54</c:v>
                </c:pt>
                <c:pt idx="1">
                  <c:v>50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9373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8675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18812</v>
      </c>
      <c r="C4" s="35">
        <v>9234</v>
      </c>
      <c r="D4" s="63">
        <v>9578</v>
      </c>
      <c r="E4" s="211"/>
    </row>
    <row r="5" spans="1:5" ht="30" x14ac:dyDescent="0.25">
      <c r="A5" s="201" t="s">
        <v>716</v>
      </c>
      <c r="B5" s="72">
        <v>18599</v>
      </c>
      <c r="C5" s="61">
        <v>9098</v>
      </c>
      <c r="D5" s="111">
        <v>9501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3043</v>
      </c>
      <c r="C4" s="71">
        <v>4346</v>
      </c>
    </row>
    <row r="5" spans="1:6" x14ac:dyDescent="0.25">
      <c r="A5" s="286" t="s">
        <v>719</v>
      </c>
      <c r="B5" s="214">
        <v>657</v>
      </c>
      <c r="C5" s="214">
        <v>994</v>
      </c>
    </row>
    <row r="6" spans="1:6" x14ac:dyDescent="0.25">
      <c r="A6" s="286" t="s">
        <v>720</v>
      </c>
      <c r="B6" s="214">
        <v>1605</v>
      </c>
      <c r="C6" s="214">
        <v>1670</v>
      </c>
    </row>
    <row r="7" spans="1:6" x14ac:dyDescent="0.25">
      <c r="A7" s="286" t="s">
        <v>721</v>
      </c>
      <c r="B7" s="214">
        <v>3502</v>
      </c>
      <c r="C7" s="214">
        <v>2329</v>
      </c>
    </row>
    <row r="8" spans="1:6" x14ac:dyDescent="0.25">
      <c r="A8" s="286" t="s">
        <v>722</v>
      </c>
      <c r="B8" s="214">
        <v>84</v>
      </c>
      <c r="C8" s="214">
        <v>105</v>
      </c>
    </row>
    <row r="9" spans="1:6" x14ac:dyDescent="0.25">
      <c r="A9" s="286" t="s">
        <v>723</v>
      </c>
      <c r="B9" s="214">
        <v>865</v>
      </c>
      <c r="C9" s="214">
        <v>820</v>
      </c>
    </row>
    <row r="10" spans="1:6" ht="30" x14ac:dyDescent="0.25">
      <c r="A10" s="293" t="s">
        <v>724</v>
      </c>
      <c r="B10" s="214">
        <v>1696</v>
      </c>
      <c r="C10" s="214">
        <v>192</v>
      </c>
    </row>
    <row r="11" spans="1:6" x14ac:dyDescent="0.25">
      <c r="A11" s="286" t="s">
        <v>887</v>
      </c>
      <c r="B11" s="214">
        <v>558</v>
      </c>
      <c r="C11" s="214">
        <v>850</v>
      </c>
    </row>
    <row r="12" spans="1:6" x14ac:dyDescent="0.25">
      <c r="A12" s="294" t="s">
        <v>16</v>
      </c>
      <c r="B12" s="1">
        <f>SUM(B4:B11)</f>
        <v>12010</v>
      </c>
      <c r="C12" s="1">
        <f>SUM(C4:C11)</f>
        <v>11306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2743</v>
      </c>
      <c r="C19" s="71">
        <v>3461</v>
      </c>
    </row>
    <row r="20" spans="1:3" x14ac:dyDescent="0.25">
      <c r="A20" s="286" t="s">
        <v>719</v>
      </c>
      <c r="B20" s="214">
        <v>341</v>
      </c>
      <c r="C20" s="214">
        <v>439</v>
      </c>
    </row>
    <row r="21" spans="1:3" x14ac:dyDescent="0.25">
      <c r="A21" s="286" t="s">
        <v>720</v>
      </c>
      <c r="B21" s="214">
        <v>1247</v>
      </c>
      <c r="C21" s="214">
        <v>1306</v>
      </c>
    </row>
    <row r="22" spans="1:3" x14ac:dyDescent="0.25">
      <c r="A22" s="286" t="s">
        <v>721</v>
      </c>
      <c r="B22" s="214">
        <v>2866</v>
      </c>
      <c r="C22" s="214">
        <v>1954</v>
      </c>
    </row>
    <row r="23" spans="1:3" x14ac:dyDescent="0.25">
      <c r="A23" s="286" t="s">
        <v>722</v>
      </c>
      <c r="B23" s="214">
        <v>9</v>
      </c>
      <c r="C23" s="214">
        <v>23</v>
      </c>
    </row>
    <row r="24" spans="1:3" x14ac:dyDescent="0.25">
      <c r="A24" s="286" t="s">
        <v>723</v>
      </c>
      <c r="B24" s="214">
        <v>552</v>
      </c>
      <c r="C24" s="214">
        <v>473</v>
      </c>
    </row>
    <row r="25" spans="1:3" ht="30" x14ac:dyDescent="0.25">
      <c r="A25" s="293" t="s">
        <v>724</v>
      </c>
      <c r="B25" s="214">
        <v>1050</v>
      </c>
      <c r="C25" s="214">
        <v>145</v>
      </c>
    </row>
    <row r="26" spans="1:3" x14ac:dyDescent="0.25">
      <c r="A26" s="286" t="s">
        <v>887</v>
      </c>
      <c r="B26" s="214">
        <v>512</v>
      </c>
      <c r="C26" s="214">
        <v>832</v>
      </c>
    </row>
    <row r="27" spans="1:3" x14ac:dyDescent="0.25">
      <c r="A27" s="294" t="s">
        <v>16</v>
      </c>
      <c r="B27" s="1">
        <f>SUM(B19:B26)</f>
        <v>9320</v>
      </c>
      <c r="C27" s="1">
        <f>SUM(C19:C26)</f>
        <v>8633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71.959999999999994</v>
      </c>
      <c r="C4" s="1018">
        <v>69.349999999999994</v>
      </c>
      <c r="D4" s="1018">
        <v>74.69</v>
      </c>
      <c r="E4" s="1019">
        <v>73</v>
      </c>
      <c r="F4" s="1019">
        <v>153.30000000000001</v>
      </c>
      <c r="G4" s="1020">
        <v>43.8</v>
      </c>
      <c r="H4" s="1021">
        <v>42</v>
      </c>
      <c r="I4" s="1022">
        <v>45.4</v>
      </c>
      <c r="J4" s="1019">
        <v>46.8</v>
      </c>
    </row>
    <row r="5" spans="1:12" x14ac:dyDescent="0.25">
      <c r="A5" s="498">
        <v>2021</v>
      </c>
      <c r="B5" s="757">
        <v>71.34</v>
      </c>
      <c r="C5" s="758">
        <v>68.290000000000006</v>
      </c>
      <c r="D5" s="758">
        <v>74.63</v>
      </c>
      <c r="E5" s="1023">
        <v>72</v>
      </c>
      <c r="F5" s="1023">
        <v>154.1</v>
      </c>
      <c r="G5" s="1024">
        <v>43.8</v>
      </c>
      <c r="H5" s="1025">
        <v>42</v>
      </c>
      <c r="I5" s="1026">
        <v>45.5</v>
      </c>
      <c r="J5" s="1023">
        <v>23.7</v>
      </c>
    </row>
    <row r="6" spans="1:12" x14ac:dyDescent="0.25">
      <c r="A6" s="499">
        <v>2022</v>
      </c>
      <c r="B6" s="1011">
        <v>72.099999999999994</v>
      </c>
      <c r="C6" s="1012">
        <v>69.25</v>
      </c>
      <c r="D6" s="1012">
        <v>75.12</v>
      </c>
      <c r="E6" s="1013">
        <v>61</v>
      </c>
      <c r="F6" s="1013">
        <v>166.7</v>
      </c>
      <c r="G6" s="1014">
        <v>45.1</v>
      </c>
      <c r="H6" s="1015">
        <v>43.3</v>
      </c>
      <c r="I6" s="1016">
        <v>46.8</v>
      </c>
      <c r="J6" s="1013">
        <v>44.3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46.8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23.7</v>
      </c>
    </row>
    <row r="13" spans="1:12" x14ac:dyDescent="0.25">
      <c r="A13" s="633">
        <f t="shared" si="0"/>
        <v>2022</v>
      </c>
      <c r="B13" s="627">
        <f t="shared" si="1"/>
        <v>44.3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7425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5797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73428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890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50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7780</v>
      </c>
      <c r="C5" s="70">
        <v>5787</v>
      </c>
      <c r="D5" s="55">
        <v>3236</v>
      </c>
      <c r="E5" s="110">
        <v>2551</v>
      </c>
      <c r="F5" s="55">
        <v>27.1</v>
      </c>
      <c r="G5" s="55">
        <v>31.2</v>
      </c>
      <c r="H5" s="110">
        <v>23.2</v>
      </c>
      <c r="I5" s="55"/>
      <c r="J5" s="70"/>
      <c r="K5" s="55"/>
      <c r="L5" s="55"/>
      <c r="M5" s="71">
        <v>51</v>
      </c>
      <c r="N5" s="71">
        <v>54</v>
      </c>
      <c r="O5" s="71">
        <v>48</v>
      </c>
    </row>
    <row r="6" spans="1:16" x14ac:dyDescent="0.25">
      <c r="A6" s="215">
        <v>2021</v>
      </c>
      <c r="B6" s="212">
        <v>7844</v>
      </c>
      <c r="C6" s="212">
        <v>5775</v>
      </c>
      <c r="D6" s="58">
        <v>3211</v>
      </c>
      <c r="E6" s="160">
        <v>2564</v>
      </c>
      <c r="F6" s="58">
        <v>27.3</v>
      </c>
      <c r="G6" s="58">
        <v>31.4</v>
      </c>
      <c r="H6" s="160">
        <v>23.6</v>
      </c>
      <c r="I6" s="58">
        <v>59431</v>
      </c>
      <c r="J6" s="212">
        <v>1010</v>
      </c>
      <c r="K6" s="58">
        <v>509</v>
      </c>
      <c r="L6" s="58">
        <v>501</v>
      </c>
      <c r="M6" s="214">
        <v>48</v>
      </c>
      <c r="N6" s="214">
        <v>50</v>
      </c>
      <c r="O6" s="214">
        <v>46</v>
      </c>
    </row>
    <row r="7" spans="1:16" x14ac:dyDescent="0.25">
      <c r="A7" s="229">
        <v>2022</v>
      </c>
      <c r="B7" s="167">
        <v>7425</v>
      </c>
      <c r="C7" s="167">
        <v>5797</v>
      </c>
      <c r="D7" s="94">
        <v>3187</v>
      </c>
      <c r="E7" s="169">
        <v>2610</v>
      </c>
      <c r="F7" s="94">
        <v>32.1</v>
      </c>
      <c r="G7" s="58">
        <v>36.700000000000003</v>
      </c>
      <c r="H7" s="160">
        <v>27.8</v>
      </c>
      <c r="I7" s="94">
        <v>64921</v>
      </c>
      <c r="J7" s="167">
        <v>898</v>
      </c>
      <c r="K7" s="94">
        <v>448</v>
      </c>
      <c r="L7" s="94">
        <v>450</v>
      </c>
      <c r="M7" s="214">
        <v>50</v>
      </c>
      <c r="N7" s="214">
        <v>52</v>
      </c>
      <c r="O7" s="214">
        <v>48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73428</v>
      </c>
      <c r="J8" s="1072">
        <v>890</v>
      </c>
      <c r="K8" s="1073">
        <v>442</v>
      </c>
      <c r="L8" s="1073">
        <v>448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59431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64921</v>
      </c>
      <c r="F14" s="514">
        <f>A5</f>
        <v>2020</v>
      </c>
      <c r="G14" s="310">
        <f>IF(ISBLANK(E5),"",E5)</f>
        <v>2551</v>
      </c>
      <c r="H14" s="310">
        <f>IF(ISBLANK(D5),"",D5)</f>
        <v>3236</v>
      </c>
      <c r="K14" s="514">
        <f>A6</f>
        <v>2021</v>
      </c>
      <c r="L14" s="310">
        <f>IF(ISBLANK(L6),"",L6)</f>
        <v>501</v>
      </c>
      <c r="M14" s="310">
        <f>IF(ISBLANK(K6),"",K6)</f>
        <v>509</v>
      </c>
    </row>
    <row r="15" spans="1:16" x14ac:dyDescent="0.25">
      <c r="A15" s="481">
        <f>A8</f>
        <v>2023</v>
      </c>
      <c r="B15" s="311">
        <f t="shared" si="0"/>
        <v>73428</v>
      </c>
      <c r="F15" s="486">
        <f t="shared" ref="F15:F16" si="1">A6</f>
        <v>2021</v>
      </c>
      <c r="G15" s="479">
        <f t="shared" ref="G15:G16" si="2">IF(ISBLANK(E6),"",E6)</f>
        <v>2564</v>
      </c>
      <c r="H15" s="479">
        <f t="shared" ref="H15:H16" si="3">IF(ISBLANK(D6),"",D6)</f>
        <v>3211</v>
      </c>
      <c r="K15" s="486">
        <f>A7</f>
        <v>2022</v>
      </c>
      <c r="L15" s="479">
        <f t="shared" ref="L15:L16" si="4">IF(ISBLANK(L7),"",L7)</f>
        <v>450</v>
      </c>
      <c r="M15" s="479">
        <f t="shared" ref="M15:M16" si="5">IF(ISBLANK(K7),"",K7)</f>
        <v>448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2610</v>
      </c>
      <c r="H16" s="311">
        <f t="shared" si="3"/>
        <v>3187</v>
      </c>
      <c r="K16" s="481">
        <f>A8</f>
        <v>2023</v>
      </c>
      <c r="L16" s="311">
        <f t="shared" si="4"/>
        <v>448</v>
      </c>
      <c r="M16" s="311">
        <f t="shared" si="5"/>
        <v>442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7780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7844</v>
      </c>
      <c r="C21" s="373"/>
      <c r="D21" s="197"/>
      <c r="F21" s="514">
        <f>A5</f>
        <v>2020</v>
      </c>
      <c r="G21" s="310">
        <f>IF(ISBLANK(E5),"",E5)</f>
        <v>2551</v>
      </c>
      <c r="H21" s="310">
        <f>IF(ISBLANK(D5),"",D5)</f>
        <v>3236</v>
      </c>
      <c r="K21" s="514">
        <f>A6</f>
        <v>2021</v>
      </c>
      <c r="L21" s="310">
        <f>IF(ISBLANK(L6),"",L6)</f>
        <v>501</v>
      </c>
      <c r="M21" s="310">
        <f>IF(ISBLANK(K6),"",K6)</f>
        <v>509</v>
      </c>
    </row>
    <row r="22" spans="1:15" x14ac:dyDescent="0.25">
      <c r="A22" s="481">
        <f t="shared" si="6"/>
        <v>2022</v>
      </c>
      <c r="B22" s="311">
        <f t="shared" si="7"/>
        <v>7425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2564</v>
      </c>
      <c r="H22" s="479">
        <f t="shared" ref="H22:H23" si="10">IF(ISBLANK(D6),"",D6)</f>
        <v>3211</v>
      </c>
      <c r="K22" s="486">
        <f>A7</f>
        <v>2022</v>
      </c>
      <c r="L22" s="479">
        <f>IF(ISBLANK(L7),"",L7)</f>
        <v>450</v>
      </c>
      <c r="M22" s="479">
        <f>IF(ISBLANK(K7),"",K7)</f>
        <v>448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2610</v>
      </c>
      <c r="H23" s="311">
        <f t="shared" si="10"/>
        <v>3187</v>
      </c>
      <c r="K23" s="481">
        <f>A8</f>
        <v>2023</v>
      </c>
      <c r="L23" s="311">
        <f>IF(ISBLANK(L8),"",L8)</f>
        <v>448</v>
      </c>
      <c r="M23" s="311">
        <f>IF(ISBLANK(K8),"",K8)</f>
        <v>442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7780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7844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7425</v>
      </c>
      <c r="C28" s="373"/>
      <c r="D28" s="197"/>
      <c r="F28" s="514">
        <f>A5</f>
        <v>2020</v>
      </c>
      <c r="G28" s="310">
        <f>IF(ISBLANK(H5),"",H5)</f>
        <v>23.2</v>
      </c>
      <c r="H28" s="310">
        <f>IF(ISBLANK(G5),"",G5)</f>
        <v>31.2</v>
      </c>
      <c r="K28" s="514">
        <f>A5</f>
        <v>2020</v>
      </c>
      <c r="L28" s="310">
        <f>IF(ISBLANK(O5),"",O5)</f>
        <v>48</v>
      </c>
      <c r="M28" s="310">
        <f>IF(ISBLANK(N5),"",N5)</f>
        <v>54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23.6</v>
      </c>
      <c r="H29" s="479">
        <f t="shared" ref="H29:H30" si="15">IF(ISBLANK(G6),"",G6)</f>
        <v>31.4</v>
      </c>
      <c r="K29" s="486">
        <f t="shared" ref="K29:K30" si="16">A6</f>
        <v>2021</v>
      </c>
      <c r="L29" s="479">
        <f t="shared" ref="L29:L30" si="17">IF(ISBLANK(O6),"",O6)</f>
        <v>46</v>
      </c>
      <c r="M29" s="479">
        <f t="shared" ref="M29:M30" si="18">IF(ISBLANK(N6),"",N6)</f>
        <v>50</v>
      </c>
    </row>
    <row r="30" spans="1:15" x14ac:dyDescent="0.25">
      <c r="F30" s="481">
        <f t="shared" si="13"/>
        <v>2022</v>
      </c>
      <c r="G30" s="311">
        <f t="shared" si="14"/>
        <v>27.8</v>
      </c>
      <c r="H30" s="311">
        <f t="shared" si="15"/>
        <v>36.700000000000003</v>
      </c>
      <c r="K30" s="481">
        <f t="shared" si="16"/>
        <v>2022</v>
      </c>
      <c r="L30" s="311">
        <f t="shared" si="17"/>
        <v>48</v>
      </c>
      <c r="M30" s="311">
        <f t="shared" si="18"/>
        <v>52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23.2</v>
      </c>
      <c r="H35" s="310">
        <f>IF(ISBLANK(G5),"",G5)</f>
        <v>31.2</v>
      </c>
      <c r="K35" s="514">
        <f>A5</f>
        <v>2020</v>
      </c>
      <c r="L35" s="310">
        <f>IF(ISBLANK(O5),"",O5)</f>
        <v>48</v>
      </c>
      <c r="M35" s="310">
        <f>IF(ISBLANK(N5),"",N5)</f>
        <v>54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23.6</v>
      </c>
      <c r="H36" s="479">
        <f t="shared" ref="H36:H37" si="21">IF(ISBLANK(G6),"",G6)</f>
        <v>31.4</v>
      </c>
      <c r="K36" s="486">
        <f t="shared" ref="K36:K37" si="22">A6</f>
        <v>2021</v>
      </c>
      <c r="L36" s="479">
        <f t="shared" ref="L36:L37" si="23">IF(ISBLANK(O6),"",O6)</f>
        <v>46</v>
      </c>
      <c r="M36" s="479">
        <f t="shared" ref="M36:M37" si="24">IF(ISBLANK(N6),"",N6)</f>
        <v>50</v>
      </c>
    </row>
    <row r="37" spans="6:15" x14ac:dyDescent="0.25">
      <c r="F37" s="481">
        <f t="shared" si="19"/>
        <v>2022</v>
      </c>
      <c r="G37" s="311">
        <f t="shared" si="20"/>
        <v>27.8</v>
      </c>
      <c r="H37" s="311">
        <f t="shared" si="21"/>
        <v>36.700000000000003</v>
      </c>
      <c r="K37" s="481">
        <f t="shared" si="22"/>
        <v>2022</v>
      </c>
      <c r="L37" s="311">
        <f t="shared" si="23"/>
        <v>48</v>
      </c>
      <c r="M37" s="311">
        <f t="shared" si="24"/>
        <v>52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22.5</v>
      </c>
      <c r="C6" s="35">
        <v>21</v>
      </c>
      <c r="D6" s="63">
        <v>24</v>
      </c>
      <c r="E6" s="35">
        <v>50.2</v>
      </c>
      <c r="F6" s="35">
        <v>46.2</v>
      </c>
      <c r="G6" s="35">
        <v>54.3</v>
      </c>
      <c r="H6" s="292">
        <v>27.3</v>
      </c>
      <c r="I6" s="35">
        <v>32.799999999999997</v>
      </c>
      <c r="J6" s="63">
        <v>21.8</v>
      </c>
      <c r="M6" s="127" t="s">
        <v>16</v>
      </c>
      <c r="N6" s="935">
        <f>IF(ISBLANK(B8),"",B8)</f>
        <v>22</v>
      </c>
      <c r="O6" s="935">
        <f>IF(ISBLANK(E8),"",E8)</f>
        <v>51.2</v>
      </c>
      <c r="P6" s="128">
        <f>IF(ISBLANK(H8),"",H8)</f>
        <v>26.7</v>
      </c>
    </row>
    <row r="7" spans="1:19" x14ac:dyDescent="0.25">
      <c r="A7" s="286">
        <v>2022</v>
      </c>
      <c r="B7" s="167">
        <v>20.7</v>
      </c>
      <c r="C7" s="94">
        <v>18.8</v>
      </c>
      <c r="D7" s="169">
        <v>22.7</v>
      </c>
      <c r="E7" s="94">
        <v>51.4</v>
      </c>
      <c r="F7" s="94">
        <v>47.3</v>
      </c>
      <c r="G7" s="94">
        <v>55.6</v>
      </c>
      <c r="H7" s="167">
        <v>27.8</v>
      </c>
      <c r="I7" s="94">
        <v>33.9</v>
      </c>
      <c r="J7" s="169">
        <v>21.8</v>
      </c>
    </row>
    <row r="8" spans="1:19" x14ac:dyDescent="0.25">
      <c r="A8" s="218">
        <v>2023</v>
      </c>
      <c r="B8" s="167">
        <v>22</v>
      </c>
      <c r="C8" s="94">
        <v>21.3</v>
      </c>
      <c r="D8" s="169">
        <v>22.8</v>
      </c>
      <c r="E8" s="94">
        <v>51.2</v>
      </c>
      <c r="F8" s="94">
        <v>45</v>
      </c>
      <c r="G8" s="94">
        <v>57.4</v>
      </c>
      <c r="H8" s="167">
        <v>26.7</v>
      </c>
      <c r="I8" s="94">
        <v>33.700000000000003</v>
      </c>
      <c r="J8" s="169">
        <v>19.899999999999999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22.8</v>
      </c>
      <c r="O12" s="936">
        <f>IF(ISBLANK(G8),"",G8)</f>
        <v>57.4</v>
      </c>
      <c r="P12" s="938">
        <f>IF(ISBLANK(J8),"",J8)</f>
        <v>19.899999999999999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21.3</v>
      </c>
      <c r="O13" s="937">
        <f>IF(ISBLANK(F8),"",F8)</f>
        <v>45</v>
      </c>
      <c r="P13" s="939">
        <f>IF(ISBLANK(I8),"",I8)</f>
        <v>33.700000000000003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22</v>
      </c>
      <c r="O20" s="935">
        <f>IF(ISBLANK(E8),"",E8)</f>
        <v>51.2</v>
      </c>
      <c r="P20" s="940">
        <f>IF(ISBLANK(H8),"",H8)</f>
        <v>26.7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22.8</v>
      </c>
      <c r="O24" s="936">
        <f>IF(ISBLANK(G8),"",G8)</f>
        <v>57.4</v>
      </c>
      <c r="P24" s="938">
        <f>IF(ISBLANK(J8),"",J8)</f>
        <v>19.899999999999999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21.3</v>
      </c>
      <c r="O25" s="937">
        <f>IF(ISBLANK(F8),"",F8)</f>
        <v>45</v>
      </c>
      <c r="P25" s="939">
        <f>IF(ISBLANK(I8),"",I8)</f>
        <v>33.700000000000003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974710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54007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987967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54741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3217566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178278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247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528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390468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41.9</v>
      </c>
      <c r="E20" s="600">
        <v>42</v>
      </c>
      <c r="F20" s="600">
        <v>41.4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28.6</v>
      </c>
      <c r="E21" s="751">
        <v>25.9</v>
      </c>
      <c r="F21" s="751">
        <v>26.3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1.5</v>
      </c>
      <c r="E22" s="752">
        <v>1.4</v>
      </c>
      <c r="F22" s="752">
        <v>1.4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41.4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26.3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1.4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30.899999999999991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41.4</v>
      </c>
      <c r="C30" s="204" t="s">
        <v>493</v>
      </c>
    </row>
    <row r="31" spans="1:11" x14ac:dyDescent="0.25">
      <c r="A31" s="698" t="s">
        <v>1430</v>
      </c>
      <c r="B31" s="734">
        <f>F21</f>
        <v>26.3</v>
      </c>
    </row>
    <row r="32" spans="1:11" x14ac:dyDescent="0.25">
      <c r="A32" s="698" t="s">
        <v>1431</v>
      </c>
      <c r="B32" s="734">
        <f>F22</f>
        <v>1.4</v>
      </c>
    </row>
    <row r="33" spans="1:2" x14ac:dyDescent="0.25">
      <c r="A33" s="699" t="s">
        <v>1432</v>
      </c>
      <c r="B33" s="732">
        <f>100-(B30+B31+B32)</f>
        <v>30.899999999999991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268</v>
      </c>
      <c r="C4" s="71">
        <v>22</v>
      </c>
      <c r="D4" s="71">
        <v>8</v>
      </c>
      <c r="G4" s="217">
        <f>A4</f>
        <v>2021</v>
      </c>
      <c r="H4" s="289">
        <f>IF(ISBLANK(C4),"",C4)</f>
        <v>22</v>
      </c>
      <c r="I4" s="289">
        <f>IF(ISBLANK(D4),"",D4)</f>
        <v>8</v>
      </c>
    </row>
    <row r="5" spans="1:9" x14ac:dyDescent="0.25">
      <c r="A5" s="286">
        <v>2022</v>
      </c>
      <c r="B5" s="214">
        <v>264</v>
      </c>
      <c r="C5" s="214">
        <v>11</v>
      </c>
      <c r="D5" s="214">
        <v>12</v>
      </c>
      <c r="G5" s="286">
        <f t="shared" ref="G5:G6" si="0">A5</f>
        <v>2022</v>
      </c>
      <c r="H5" s="290">
        <f t="shared" ref="H5:H6" si="1">IF(ISBLANK(C5),"",C5)</f>
        <v>11</v>
      </c>
      <c r="I5" s="290">
        <f t="shared" ref="I5:I6" si="2">IF(ISBLANK(D5),"",D5)</f>
        <v>12</v>
      </c>
    </row>
    <row r="6" spans="1:9" x14ac:dyDescent="0.25">
      <c r="A6" s="218">
        <v>2023</v>
      </c>
      <c r="B6" s="168">
        <v>247</v>
      </c>
      <c r="C6" s="168">
        <v>19</v>
      </c>
      <c r="D6" s="168">
        <v>9</v>
      </c>
      <c r="G6" s="219">
        <f t="shared" si="0"/>
        <v>2023</v>
      </c>
      <c r="H6" s="291">
        <f t="shared" si="1"/>
        <v>19</v>
      </c>
      <c r="I6" s="291">
        <f t="shared" si="2"/>
        <v>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22</v>
      </c>
      <c r="I12" s="289">
        <f>IF(ISBLANK(D4),"",D4)</f>
        <v>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11</v>
      </c>
      <c r="I13" s="290">
        <f t="shared" si="4"/>
        <v>12</v>
      </c>
    </row>
    <row r="14" spans="1:9" x14ac:dyDescent="0.25">
      <c r="G14" s="219">
        <f t="shared" si="3"/>
        <v>2023</v>
      </c>
      <c r="H14" s="291">
        <f t="shared" ref="H14:I14" si="5">IF(ISBLANK(C6),"",C6)</f>
        <v>19</v>
      </c>
      <c r="I14" s="291">
        <f t="shared" si="5"/>
        <v>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489</v>
      </c>
      <c r="C23" s="71">
        <v>22</v>
      </c>
      <c r="D23" s="71">
        <v>49</v>
      </c>
      <c r="G23" s="217">
        <f>A23</f>
        <v>2021</v>
      </c>
      <c r="H23" s="289">
        <f>IF(ISBLANK(C23),"",C23)</f>
        <v>22</v>
      </c>
      <c r="I23" s="289">
        <f>IF(ISBLANK(D23),"",D23)</f>
        <v>49</v>
      </c>
    </row>
    <row r="24" spans="1:13" x14ac:dyDescent="0.25">
      <c r="A24" s="286">
        <v>2022</v>
      </c>
      <c r="B24" s="214">
        <v>505</v>
      </c>
      <c r="C24" s="214">
        <v>45</v>
      </c>
      <c r="D24" s="214">
        <v>60</v>
      </c>
      <c r="G24" s="286">
        <f t="shared" ref="G24:G25" si="6">A24</f>
        <v>2022</v>
      </c>
      <c r="H24" s="290">
        <f t="shared" ref="H24:H25" si="7">IF(ISBLANK(C24),"",C24)</f>
        <v>45</v>
      </c>
      <c r="I24" s="290">
        <f t="shared" ref="I24:I25" si="8">IF(ISBLANK(D24),"",D24)</f>
        <v>60</v>
      </c>
    </row>
    <row r="25" spans="1:13" x14ac:dyDescent="0.25">
      <c r="A25" s="218">
        <v>2023</v>
      </c>
      <c r="B25" s="168">
        <v>528</v>
      </c>
      <c r="C25" s="168">
        <v>33</v>
      </c>
      <c r="D25" s="168">
        <v>55</v>
      </c>
      <c r="G25" s="219">
        <f t="shared" si="6"/>
        <v>2023</v>
      </c>
      <c r="H25" s="291">
        <f t="shared" si="7"/>
        <v>33</v>
      </c>
      <c r="I25" s="291">
        <f t="shared" si="8"/>
        <v>55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22</v>
      </c>
      <c r="I31" s="289">
        <f>IF(ISBLANK(D23),"",D23)</f>
        <v>49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45</v>
      </c>
      <c r="I32" s="290">
        <f t="shared" si="10"/>
        <v>60</v>
      </c>
    </row>
    <row r="33" spans="7:9" x14ac:dyDescent="0.25">
      <c r="G33" s="219">
        <f t="shared" si="9"/>
        <v>2023</v>
      </c>
      <c r="H33" s="291">
        <f t="shared" ref="H33:I33" si="11">IF(ISBLANK(C25),"",C25)</f>
        <v>33</v>
      </c>
      <c r="I33" s="291">
        <f t="shared" si="11"/>
        <v>55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1027490</v>
      </c>
      <c r="C4" s="1077">
        <v>48067</v>
      </c>
      <c r="D4" s="110">
        <v>702002</v>
      </c>
      <c r="E4" s="70">
        <v>32841</v>
      </c>
      <c r="F4" s="1076">
        <v>37979</v>
      </c>
      <c r="G4" s="70">
        <v>1777</v>
      </c>
      <c r="H4" s="1078">
        <v>2452951</v>
      </c>
      <c r="I4" s="1077">
        <v>114753</v>
      </c>
    </row>
    <row r="5" spans="1:9" x14ac:dyDescent="0.25">
      <c r="A5" s="587">
        <v>2021</v>
      </c>
      <c r="B5" s="1079">
        <v>1197833</v>
      </c>
      <c r="C5" s="1080">
        <v>56716</v>
      </c>
      <c r="D5" s="160">
        <v>738456</v>
      </c>
      <c r="E5" s="212">
        <v>34965</v>
      </c>
      <c r="F5" s="1079">
        <v>40576</v>
      </c>
      <c r="G5" s="212">
        <v>1921</v>
      </c>
      <c r="H5" s="1081">
        <v>2854836</v>
      </c>
      <c r="I5" s="1080">
        <v>135172</v>
      </c>
    </row>
    <row r="6" spans="1:9" x14ac:dyDescent="0.25">
      <c r="A6" s="588">
        <v>2022</v>
      </c>
      <c r="B6" s="1082">
        <v>1330750</v>
      </c>
      <c r="C6" s="1083">
        <v>73734</v>
      </c>
      <c r="D6" s="169">
        <v>847138</v>
      </c>
      <c r="E6" s="167">
        <v>46938</v>
      </c>
      <c r="F6" s="1082">
        <v>43548</v>
      </c>
      <c r="G6" s="167">
        <v>2413</v>
      </c>
      <c r="H6" s="1084">
        <v>3217566</v>
      </c>
      <c r="I6" s="1083">
        <v>178278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110002</v>
      </c>
      <c r="C4" s="1076">
        <v>696320</v>
      </c>
      <c r="D4" s="1077">
        <v>32575</v>
      </c>
      <c r="E4" s="1076">
        <v>702608</v>
      </c>
      <c r="F4" s="1077">
        <v>32869</v>
      </c>
    </row>
    <row r="5" spans="1:6" x14ac:dyDescent="0.25">
      <c r="A5" s="480">
        <v>2021</v>
      </c>
      <c r="B5" s="1081">
        <v>148638</v>
      </c>
      <c r="C5" s="1079">
        <v>841854</v>
      </c>
      <c r="D5" s="1080">
        <v>39861</v>
      </c>
      <c r="E5" s="1079">
        <v>874326</v>
      </c>
      <c r="F5" s="1080">
        <v>41398</v>
      </c>
    </row>
    <row r="6" spans="1:6" ht="15.75" thickBot="1" x14ac:dyDescent="0.3">
      <c r="A6" s="960">
        <v>2022</v>
      </c>
      <c r="B6" s="1085">
        <v>390468</v>
      </c>
      <c r="C6" s="1086">
        <v>974710</v>
      </c>
      <c r="D6" s="1087">
        <v>54007</v>
      </c>
      <c r="E6" s="1086">
        <v>987967</v>
      </c>
      <c r="F6" s="1087">
        <v>54741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Senta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294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18048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23.9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-15.6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72.099999999999994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166.7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2.2000000000000002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18812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18599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639</v>
      </c>
      <c r="C63" s="548">
        <f>IF(ISBLANK('DEM2'!C7),"-",'DEM2'!C7)</f>
        <v>645</v>
      </c>
      <c r="D63" s="548"/>
      <c r="E63" s="548">
        <f>IF(ISBLANK('DEM2'!D8),"-",'DEM2'!D8)</f>
        <v>583</v>
      </c>
      <c r="F63" s="548">
        <f>IF(ISBLANK('DEM2'!C8),"-",'DEM2'!C8)</f>
        <v>605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777</v>
      </c>
      <c r="C64" s="317">
        <f>IF(ISBLANK('DEM2'!F7),"-",'DEM2'!F7)</f>
        <v>826</v>
      </c>
      <c r="D64" s="789"/>
      <c r="E64" s="317">
        <f>IF(ISBLANK('DEM2'!G8),"-",'DEM2'!G8)</f>
        <v>674</v>
      </c>
      <c r="F64" s="317">
        <f>IF(ISBLANK('DEM2'!F8),"-",'DEM2'!F8)</f>
        <v>707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405</v>
      </c>
      <c r="C65" s="345">
        <f>IF(ISBLANK('DEM2'!I7),"-",'DEM2'!I7)</f>
        <v>433</v>
      </c>
      <c r="D65" s="393"/>
      <c r="E65" s="345">
        <f>IF(ISBLANK('DEM2'!J8),"-",'DEM2'!J8)</f>
        <v>363</v>
      </c>
      <c r="F65" s="345">
        <f>IF(ISBLANK('DEM2'!I8),"-",'DEM2'!I8)</f>
        <v>379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1724</v>
      </c>
      <c r="C66" s="348">
        <f>IF(ISBLANK('DEM2'!L7),"-",'DEM2'!L7)</f>
        <v>1790</v>
      </c>
      <c r="D66" s="394"/>
      <c r="E66" s="348">
        <f>IF(ISBLANK('DEM2'!M8),"-",'DEM2'!M8)</f>
        <v>1539</v>
      </c>
      <c r="F66" s="348">
        <f>IF(ISBLANK('DEM2'!L8),"-",'DEM2'!L8)</f>
        <v>1598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1730</v>
      </c>
      <c r="C67" s="345">
        <f>IF(ISBLANK('DEM2'!O7),"-",'DEM2'!O7)</f>
        <v>1824</v>
      </c>
      <c r="D67" s="393"/>
      <c r="E67" s="345">
        <f>IF(ISBLANK('DEM2'!P8),"-",'DEM2'!P8)</f>
        <v>1265</v>
      </c>
      <c r="F67" s="345">
        <f>IF(ISBLANK('DEM2'!O8),"-",'DEM2'!O8)</f>
        <v>1356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6757</v>
      </c>
      <c r="C68" s="317">
        <f>IF(ISBLANK('DEM2'!R7),"-",'DEM2'!R7)</f>
        <v>6940</v>
      </c>
      <c r="D68" s="395"/>
      <c r="E68" s="317">
        <f>IF(ISBLANK('DEM2'!S8),"-",'DEM2'!S8)</f>
        <v>5528</v>
      </c>
      <c r="F68" s="317">
        <f>IF(ISBLANK('DEM2'!R8),"-",'DEM2'!R8)</f>
        <v>5579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10879</v>
      </c>
      <c r="C69" s="463">
        <f>IF(ISBLANK('DEM2'!U7),"-",'DEM2'!U7)</f>
        <v>10241</v>
      </c>
      <c r="D69" s="799"/>
      <c r="E69" s="463">
        <f>IF(ISBLANK('DEM2'!V8),"-",'DEM2'!V8)</f>
        <v>9373</v>
      </c>
      <c r="F69" s="463">
        <f>IF(ISBLANK('DEM2'!U8),"-",'DEM2'!U8)</f>
        <v>8675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6.1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6.6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7425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5797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73428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890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50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25.6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44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34.200000000000003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8.9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3217566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178278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847138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420048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46938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1330750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73734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43548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2413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974710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54007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987967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54741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247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528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390468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1783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2150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1617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12601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1731</v>
      </c>
      <c r="C300" s="808">
        <f>IF(ISBLANK(POLJ3!C4),"-",POLJ3!C4)</f>
        <v>433</v>
      </c>
      <c r="D300" s="1160">
        <f>IF(ISBLANK(POLJ3!D4),"-",POLJ3!D4)</f>
        <v>1298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1677</v>
      </c>
      <c r="C301" s="789">
        <f>IF(ISBLANK(POLJ3!C5),"-",POLJ3!C5)</f>
        <v>966</v>
      </c>
      <c r="D301" s="1161">
        <f>IF(ISBLANK(POLJ3!D5),"-",POLJ3!D5)</f>
        <v>711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30</v>
      </c>
      <c r="C302" s="790">
        <f>IF(ISBLANK(POLJ3!C6),"-",POLJ3!C6)</f>
        <v>6</v>
      </c>
      <c r="D302" s="1162">
        <f>IF(ISBLANK(POLJ3!D6),"-",POLJ3!D6)</f>
        <v>24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229</v>
      </c>
      <c r="C303" s="791">
        <f>IF(ISBLANK(POLJ3!C7),"-",POLJ3!C7)</f>
        <v>61</v>
      </c>
      <c r="D303" s="1163">
        <f>IF(ISBLANK(POLJ3!D7),"-",POLJ3!D7)</f>
        <v>168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1783</v>
      </c>
      <c r="C304" s="807">
        <f>IF(ISBLANK(POLJ3!C8),"-",POLJ3!C8)</f>
        <v>401</v>
      </c>
      <c r="D304" s="1164">
        <f>IF(ISBLANK(POLJ3!D8),"-",POLJ3!D8)</f>
        <v>1382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34.659999999999997</v>
      </c>
      <c r="C310" s="1165"/>
      <c r="D310" s="3"/>
      <c r="E310" s="5"/>
      <c r="F310" s="5"/>
      <c r="G310" s="815" t="s">
        <v>854</v>
      </c>
      <c r="H310" s="816">
        <f>IF(ISBLANK(POLJ2!H3),"-",POLJ2!H3)</f>
        <v>7253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20046.64</v>
      </c>
      <c r="C311" s="1154"/>
      <c r="D311" s="3"/>
      <c r="E311" s="5"/>
      <c r="F311" s="5"/>
      <c r="G311" s="810" t="s">
        <v>855</v>
      </c>
      <c r="H311" s="248">
        <f>IF(ISBLANK(POLJ2!H4),"-",POLJ2!H4)</f>
        <v>24602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144.97</v>
      </c>
      <c r="C312" s="1154"/>
      <c r="D312" s="3"/>
      <c r="E312" s="5"/>
      <c r="F312" s="5"/>
      <c r="G312" s="810" t="s">
        <v>856</v>
      </c>
      <c r="H312" s="248">
        <f>IF(ISBLANK(POLJ2!H5),"-",POLJ2!H5)</f>
        <v>8582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9.7899999999999991</v>
      </c>
      <c r="C313" s="1154"/>
      <c r="D313" s="3"/>
      <c r="E313" s="5"/>
      <c r="F313" s="5"/>
      <c r="G313" s="812" t="s">
        <v>857</v>
      </c>
      <c r="H313" s="249">
        <f>IF(ISBLANK(POLJ2!H6),"-",POLJ2!H6)</f>
        <v>34642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7.48</v>
      </c>
      <c r="C314" s="1154"/>
      <c r="D314" s="3"/>
      <c r="E314" s="5"/>
      <c r="F314" s="5"/>
      <c r="G314" s="814" t="s">
        <v>847</v>
      </c>
      <c r="H314" s="817">
        <f>IF(ISBLANK(POLJ2!H7),"-",POLJ2!H7)</f>
        <v>75079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745.99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20989.53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10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113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27.6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644</v>
      </c>
      <c r="I364" s="808">
        <f>IF(ISBLANK(OBRAZ2!I6),"-",OBRAZ2!I6)</f>
        <v>568</v>
      </c>
      <c r="J364" s="808">
        <f>IF(ISBLANK(OBRAZ2!J6),"-",OBRAZ2!J6)</f>
        <v>76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354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80.900000000000006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180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2.3411371237458192</v>
      </c>
      <c r="I375" s="850">
        <f>IF(ISBLANK(OBRAZ2!C12),"-",OBRAZ2!C21)</f>
        <v>3.5714285714285712</v>
      </c>
      <c r="J375" s="850">
        <f>IF(ISBLANK(OBRAZ2!D12),"-",OBRAZ2!D21)</f>
        <v>3.7094281298299845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68.394648829431432</v>
      </c>
      <c r="I377" s="851">
        <f>IF(ISBLANK(OBRAZ2!C14),"-",OBRAZ2!C23)</f>
        <v>78.105590062111801</v>
      </c>
      <c r="J377" s="851">
        <f>IF(ISBLANK(OBRAZ2!D14),"-",OBRAZ2!D23)</f>
        <v>68.469860896445141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3.1772575250836121</v>
      </c>
      <c r="I379" s="851">
        <f>IF(ISBLANK(OBRAZ2!C16),"-",OBRAZ2!C25)</f>
        <v>2.4844720496894408</v>
      </c>
      <c r="J379" s="851">
        <f>IF(ISBLANK(OBRAZ2!D16),"-",OBRAZ2!D25)</f>
        <v>2.1638330757341575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26.086956521739129</v>
      </c>
      <c r="I380" s="852">
        <f>IF(ISBLANK(OBRAZ2!C17),"-",OBRAZ2!C26)</f>
        <v>15.838509316770185</v>
      </c>
      <c r="J380" s="852">
        <f>IF(ISBLANK(OBRAZ2!D17),"-",OBRAZ2!D26)</f>
        <v>25.656877897990725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3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578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597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90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36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90.7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141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84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-1.1000000000000001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97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952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253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-0.4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1388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3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73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1.4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128.4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96.3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98.2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2228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12.3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446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3578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33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53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18.2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18.2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844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274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355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11.8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48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124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104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48.9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45.2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51.7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124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65.594999999999999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40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150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8195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110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6874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137.76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15.36219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70</v>
      </c>
      <c r="D696" s="3"/>
      <c r="E696" s="5"/>
      <c r="F696" s="5"/>
      <c r="G696" s="837">
        <v>2012</v>
      </c>
      <c r="H696" s="835">
        <f>IF(ISBLANK(INDEKSI2!B5),"-",INDEKSI2!B5)</f>
        <v>32.57</v>
      </c>
      <c r="I696" s="835">
        <f>IF(ISBLANK(INDEKSI2!C5),"-",INDEKSI2!C5)</f>
        <v>51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44.96</v>
      </c>
      <c r="D697" s="3"/>
      <c r="E697" s="5"/>
      <c r="F697" s="5"/>
      <c r="G697" s="838">
        <v>2013</v>
      </c>
      <c r="H697" s="559">
        <f>IF(ISBLANK(INDEKSI2!B6),"-",INDEKSI2!B6)</f>
        <v>32.909999999999997</v>
      </c>
      <c r="I697" s="559">
        <f>IF(ISBLANK(INDEKSI2!C6),"-",INDEKSI2!C6)</f>
        <v>60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39.82</v>
      </c>
      <c r="I698" s="836">
        <f>IF(ISBLANK(INDEKSI2!C7),"-",INDEKSI2!C7)</f>
        <v>11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5110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3085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21513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8978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34.200000000000003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25.6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44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39.82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11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15.36219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70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44.96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32.4</v>
      </c>
      <c r="C4" s="721">
        <v>59</v>
      </c>
      <c r="D4" s="710"/>
      <c r="E4" s="711"/>
      <c r="F4" s="712"/>
    </row>
    <row r="5" spans="1:6" x14ac:dyDescent="0.25">
      <c r="A5" s="286">
        <v>2012</v>
      </c>
      <c r="B5" s="614">
        <v>32.57</v>
      </c>
      <c r="C5" s="722">
        <v>51</v>
      </c>
      <c r="D5" s="713"/>
      <c r="E5" s="641"/>
      <c r="F5" s="714"/>
    </row>
    <row r="6" spans="1:6" x14ac:dyDescent="0.25">
      <c r="A6" s="286">
        <v>2013</v>
      </c>
      <c r="B6" s="614">
        <v>32.909999999999997</v>
      </c>
      <c r="C6" s="722">
        <v>60</v>
      </c>
      <c r="D6" s="715">
        <v>15.36219</v>
      </c>
      <c r="E6" s="609">
        <v>70</v>
      </c>
      <c r="F6" s="716">
        <v>44.96</v>
      </c>
    </row>
    <row r="7" spans="1:6" x14ac:dyDescent="0.25">
      <c r="A7" s="219">
        <v>2014</v>
      </c>
      <c r="B7" s="615">
        <v>39.82</v>
      </c>
      <c r="C7" s="723">
        <v>11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1783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1617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2150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34.659999999999997</v>
      </c>
      <c r="G3" s="217" t="s">
        <v>765</v>
      </c>
      <c r="H3" s="71">
        <v>7253</v>
      </c>
    </row>
    <row r="4" spans="1:9" x14ac:dyDescent="0.25">
      <c r="A4" s="286" t="s">
        <v>760</v>
      </c>
      <c r="B4" s="214">
        <v>20046.64</v>
      </c>
      <c r="G4" s="286" t="s">
        <v>766</v>
      </c>
      <c r="H4" s="214">
        <v>24602</v>
      </c>
    </row>
    <row r="5" spans="1:9" x14ac:dyDescent="0.25">
      <c r="A5" s="286" t="s">
        <v>761</v>
      </c>
      <c r="B5" s="214">
        <v>144.97</v>
      </c>
      <c r="G5" s="286" t="s">
        <v>767</v>
      </c>
      <c r="H5" s="214">
        <v>8582</v>
      </c>
    </row>
    <row r="6" spans="1:9" x14ac:dyDescent="0.25">
      <c r="A6" s="286" t="s">
        <v>762</v>
      </c>
      <c r="B6" s="214">
        <v>9.7899999999999991</v>
      </c>
      <c r="G6" s="286" t="s">
        <v>768</v>
      </c>
      <c r="H6" s="214">
        <v>34642</v>
      </c>
    </row>
    <row r="7" spans="1:9" x14ac:dyDescent="0.25">
      <c r="A7" s="286" t="s">
        <v>763</v>
      </c>
      <c r="B7" s="214">
        <v>7.48</v>
      </c>
      <c r="G7" s="1" t="s">
        <v>24</v>
      </c>
      <c r="H7" s="288">
        <v>75079</v>
      </c>
    </row>
    <row r="8" spans="1:9" x14ac:dyDescent="0.25">
      <c r="A8" s="287" t="s">
        <v>764</v>
      </c>
      <c r="B8" s="73">
        <v>745.99</v>
      </c>
    </row>
    <row r="9" spans="1:9" x14ac:dyDescent="0.25">
      <c r="A9" s="1" t="s">
        <v>24</v>
      </c>
      <c r="B9" s="288">
        <v>20989.53</v>
      </c>
      <c r="I9" s="41" t="s">
        <v>876</v>
      </c>
    </row>
    <row r="10" spans="1:9" x14ac:dyDescent="0.25">
      <c r="G10" s="29" t="s">
        <v>775</v>
      </c>
      <c r="H10" s="58">
        <v>12601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1731</v>
      </c>
      <c r="C4" s="55">
        <v>433</v>
      </c>
      <c r="D4" s="110">
        <v>1298</v>
      </c>
    </row>
    <row r="5" spans="1:4" ht="30" customHeight="1" x14ac:dyDescent="0.25">
      <c r="A5" s="274" t="s">
        <v>884</v>
      </c>
      <c r="B5" s="212">
        <v>1677</v>
      </c>
      <c r="C5" s="58">
        <v>966</v>
      </c>
      <c r="D5" s="160">
        <v>711</v>
      </c>
    </row>
    <row r="6" spans="1:4" x14ac:dyDescent="0.25">
      <c r="A6" s="274" t="s">
        <v>772</v>
      </c>
      <c r="B6" s="212">
        <v>30</v>
      </c>
      <c r="C6" s="58">
        <v>6</v>
      </c>
      <c r="D6" s="160">
        <v>24</v>
      </c>
    </row>
    <row r="7" spans="1:4" ht="30" x14ac:dyDescent="0.25">
      <c r="A7" s="274" t="s">
        <v>773</v>
      </c>
      <c r="B7" s="212">
        <v>229</v>
      </c>
      <c r="C7" s="58">
        <v>61</v>
      </c>
      <c r="D7" s="160">
        <v>168</v>
      </c>
    </row>
    <row r="8" spans="1:4" x14ac:dyDescent="0.25">
      <c r="A8" s="201" t="s">
        <v>774</v>
      </c>
      <c r="B8" s="72">
        <v>1783</v>
      </c>
      <c r="C8" s="61">
        <v>401</v>
      </c>
      <c r="D8" s="111">
        <v>1382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20</v>
      </c>
      <c r="C14" s="276">
        <f>D6/B6*100</f>
        <v>80</v>
      </c>
    </row>
    <row r="15" spans="1:4" ht="60" x14ac:dyDescent="0.25">
      <c r="A15" s="277" t="s">
        <v>885</v>
      </c>
      <c r="B15" s="282">
        <f>C5/B5*100</f>
        <v>57.602862254025041</v>
      </c>
      <c r="C15" s="278">
        <f>D5/B5*100</f>
        <v>42.397137745974959</v>
      </c>
    </row>
    <row r="16" spans="1:4" ht="30" x14ac:dyDescent="0.25">
      <c r="A16" s="279" t="s">
        <v>821</v>
      </c>
      <c r="B16" s="283">
        <f>C4/B4*100</f>
        <v>25.014442518775276</v>
      </c>
      <c r="C16" s="280">
        <f>D4/B4*100</f>
        <v>74.985557481224731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20</v>
      </c>
      <c r="C21" s="276">
        <f>C14</f>
        <v>80</v>
      </c>
    </row>
    <row r="22" spans="1:3" ht="60" x14ac:dyDescent="0.25">
      <c r="A22" s="277" t="s">
        <v>823</v>
      </c>
      <c r="B22" s="282">
        <f t="shared" ref="B22:C23" si="0">B15</f>
        <v>57.602862254025041</v>
      </c>
      <c r="C22" s="278">
        <f t="shared" si="0"/>
        <v>42.397137745974959</v>
      </c>
    </row>
    <row r="23" spans="1:3" ht="30" x14ac:dyDescent="0.25">
      <c r="A23" s="279" t="s">
        <v>858</v>
      </c>
      <c r="B23" s="285">
        <f t="shared" si="0"/>
        <v>25.014442518775276</v>
      </c>
      <c r="C23" s="284">
        <f t="shared" si="0"/>
        <v>74.985557481224731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10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113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27.6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354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80.900000000000006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180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615</v>
      </c>
      <c r="C6" s="973">
        <v>535</v>
      </c>
      <c r="D6" s="945">
        <v>80</v>
      </c>
      <c r="E6" s="973">
        <v>598</v>
      </c>
      <c r="F6" s="973">
        <v>528</v>
      </c>
      <c r="G6" s="945">
        <v>70</v>
      </c>
      <c r="H6" s="599">
        <v>644</v>
      </c>
      <c r="I6" s="616">
        <v>568</v>
      </c>
      <c r="J6" s="945">
        <v>76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14</v>
      </c>
      <c r="C12" s="600">
        <v>23</v>
      </c>
      <c r="D12" s="600">
        <v>24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409</v>
      </c>
      <c r="C14" s="751">
        <v>503</v>
      </c>
      <c r="D14" s="751">
        <v>443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19</v>
      </c>
      <c r="C16" s="1029">
        <v>16</v>
      </c>
      <c r="D16" s="751">
        <v>14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156</v>
      </c>
      <c r="C17" s="752">
        <v>102</v>
      </c>
      <c r="D17" s="752">
        <v>166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2.3411371237458192</v>
      </c>
      <c r="C21" s="289">
        <f>C12/SUM(C12:C17)*100</f>
        <v>3.5714285714285712</v>
      </c>
      <c r="D21" s="289">
        <f>D12/SUM(D12:D17)*100</f>
        <v>3.7094281298299845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68.394648829431432</v>
      </c>
      <c r="C23" s="290">
        <f>C14/SUM(C12:C17)*100</f>
        <v>78.105590062111801</v>
      </c>
      <c r="D23" s="290">
        <f>D14/SUM(D12:D17)*100</f>
        <v>68.469860896445141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3.1772575250836121</v>
      </c>
      <c r="C25" s="290">
        <f>C16/SUM(C12:C17)*100</f>
        <v>2.4844720496894408</v>
      </c>
      <c r="D25" s="290">
        <f>D16/SUM(D12:D17)*100</f>
        <v>2.1638330757341575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26.086956521739129</v>
      </c>
      <c r="C26" s="291">
        <f>C17/SUM(C12:C17)*100</f>
        <v>15.838509316770185</v>
      </c>
      <c r="D26" s="291">
        <f>D17/SUM(D12:D17)*100</f>
        <v>25.656877897990725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14.9</v>
      </c>
      <c r="C7" s="600">
        <v>21</v>
      </c>
      <c r="D7" s="600">
        <v>20.9</v>
      </c>
    </row>
    <row r="8" spans="1:6" x14ac:dyDescent="0.25">
      <c r="A8" s="695" t="s">
        <v>944</v>
      </c>
      <c r="B8" s="751">
        <v>0</v>
      </c>
      <c r="C8" s="751">
        <v>0.2</v>
      </c>
      <c r="D8" s="751">
        <v>0</v>
      </c>
    </row>
    <row r="9" spans="1:6" x14ac:dyDescent="0.25">
      <c r="A9" s="696" t="s">
        <v>224</v>
      </c>
      <c r="B9" s="752">
        <v>85.1</v>
      </c>
      <c r="C9" s="752">
        <v>78.900000000000006</v>
      </c>
      <c r="D9" s="752">
        <v>79.099999999999994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14.9</v>
      </c>
      <c r="C13" s="697">
        <f t="shared" ref="C13:D13" si="1">IF(ISBLANK(C7),"",C7)</f>
        <v>21</v>
      </c>
      <c r="D13" s="697">
        <f t="shared" si="1"/>
        <v>20.9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0.2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85.1</v>
      </c>
      <c r="C15" s="699">
        <f t="shared" si="2"/>
        <v>78.900000000000006</v>
      </c>
      <c r="D15" s="699">
        <f t="shared" si="2"/>
        <v>79.099999999999994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14.9</v>
      </c>
      <c r="C18" s="697">
        <f t="shared" ref="C18:D18" si="4">IF(ISBLANK(C7),"",C7)</f>
        <v>21</v>
      </c>
      <c r="D18" s="697">
        <f t="shared" si="4"/>
        <v>20.9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0.2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85.1</v>
      </c>
      <c r="C20" s="699">
        <f t="shared" si="5"/>
        <v>78.900000000000006</v>
      </c>
      <c r="D20" s="699">
        <f t="shared" si="5"/>
        <v>79.099999999999994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83.5</v>
      </c>
      <c r="C5" s="611">
        <v>82.4</v>
      </c>
      <c r="D5" s="1030">
        <v>82.9</v>
      </c>
      <c r="F5" s="28"/>
      <c r="G5" s="693">
        <f>A5</f>
        <v>2020</v>
      </c>
      <c r="H5" s="669">
        <f>IF(ISBLANK(B5),"",B5)</f>
        <v>83.5</v>
      </c>
      <c r="I5" s="618">
        <f t="shared" ref="H5:I7" si="0">IF(ISBLANK(C5),"",C5)</f>
        <v>82.4</v>
      </c>
    </row>
    <row r="6" spans="1:10" x14ac:dyDescent="0.25">
      <c r="A6" s="749">
        <v>2021</v>
      </c>
      <c r="B6" s="601">
        <v>43.1</v>
      </c>
      <c r="C6" s="612">
        <v>67</v>
      </c>
      <c r="D6" s="946">
        <v>54.9</v>
      </c>
      <c r="F6" s="44"/>
      <c r="G6" s="693">
        <f t="shared" ref="G6:G7" si="1">A6</f>
        <v>2021</v>
      </c>
      <c r="H6" s="670">
        <f t="shared" si="0"/>
        <v>43.1</v>
      </c>
      <c r="I6" s="619">
        <f t="shared" si="0"/>
        <v>67</v>
      </c>
    </row>
    <row r="7" spans="1:10" x14ac:dyDescent="0.25">
      <c r="A7" s="750">
        <v>2022</v>
      </c>
      <c r="B7" s="601">
        <v>90.9</v>
      </c>
      <c r="C7" s="612">
        <v>96.8</v>
      </c>
      <c r="D7" s="946">
        <v>93.8</v>
      </c>
      <c r="F7" s="44"/>
      <c r="G7" s="693">
        <f t="shared" si="1"/>
        <v>2022</v>
      </c>
      <c r="H7" s="671">
        <f t="shared" si="0"/>
        <v>90.9</v>
      </c>
      <c r="I7" s="620">
        <f t="shared" si="0"/>
        <v>96.8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83.5</v>
      </c>
      <c r="I13" s="618">
        <f>IF(ISBLANK(C5),"",C5)</f>
        <v>82.4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43.1</v>
      </c>
      <c r="I14" s="619">
        <f t="shared" si="3"/>
        <v>67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90.9</v>
      </c>
      <c r="I15" s="620">
        <f t="shared" si="4"/>
        <v>96.8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Senta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294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18048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23.9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-15.6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72.099999999999994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166.7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2.2000000000000002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18812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18599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639</v>
      </c>
      <c r="C63" s="548">
        <f>IF(ISBLANK('DEM2'!C7),"-",'DEM2'!C7)</f>
        <v>645</v>
      </c>
      <c r="D63" s="548"/>
      <c r="E63" s="548">
        <f>IF(ISBLANK('DEM2'!D8),"-",'DEM2'!D8)</f>
        <v>583</v>
      </c>
      <c r="F63" s="548">
        <f>IF(ISBLANK('DEM2'!C8),"-",'DEM2'!C8)</f>
        <v>605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777</v>
      </c>
      <c r="C64" s="317">
        <f>IF(ISBLANK('DEM2'!F7),"-",'DEM2'!F7)</f>
        <v>826</v>
      </c>
      <c r="D64" s="789"/>
      <c r="E64" s="317">
        <f>IF(ISBLANK('DEM2'!G8),"-",'DEM2'!G8)</f>
        <v>674</v>
      </c>
      <c r="F64" s="317">
        <f>IF(ISBLANK('DEM2'!F8),"-",'DEM2'!F8)</f>
        <v>707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405</v>
      </c>
      <c r="C65" s="345">
        <f>IF(ISBLANK('DEM2'!I7),"-",'DEM2'!I7)</f>
        <v>433</v>
      </c>
      <c r="D65" s="393"/>
      <c r="E65" s="345">
        <f>IF(ISBLANK('DEM2'!J8),"-",'DEM2'!J8)</f>
        <v>363</v>
      </c>
      <c r="F65" s="345">
        <f>IF(ISBLANK('DEM2'!I8),"-",'DEM2'!I8)</f>
        <v>379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1724</v>
      </c>
      <c r="C66" s="317">
        <f>IF(ISBLANK('DEM2'!L7),"-",'DEM2'!L7)</f>
        <v>1790</v>
      </c>
      <c r="D66" s="395"/>
      <c r="E66" s="317">
        <f>IF(ISBLANK('DEM2'!M8),"-",'DEM2'!M8)</f>
        <v>1539</v>
      </c>
      <c r="F66" s="317">
        <f>IF(ISBLANK('DEM2'!L8),"-",'DEM2'!L8)</f>
        <v>1598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1730</v>
      </c>
      <c r="C67" s="317">
        <f>IF(ISBLANK('DEM2'!O7),"-",'DEM2'!O7)</f>
        <v>1824</v>
      </c>
      <c r="D67" s="395"/>
      <c r="E67" s="317">
        <f>IF(ISBLANK('DEM2'!P8),"-",'DEM2'!P8)</f>
        <v>1265</v>
      </c>
      <c r="F67" s="317">
        <f>IF(ISBLANK('DEM2'!O8),"-",'DEM2'!O8)</f>
        <v>1356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6757</v>
      </c>
      <c r="C68" s="414">
        <f>IF(ISBLANK('DEM2'!R7),"-",'DEM2'!R7)</f>
        <v>6940</v>
      </c>
      <c r="D68" s="420"/>
      <c r="E68" s="414">
        <f>IF(ISBLANK('DEM2'!S8),"-",'DEM2'!S8)</f>
        <v>5528</v>
      </c>
      <c r="F68" s="414">
        <f>IF(ISBLANK('DEM2'!R8),"-",'DEM2'!R8)</f>
        <v>5579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10879</v>
      </c>
      <c r="C69" s="463">
        <f>IF(ISBLANK('DEM2'!U7),"-",'DEM2'!U7)</f>
        <v>10241</v>
      </c>
      <c r="D69" s="799"/>
      <c r="E69" s="463">
        <f>IF(ISBLANK('DEM2'!V8),"-",'DEM2'!V8)</f>
        <v>9373</v>
      </c>
      <c r="F69" s="463">
        <f>IF(ISBLANK('DEM2'!U8),"-",'DEM2'!U8)</f>
        <v>8675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6.1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6.6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7425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5797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73428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890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50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25.6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44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34.200000000000003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8.9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3217566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178278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847138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420048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46938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1330750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73734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43548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2413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974710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54007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987967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54741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247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528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390468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1783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2150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1617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12601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1731</v>
      </c>
      <c r="C300" s="808">
        <f>IF(ISBLANK(POLJ3!C4),"-",POLJ3!C4)</f>
        <v>433</v>
      </c>
      <c r="D300" s="1160">
        <f>IF(ISBLANK(POLJ3!D4),"-",POLJ3!D4)</f>
        <v>1298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1677</v>
      </c>
      <c r="C301" s="789">
        <f>IF(ISBLANK(POLJ3!C5),"-",POLJ3!C5)</f>
        <v>966</v>
      </c>
      <c r="D301" s="1161">
        <f>IF(ISBLANK(POLJ3!D5),"-",POLJ3!D5)</f>
        <v>711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30</v>
      </c>
      <c r="C302" s="790">
        <f>IF(ISBLANK(POLJ3!C6),"-",POLJ3!C6)</f>
        <v>6</v>
      </c>
      <c r="D302" s="1162">
        <f>IF(ISBLANK(POLJ3!D6),"-",POLJ3!D6)</f>
        <v>24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229</v>
      </c>
      <c r="C303" s="791">
        <f>IF(ISBLANK(POLJ3!C7),"-",POLJ3!C7)</f>
        <v>61</v>
      </c>
      <c r="D303" s="1163">
        <f>IF(ISBLANK(POLJ3!D7),"-",POLJ3!D7)</f>
        <v>168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1783</v>
      </c>
      <c r="C304" s="807">
        <f>IF(ISBLANK(POLJ3!C8),"-",POLJ3!C8)</f>
        <v>401</v>
      </c>
      <c r="D304" s="1164">
        <f>IF(ISBLANK(POLJ3!D8),"-",POLJ3!D8)</f>
        <v>1382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34.659999999999997</v>
      </c>
      <c r="C310" s="1165"/>
      <c r="D310" s="3"/>
      <c r="E310" s="5"/>
      <c r="F310" s="5"/>
      <c r="G310" s="815" t="s">
        <v>765</v>
      </c>
      <c r="H310" s="816">
        <f>IF(ISBLANK(POLJ2!H3),"-",POLJ2!H3)</f>
        <v>7253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20046.64</v>
      </c>
      <c r="C311" s="1154"/>
      <c r="D311" s="3"/>
      <c r="E311" s="5"/>
      <c r="F311" s="5"/>
      <c r="G311" s="810" t="s">
        <v>766</v>
      </c>
      <c r="H311" s="248">
        <f>IF(ISBLANK(POLJ2!H4),"-",POLJ2!H4)</f>
        <v>24602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144.97</v>
      </c>
      <c r="C312" s="1154"/>
      <c r="D312" s="3"/>
      <c r="E312" s="5"/>
      <c r="F312" s="5"/>
      <c r="G312" s="810" t="s">
        <v>767</v>
      </c>
      <c r="H312" s="248">
        <f>IF(ISBLANK(POLJ2!H5),"-",POLJ2!H5)</f>
        <v>8582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9.7899999999999991</v>
      </c>
      <c r="C313" s="1154"/>
      <c r="D313" s="3"/>
      <c r="E313" s="5"/>
      <c r="F313" s="5"/>
      <c r="G313" s="812" t="s">
        <v>768</v>
      </c>
      <c r="H313" s="249">
        <f>IF(ISBLANK(POLJ2!H6),"-",POLJ2!H6)</f>
        <v>34642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7.48</v>
      </c>
      <c r="C314" s="1154"/>
      <c r="D314" s="3"/>
      <c r="E314" s="5"/>
      <c r="F314" s="5"/>
      <c r="G314" s="814" t="s">
        <v>16</v>
      </c>
      <c r="H314" s="817">
        <f>IF(ISBLANK(POLJ2!H7),"-",POLJ2!H7)</f>
        <v>75079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745.99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20989.53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10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113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27.6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644</v>
      </c>
      <c r="I364" s="808">
        <f>IF(ISBLANK(OBRAZ2!I6),"-",OBRAZ2!I6)</f>
        <v>568</v>
      </c>
      <c r="J364" s="808">
        <f>IF(ISBLANK(OBRAZ2!J6),"-",OBRAZ2!J6)</f>
        <v>76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354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80.900000000000006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180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2.3411371237458192</v>
      </c>
      <c r="I375" s="850">
        <f>IF(ISBLANK(OBRAZ2!C12),"-",OBRAZ2!C21)</f>
        <v>3.5714285714285712</v>
      </c>
      <c r="J375" s="850">
        <f>IF(ISBLANK(OBRAZ2!D12),"-",OBRAZ2!D21)</f>
        <v>3.7094281298299845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68.394648829431432</v>
      </c>
      <c r="I377" s="851">
        <f>IF(ISBLANK(OBRAZ2!C14),"-",OBRAZ2!C23)</f>
        <v>78.105590062111801</v>
      </c>
      <c r="J377" s="851">
        <f>IF(ISBLANK(OBRAZ2!D14),"-",OBRAZ2!D23)</f>
        <v>68.469860896445141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3.1772575250836121</v>
      </c>
      <c r="I379" s="851">
        <f>IF(ISBLANK(OBRAZ2!C16),"-",OBRAZ2!C25)</f>
        <v>2.4844720496894408</v>
      </c>
      <c r="J379" s="851">
        <f>IF(ISBLANK(OBRAZ2!D16),"-",OBRAZ2!D25)</f>
        <v>2.1638330757341575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26.086956521739129</v>
      </c>
      <c r="I380" s="852">
        <f>IF(ISBLANK(OBRAZ2!C17),"-",OBRAZ2!C26)</f>
        <v>15.838509316770185</v>
      </c>
      <c r="J380" s="852">
        <f>IF(ISBLANK(OBRAZ2!D17),"-",OBRAZ2!D26)</f>
        <v>25.656877897990725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3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578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597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90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36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90.7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141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84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-1.1000000000000001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97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952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253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-0.4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1388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3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73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1.4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128.4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0.83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96.3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98.2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2228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12.3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446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3578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33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53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18.2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18.2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844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274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355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11.8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48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124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104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48.9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45.2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51.7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124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65.594999999999999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40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150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8195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110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6874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137.76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15.36219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70</v>
      </c>
      <c r="D696" s="315"/>
      <c r="E696" s="314"/>
      <c r="F696" s="5"/>
      <c r="G696" s="837">
        <v>2012</v>
      </c>
      <c r="H696" s="835">
        <f>IF(ISBLANK(INDEKSI2!B5),"-",INDEKSI2!B5)</f>
        <v>32.57</v>
      </c>
      <c r="I696" s="835">
        <f>IF(ISBLANK(INDEKSI2!C5),"-",INDEKSI2!C5)</f>
        <v>51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44.96</v>
      </c>
      <c r="D697" s="315"/>
      <c r="E697" s="314"/>
      <c r="F697" s="5"/>
      <c r="G697" s="838">
        <v>2013</v>
      </c>
      <c r="H697" s="559">
        <f>IF(ISBLANK(INDEKSI2!B6),"-",INDEKSI2!B6)</f>
        <v>32.909999999999997</v>
      </c>
      <c r="I697" s="559">
        <f>IF(ISBLANK(INDEKSI2!C6),"-",INDEKSI2!C6)</f>
        <v>60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39.82</v>
      </c>
      <c r="I698" s="836">
        <f>IF(ISBLANK(INDEKSI2!C7),"-",INDEKSI2!C7)</f>
        <v>11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5110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3085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21513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8978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10</v>
      </c>
      <c r="D6" s="612">
        <v>6</v>
      </c>
      <c r="E6" s="612">
        <v>4</v>
      </c>
      <c r="F6" s="1033">
        <v>85</v>
      </c>
      <c r="G6" s="612">
        <v>41</v>
      </c>
      <c r="H6" s="980">
        <v>44</v>
      </c>
      <c r="I6" s="1034">
        <v>18.8</v>
      </c>
      <c r="J6" s="612">
        <v>17.7</v>
      </c>
      <c r="K6" s="1035">
        <v>19.899999999999999</v>
      </c>
      <c r="L6" s="1033">
        <v>338</v>
      </c>
      <c r="M6" s="612">
        <v>177</v>
      </c>
      <c r="N6" s="1028">
        <v>161</v>
      </c>
      <c r="O6" s="1034">
        <v>70.3</v>
      </c>
      <c r="P6" s="612">
        <v>74.400000000000006</v>
      </c>
      <c r="Q6" s="1028">
        <v>66.3</v>
      </c>
      <c r="R6" s="1033">
        <v>175</v>
      </c>
      <c r="S6" s="612">
        <v>89</v>
      </c>
      <c r="T6" s="1035">
        <v>86</v>
      </c>
    </row>
    <row r="7" spans="1:20" x14ac:dyDescent="0.25">
      <c r="A7" s="286">
        <v>2021</v>
      </c>
      <c r="B7" s="602">
        <v>1</v>
      </c>
      <c r="C7" s="601">
        <v>10</v>
      </c>
      <c r="D7" s="612">
        <v>6</v>
      </c>
      <c r="E7" s="612">
        <v>4</v>
      </c>
      <c r="F7" s="1033">
        <v>154</v>
      </c>
      <c r="G7" s="612">
        <v>72</v>
      </c>
      <c r="H7" s="980">
        <v>82</v>
      </c>
      <c r="I7" s="1034">
        <v>35.200000000000003</v>
      </c>
      <c r="J7" s="612">
        <v>32.299999999999997</v>
      </c>
      <c r="K7" s="1035">
        <v>38.299999999999997</v>
      </c>
      <c r="L7" s="1033">
        <v>372</v>
      </c>
      <c r="M7" s="612">
        <v>163</v>
      </c>
      <c r="N7" s="1028">
        <v>209</v>
      </c>
      <c r="O7" s="1034">
        <v>79.7</v>
      </c>
      <c r="P7" s="612">
        <v>69.7</v>
      </c>
      <c r="Q7" s="1028">
        <v>89.9</v>
      </c>
      <c r="R7" s="1033">
        <v>118</v>
      </c>
      <c r="S7" s="612">
        <v>71</v>
      </c>
      <c r="T7" s="1035">
        <v>47</v>
      </c>
    </row>
    <row r="8" spans="1:20" x14ac:dyDescent="0.25">
      <c r="A8" s="219">
        <v>2022</v>
      </c>
      <c r="B8" s="617">
        <v>1</v>
      </c>
      <c r="C8" s="947">
        <v>10</v>
      </c>
      <c r="D8" s="981">
        <v>6</v>
      </c>
      <c r="E8" s="981">
        <v>4</v>
      </c>
      <c r="F8" s="1036">
        <v>113</v>
      </c>
      <c r="G8" s="981">
        <v>64</v>
      </c>
      <c r="H8" s="979">
        <v>49</v>
      </c>
      <c r="I8" s="754">
        <v>27.6</v>
      </c>
      <c r="J8" s="981">
        <v>30.5</v>
      </c>
      <c r="K8" s="1037">
        <v>24.6</v>
      </c>
      <c r="L8" s="1036">
        <v>354</v>
      </c>
      <c r="M8" s="981">
        <v>176</v>
      </c>
      <c r="N8" s="691">
        <v>178</v>
      </c>
      <c r="O8" s="754">
        <v>80.900000000000006</v>
      </c>
      <c r="P8" s="981">
        <v>78.900000000000006</v>
      </c>
      <c r="Q8" s="691">
        <v>83</v>
      </c>
      <c r="R8" s="1036">
        <v>180</v>
      </c>
      <c r="S8" s="981">
        <v>90</v>
      </c>
      <c r="T8" s="1037">
        <v>90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3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578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597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90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36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90.7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141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-1.1000000000000001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97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86.526946107784426</v>
      </c>
      <c r="C21" s="739">
        <f>B10/(B7+B10)*100</f>
        <v>13.473053892215569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94.312796208530798</v>
      </c>
      <c r="C22" s="739">
        <f>B11/(B8+B11)*100</f>
        <v>5.6872037914691944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86.526946107784426</v>
      </c>
      <c r="C26" s="739">
        <f>C21</f>
        <v>13.473053892215569</v>
      </c>
    </row>
    <row r="27" spans="1:10" ht="24.75" x14ac:dyDescent="0.25">
      <c r="A27" s="742" t="s">
        <v>1407</v>
      </c>
      <c r="B27" s="739">
        <f>B22</f>
        <v>94.312796208530798</v>
      </c>
      <c r="C27" s="739">
        <f>C22</f>
        <v>5.6872037914691944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1</v>
      </c>
      <c r="D5" s="914" t="s">
        <v>5</v>
      </c>
      <c r="E5" s="211"/>
      <c r="F5" s="125">
        <v>2021</v>
      </c>
      <c r="G5" s="70">
        <v>4</v>
      </c>
      <c r="H5" s="55">
        <v>3</v>
      </c>
      <c r="I5" s="110">
        <v>1</v>
      </c>
      <c r="J5" s="70">
        <v>3</v>
      </c>
      <c r="K5" s="55">
        <v>0</v>
      </c>
      <c r="L5" s="110">
        <v>3</v>
      </c>
      <c r="M5" s="70">
        <v>544</v>
      </c>
      <c r="N5" s="55">
        <v>619</v>
      </c>
      <c r="O5" s="70">
        <v>90</v>
      </c>
      <c r="P5" s="110">
        <v>36</v>
      </c>
    </row>
    <row r="6" spans="1:16" x14ac:dyDescent="0.25">
      <c r="A6" s="923" t="s">
        <v>259</v>
      </c>
      <c r="B6" s="1096">
        <v>0</v>
      </c>
      <c r="C6" s="1097">
        <v>3</v>
      </c>
      <c r="D6" s="915" t="s">
        <v>5</v>
      </c>
      <c r="E6" s="254"/>
      <c r="F6" s="125">
        <v>2022</v>
      </c>
      <c r="G6" s="212">
        <v>4</v>
      </c>
      <c r="H6" s="58">
        <v>3</v>
      </c>
      <c r="I6" s="160">
        <v>1</v>
      </c>
      <c r="J6" s="212">
        <v>3</v>
      </c>
      <c r="K6" s="58">
        <v>0</v>
      </c>
      <c r="L6" s="160">
        <v>3</v>
      </c>
      <c r="M6" s="212">
        <v>578</v>
      </c>
      <c r="N6" s="58">
        <v>597</v>
      </c>
      <c r="O6" s="212">
        <v>90</v>
      </c>
      <c r="P6" s="160">
        <v>36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</v>
      </c>
      <c r="H7" s="94">
        <v>3</v>
      </c>
      <c r="I7" s="169">
        <v>1</v>
      </c>
      <c r="J7" s="167"/>
      <c r="K7" s="94"/>
      <c r="L7" s="169"/>
      <c r="M7" s="167">
        <v>705</v>
      </c>
      <c r="N7" s="94">
        <v>651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3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78.599999999999994</v>
      </c>
      <c r="C5" s="611">
        <v>79.099999999999994</v>
      </c>
      <c r="D5" s="945">
        <v>78.099999999999994</v>
      </c>
      <c r="E5" s="610"/>
      <c r="F5" s="611"/>
      <c r="G5" s="945"/>
      <c r="H5" s="610"/>
      <c r="I5" s="611"/>
      <c r="J5" s="945"/>
      <c r="K5" s="610">
        <v>166</v>
      </c>
      <c r="L5" s="611">
        <v>81</v>
      </c>
      <c r="M5" s="945">
        <v>85</v>
      </c>
      <c r="N5" s="610">
        <v>77.8</v>
      </c>
      <c r="O5" s="611">
        <v>77.599999999999994</v>
      </c>
      <c r="P5" s="945">
        <v>78.099999999999994</v>
      </c>
      <c r="Q5" s="610">
        <v>0.1</v>
      </c>
      <c r="R5" s="611">
        <v>0.2</v>
      </c>
      <c r="S5" s="945">
        <v>0</v>
      </c>
    </row>
    <row r="6" spans="1:19" x14ac:dyDescent="0.25">
      <c r="A6" s="286">
        <v>2021</v>
      </c>
      <c r="B6" s="457">
        <v>77.3</v>
      </c>
      <c r="C6" s="458">
        <v>76</v>
      </c>
      <c r="D6" s="976">
        <v>78.599999999999994</v>
      </c>
      <c r="E6" s="457">
        <v>76</v>
      </c>
      <c r="F6" s="458">
        <v>51</v>
      </c>
      <c r="G6" s="976">
        <v>25</v>
      </c>
      <c r="H6" s="457">
        <v>116</v>
      </c>
      <c r="I6" s="458">
        <v>56</v>
      </c>
      <c r="J6" s="976">
        <v>60</v>
      </c>
      <c r="K6" s="457">
        <v>181</v>
      </c>
      <c r="L6" s="458">
        <v>92</v>
      </c>
      <c r="M6" s="976">
        <v>89</v>
      </c>
      <c r="N6" s="457">
        <v>88.6</v>
      </c>
      <c r="O6" s="458">
        <v>92.2</v>
      </c>
      <c r="P6" s="976">
        <v>85.2</v>
      </c>
      <c r="Q6" s="457">
        <v>-0.4</v>
      </c>
      <c r="R6" s="458">
        <v>-0.1</v>
      </c>
      <c r="S6" s="976">
        <v>-0.6</v>
      </c>
    </row>
    <row r="7" spans="1:19" x14ac:dyDescent="0.25">
      <c r="A7" s="286">
        <v>2022</v>
      </c>
      <c r="B7" s="601">
        <v>90.7</v>
      </c>
      <c r="C7" s="612">
        <v>90.1</v>
      </c>
      <c r="D7" s="980">
        <v>91.3</v>
      </c>
      <c r="E7" s="601">
        <v>69</v>
      </c>
      <c r="F7" s="612">
        <v>47</v>
      </c>
      <c r="G7" s="980">
        <v>22</v>
      </c>
      <c r="H7" s="601">
        <v>106</v>
      </c>
      <c r="I7" s="612">
        <v>60</v>
      </c>
      <c r="J7" s="980">
        <v>46</v>
      </c>
      <c r="K7" s="601">
        <v>141</v>
      </c>
      <c r="L7" s="612">
        <v>71</v>
      </c>
      <c r="M7" s="980">
        <v>70</v>
      </c>
      <c r="N7" s="601">
        <v>84</v>
      </c>
      <c r="O7" s="612">
        <v>86.8</v>
      </c>
      <c r="P7" s="980">
        <v>81.099999999999994</v>
      </c>
      <c r="Q7" s="601">
        <v>-1.1000000000000001</v>
      </c>
      <c r="R7" s="612">
        <v>-2.2000000000000002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97</v>
      </c>
      <c r="I8" s="981">
        <v>45</v>
      </c>
      <c r="J8" s="979">
        <v>52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4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-0.4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847138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46938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627</v>
      </c>
      <c r="F5" s="616">
        <v>122</v>
      </c>
      <c r="G5" s="945">
        <v>505</v>
      </c>
      <c r="H5" s="616">
        <v>371</v>
      </c>
      <c r="I5" s="616">
        <v>164</v>
      </c>
      <c r="J5" s="616">
        <v>207</v>
      </c>
      <c r="K5" s="217">
        <f>SUM(B5,E5,H5)</f>
        <v>998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602</v>
      </c>
      <c r="F6" s="612">
        <v>122</v>
      </c>
      <c r="G6" s="946">
        <v>480</v>
      </c>
      <c r="H6" s="601">
        <v>341</v>
      </c>
      <c r="I6" s="612">
        <v>152</v>
      </c>
      <c r="J6" s="612">
        <v>189</v>
      </c>
      <c r="K6" s="218">
        <f>SUM(B6,E6,H6)</f>
        <v>943</v>
      </c>
      <c r="M6" s="105" t="s">
        <v>284</v>
      </c>
      <c r="N6" s="171">
        <f>IF(ISBLANK(J7),"",J7)</f>
        <v>185</v>
      </c>
      <c r="O6" s="80">
        <f>IF(ISBLANK(I7),"",I7)</f>
        <v>147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620</v>
      </c>
      <c r="F7" s="612">
        <v>134</v>
      </c>
      <c r="G7" s="946">
        <v>486</v>
      </c>
      <c r="H7" s="601">
        <v>332</v>
      </c>
      <c r="I7" s="612">
        <v>147</v>
      </c>
      <c r="J7" s="612">
        <v>185</v>
      </c>
      <c r="K7" s="218">
        <f>SUM(B7,E7,H7)</f>
        <v>952</v>
      </c>
      <c r="M7" s="106" t="s">
        <v>285</v>
      </c>
      <c r="N7" s="220">
        <f>IF(ISBLANK(G7),"",G7)</f>
        <v>486</v>
      </c>
      <c r="O7" s="107">
        <f>IF(ISBLANK(F7),"",F7)</f>
        <v>134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185</v>
      </c>
      <c r="O13" s="80">
        <f>IF(ISBLANK(I7),"",I7)</f>
        <v>147</v>
      </c>
      <c r="P13" s="211"/>
    </row>
    <row r="14" spans="1:17" ht="27.75" customHeight="1" x14ac:dyDescent="0.25">
      <c r="M14" s="106" t="s">
        <v>515</v>
      </c>
      <c r="N14" s="220">
        <f>IF(ISBLANK(G7),"",G7)</f>
        <v>486</v>
      </c>
      <c r="O14" s="107">
        <f>IF(ISBLANK(F7),"",F7)</f>
        <v>134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145</v>
      </c>
      <c r="F21" s="616">
        <v>35</v>
      </c>
      <c r="G21" s="945">
        <v>110</v>
      </c>
      <c r="H21" s="616">
        <v>86</v>
      </c>
      <c r="I21" s="616">
        <v>33</v>
      </c>
      <c r="J21" s="616">
        <v>53</v>
      </c>
      <c r="K21" s="217">
        <f>SUM(B21,E21,H21)</f>
        <v>231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159</v>
      </c>
      <c r="F22" s="1028">
        <v>35</v>
      </c>
      <c r="G22" s="980">
        <v>124</v>
      </c>
      <c r="H22" s="1034">
        <v>86</v>
      </c>
      <c r="I22" s="1028">
        <v>40</v>
      </c>
      <c r="J22" s="1028">
        <v>46</v>
      </c>
      <c r="K22" s="218">
        <f>SUM(B22,E22,H22)</f>
        <v>245</v>
      </c>
      <c r="M22" s="105" t="s">
        <v>284</v>
      </c>
      <c r="N22" s="171">
        <f>IF(ISBLANK(J23),"",J23)</f>
        <v>61</v>
      </c>
      <c r="O22" s="80">
        <f>IF(ISBLANK(I23),"",I23)</f>
        <v>46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146</v>
      </c>
      <c r="F23" s="1028">
        <v>29</v>
      </c>
      <c r="G23" s="980">
        <v>117</v>
      </c>
      <c r="H23" s="1034">
        <v>107</v>
      </c>
      <c r="I23" s="1028">
        <v>46</v>
      </c>
      <c r="J23" s="1028">
        <v>61</v>
      </c>
      <c r="K23" s="218">
        <f>SUM(B23,E23,H23)</f>
        <v>253</v>
      </c>
      <c r="M23" s="106" t="s">
        <v>285</v>
      </c>
      <c r="N23" s="220">
        <f>IF(ISBLANK(G23),"",G23)</f>
        <v>117</v>
      </c>
      <c r="O23" s="107">
        <f>IF(ISBLANK(F23),"",F23)</f>
        <v>29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61</v>
      </c>
      <c r="O29" s="80">
        <f>IF(ISBLANK(I23),"",I23)</f>
        <v>46</v>
      </c>
      <c r="P29" s="211"/>
    </row>
    <row r="30" spans="1:17" ht="27.75" customHeight="1" x14ac:dyDescent="0.25">
      <c r="M30" s="106" t="s">
        <v>515</v>
      </c>
      <c r="N30" s="220">
        <f>IF(ISBLANK(G23),"",G23)</f>
        <v>117</v>
      </c>
      <c r="O30" s="107">
        <f>IF(ISBLANK(F23),"",F23)</f>
        <v>29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420048</v>
      </c>
      <c r="D5" s="253"/>
    </row>
    <row r="6" spans="1:4" ht="30" x14ac:dyDescent="0.25">
      <c r="A6" s="686" t="s">
        <v>474</v>
      </c>
      <c r="B6" s="617">
        <v>427090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-0.1</v>
      </c>
      <c r="J5" s="611">
        <v>-0.7</v>
      </c>
      <c r="K5" s="945">
        <v>0.1</v>
      </c>
      <c r="L5" s="610"/>
      <c r="M5" s="611"/>
      <c r="N5" s="945"/>
    </row>
    <row r="6" spans="1:14" x14ac:dyDescent="0.25">
      <c r="A6" s="286">
        <v>2021</v>
      </c>
      <c r="B6" s="457">
        <v>4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-0.6</v>
      </c>
      <c r="J6" s="458">
        <v>0.3</v>
      </c>
      <c r="K6" s="976">
        <v>-1</v>
      </c>
      <c r="L6" s="457"/>
      <c r="M6" s="458"/>
      <c r="N6" s="976"/>
    </row>
    <row r="7" spans="1:14" x14ac:dyDescent="0.25">
      <c r="A7" s="286">
        <v>2022</v>
      </c>
      <c r="B7" s="601">
        <v>4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-0.4</v>
      </c>
      <c r="J7" s="612">
        <v>-0.7</v>
      </c>
      <c r="K7" s="980">
        <v>-0.3</v>
      </c>
      <c r="L7" s="601"/>
      <c r="M7" s="612"/>
      <c r="N7" s="980"/>
    </row>
    <row r="8" spans="1:14" x14ac:dyDescent="0.25">
      <c r="A8" s="219">
        <v>2023</v>
      </c>
      <c r="B8" s="947">
        <v>4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37</v>
      </c>
      <c r="C5" s="207">
        <v>42</v>
      </c>
      <c r="G5" s="113"/>
      <c r="H5" s="174" t="s">
        <v>586</v>
      </c>
      <c r="I5" s="207">
        <v>13</v>
      </c>
      <c r="J5" s="207">
        <v>14</v>
      </c>
    </row>
    <row r="6" spans="1:13" ht="15" customHeight="1" x14ac:dyDescent="0.25">
      <c r="A6" s="175" t="s">
        <v>587</v>
      </c>
      <c r="B6" s="208">
        <v>180</v>
      </c>
      <c r="C6" s="208">
        <v>152</v>
      </c>
      <c r="G6" s="113"/>
      <c r="H6" s="175" t="s">
        <v>587</v>
      </c>
      <c r="I6" s="208">
        <v>121</v>
      </c>
      <c r="J6" s="208">
        <v>96</v>
      </c>
    </row>
    <row r="7" spans="1:13" ht="15" customHeight="1" x14ac:dyDescent="0.25">
      <c r="A7" s="175" t="s">
        <v>588</v>
      </c>
      <c r="B7" s="208">
        <v>1726</v>
      </c>
      <c r="C7" s="208">
        <v>1065</v>
      </c>
      <c r="G7" s="113"/>
      <c r="H7" s="175" t="s">
        <v>588</v>
      </c>
      <c r="I7" s="208">
        <v>653</v>
      </c>
      <c r="J7" s="208">
        <v>438</v>
      </c>
    </row>
    <row r="8" spans="1:13" ht="15" customHeight="1" x14ac:dyDescent="0.25">
      <c r="A8" s="175" t="s">
        <v>589</v>
      </c>
      <c r="B8" s="208">
        <v>2618</v>
      </c>
      <c r="C8" s="208">
        <v>2245</v>
      </c>
      <c r="G8" s="113"/>
      <c r="H8" s="175" t="s">
        <v>589</v>
      </c>
      <c r="I8" s="208">
        <v>2014</v>
      </c>
      <c r="J8" s="208">
        <v>1599</v>
      </c>
    </row>
    <row r="9" spans="1:13" ht="15" customHeight="1" x14ac:dyDescent="0.25">
      <c r="A9" s="175" t="s">
        <v>590</v>
      </c>
      <c r="B9" s="208">
        <v>4469</v>
      </c>
      <c r="C9" s="208">
        <v>4848</v>
      </c>
      <c r="G9" s="113"/>
      <c r="H9" s="175" t="s">
        <v>590</v>
      </c>
      <c r="I9" s="208">
        <v>3766</v>
      </c>
      <c r="J9" s="208">
        <v>3967</v>
      </c>
    </row>
    <row r="10" spans="1:13" ht="15" customHeight="1" x14ac:dyDescent="0.25">
      <c r="A10" s="175" t="s">
        <v>591</v>
      </c>
      <c r="B10" s="208">
        <v>580</v>
      </c>
      <c r="C10" s="208">
        <v>588</v>
      </c>
      <c r="G10" s="113"/>
      <c r="H10" s="175" t="s">
        <v>591</v>
      </c>
      <c r="I10" s="208">
        <v>484</v>
      </c>
      <c r="J10" s="208">
        <v>436</v>
      </c>
    </row>
    <row r="11" spans="1:13" ht="15" customHeight="1" x14ac:dyDescent="0.25">
      <c r="A11" s="176" t="s">
        <v>592</v>
      </c>
      <c r="B11" s="209">
        <v>795</v>
      </c>
      <c r="C11" s="209">
        <v>696</v>
      </c>
      <c r="G11" s="113"/>
      <c r="H11" s="176" t="s">
        <v>592</v>
      </c>
      <c r="I11" s="209">
        <v>1022</v>
      </c>
      <c r="J11" s="209">
        <v>777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37</v>
      </c>
      <c r="C17" s="178">
        <f>IF(ISBLANK(C5),"0",C5)</f>
        <v>42</v>
      </c>
      <c r="G17" s="113"/>
      <c r="H17" s="174" t="s">
        <v>586</v>
      </c>
      <c r="I17" s="177">
        <f>IF(ISBLANK(I5),"0",I5)</f>
        <v>13</v>
      </c>
      <c r="J17" s="178">
        <f>IF(ISBLANK(J5),"0",J5)</f>
        <v>14</v>
      </c>
    </row>
    <row r="18" spans="1:13" ht="15" customHeight="1" x14ac:dyDescent="0.25">
      <c r="A18" s="175" t="s">
        <v>587</v>
      </c>
      <c r="B18" s="179">
        <f t="shared" ref="B18:C18" si="0">IF(ISBLANK(B6),"0",B6)</f>
        <v>180</v>
      </c>
      <c r="C18" s="180">
        <f t="shared" si="0"/>
        <v>152</v>
      </c>
      <c r="G18" s="113"/>
      <c r="H18" s="175" t="s">
        <v>587</v>
      </c>
      <c r="I18" s="179">
        <f t="shared" ref="I18:J18" si="1">IF(ISBLANK(I6),"0",I6)</f>
        <v>121</v>
      </c>
      <c r="J18" s="180">
        <f t="shared" si="1"/>
        <v>96</v>
      </c>
    </row>
    <row r="19" spans="1:13" ht="15" customHeight="1" x14ac:dyDescent="0.25">
      <c r="A19" s="175" t="s">
        <v>588</v>
      </c>
      <c r="B19" s="179">
        <f t="shared" ref="B19:C19" si="2">IF(ISBLANK(B7),"0",B7)</f>
        <v>1726</v>
      </c>
      <c r="C19" s="180">
        <f t="shared" si="2"/>
        <v>1065</v>
      </c>
      <c r="G19" s="113"/>
      <c r="H19" s="175" t="s">
        <v>588</v>
      </c>
      <c r="I19" s="179">
        <f t="shared" ref="I19:J19" si="3">IF(ISBLANK(I7),"0",I7)</f>
        <v>653</v>
      </c>
      <c r="J19" s="180">
        <f t="shared" si="3"/>
        <v>438</v>
      </c>
    </row>
    <row r="20" spans="1:13" ht="15" customHeight="1" x14ac:dyDescent="0.25">
      <c r="A20" s="175" t="s">
        <v>589</v>
      </c>
      <c r="B20" s="179">
        <f t="shared" ref="B20:C20" si="4">IF(ISBLANK(B8),"0",B8)</f>
        <v>2618</v>
      </c>
      <c r="C20" s="180">
        <f t="shared" si="4"/>
        <v>2245</v>
      </c>
      <c r="G20" s="113"/>
      <c r="H20" s="175" t="s">
        <v>589</v>
      </c>
      <c r="I20" s="179">
        <f t="shared" ref="I20:J20" si="5">IF(ISBLANK(I8),"0",I8)</f>
        <v>2014</v>
      </c>
      <c r="J20" s="180">
        <f t="shared" si="5"/>
        <v>1599</v>
      </c>
    </row>
    <row r="21" spans="1:13" ht="15" customHeight="1" x14ac:dyDescent="0.25">
      <c r="A21" s="175" t="s">
        <v>590</v>
      </c>
      <c r="B21" s="179">
        <f t="shared" ref="B21:C21" si="6">IF(ISBLANK(B9),"0",B9)</f>
        <v>4469</v>
      </c>
      <c r="C21" s="180">
        <f t="shared" si="6"/>
        <v>4848</v>
      </c>
      <c r="G21" s="113"/>
      <c r="H21" s="175" t="s">
        <v>590</v>
      </c>
      <c r="I21" s="179">
        <f t="shared" ref="I21:J21" si="7">IF(ISBLANK(I9),"0",I9)</f>
        <v>3766</v>
      </c>
      <c r="J21" s="180">
        <f t="shared" si="7"/>
        <v>3967</v>
      </c>
    </row>
    <row r="22" spans="1:13" ht="15" customHeight="1" x14ac:dyDescent="0.25">
      <c r="A22" s="175" t="s">
        <v>591</v>
      </c>
      <c r="B22" s="179">
        <f t="shared" ref="B22:C22" si="8">IF(ISBLANK(B10),"0",B10)</f>
        <v>580</v>
      </c>
      <c r="C22" s="180">
        <f t="shared" si="8"/>
        <v>588</v>
      </c>
      <c r="G22" s="113"/>
      <c r="H22" s="175" t="s">
        <v>591</v>
      </c>
      <c r="I22" s="179">
        <f t="shared" ref="I22:J22" si="9">IF(ISBLANK(I10),"0",I10)</f>
        <v>484</v>
      </c>
      <c r="J22" s="180">
        <f t="shared" si="9"/>
        <v>436</v>
      </c>
    </row>
    <row r="23" spans="1:13" ht="15" customHeight="1" x14ac:dyDescent="0.25">
      <c r="A23" s="176" t="s">
        <v>592</v>
      </c>
      <c r="B23" s="181">
        <f t="shared" ref="B23:C23" si="10">IF(ISBLANK(B11),"0",B11)</f>
        <v>795</v>
      </c>
      <c r="C23" s="182">
        <f t="shared" si="10"/>
        <v>696</v>
      </c>
      <c r="G23" s="113"/>
      <c r="H23" s="176" t="s">
        <v>592</v>
      </c>
      <c r="I23" s="181">
        <f t="shared" ref="I23:J23" si="11">IF(ISBLANK(I11),"0",I11)</f>
        <v>1022</v>
      </c>
      <c r="J23" s="182">
        <f t="shared" si="11"/>
        <v>777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0.35559827006246997</v>
      </c>
      <c r="C29" s="184">
        <f>C17/SUM(C17:C23)*100</f>
        <v>0.43586550435865506</v>
      </c>
      <c r="D29" s="253"/>
      <c r="E29" s="253"/>
      <c r="G29" s="113"/>
      <c r="H29" s="174" t="s">
        <v>593</v>
      </c>
      <c r="I29" s="184">
        <f>I17/SUM(I17:I23)*100</f>
        <v>0.1610305958132045</v>
      </c>
      <c r="J29" s="184">
        <f>J17/SUM(J17:J23)*100</f>
        <v>0.19107410945816841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1.7299375300336377</v>
      </c>
      <c r="C30" s="185">
        <f>C18/SUM(C17:C23)*100</f>
        <v>1.5774180157741802</v>
      </c>
      <c r="D30" s="253"/>
      <c r="E30" s="253"/>
      <c r="G30" s="113"/>
      <c r="H30" s="175" t="s">
        <v>594</v>
      </c>
      <c r="I30" s="185">
        <f>I18/SUM(I17:I23)*100</f>
        <v>1.4988232379536728</v>
      </c>
      <c r="J30" s="185">
        <f>J18/SUM(J17:J23)*100</f>
        <v>1.3102224648560119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16.588178760211434</v>
      </c>
      <c r="C31" s="185">
        <f>C19/SUM(C17:C23)*100</f>
        <v>11.052303860523038</v>
      </c>
      <c r="D31" s="253"/>
      <c r="E31" s="253"/>
      <c r="G31" s="113"/>
      <c r="H31" s="175" t="s">
        <v>595</v>
      </c>
      <c r="I31" s="185">
        <f>I19/SUM(I17:I23)*100</f>
        <v>8.0886906973863493</v>
      </c>
      <c r="J31" s="185">
        <f>J19/SUM(J17:J23)*100</f>
        <v>5.9778899959055547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25.160980297933687</v>
      </c>
      <c r="C32" s="185">
        <f>C20/SUM(C17:C23)*100</f>
        <v>23.29804898298049</v>
      </c>
      <c r="D32" s="253"/>
      <c r="E32" s="253"/>
      <c r="G32" s="113"/>
      <c r="H32" s="175" t="s">
        <v>596</v>
      </c>
      <c r="I32" s="185">
        <f>I20/SUM(I17:I23)*100</f>
        <v>24.947355382137989</v>
      </c>
      <c r="J32" s="185">
        <f>J20/SUM(J17:J23)*100</f>
        <v>21.823392930257953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42.950504565112929</v>
      </c>
      <c r="C33" s="185">
        <f>C21/SUM(C17:C23)*100</f>
        <v>50.311332503113327</v>
      </c>
      <c r="D33" s="253"/>
      <c r="E33" s="253"/>
      <c r="G33" s="113"/>
      <c r="H33" s="175" t="s">
        <v>597</v>
      </c>
      <c r="I33" s="185">
        <f>I21/SUM(I17:I23)*100</f>
        <v>46.649324910194473</v>
      </c>
      <c r="J33" s="185">
        <f>J21/SUM(J17:J23)*100</f>
        <v>54.142213730039579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5.5742431523306104</v>
      </c>
      <c r="C34" s="185">
        <f>C22/SUM(C17:C23)*100</f>
        <v>6.102117061021171</v>
      </c>
      <c r="D34" s="253"/>
      <c r="E34" s="253"/>
      <c r="G34" s="113"/>
      <c r="H34" s="175" t="s">
        <v>598</v>
      </c>
      <c r="I34" s="185">
        <f>I22/SUM(I17:I23)*100</f>
        <v>5.9952929518146911</v>
      </c>
      <c r="J34" s="185">
        <f>J22/SUM(J17:J23)*100</f>
        <v>5.9505936945543878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7.6405574243152339</v>
      </c>
      <c r="C35" s="186">
        <f>C23/SUM(C17:C23)*100</f>
        <v>7.2229140722291403</v>
      </c>
      <c r="D35" s="253"/>
      <c r="E35" s="253"/>
      <c r="G35" s="113"/>
      <c r="H35" s="176" t="s">
        <v>599</v>
      </c>
      <c r="I35" s="186">
        <f>I23/SUM(I17:I23)*100</f>
        <v>12.659482224699618</v>
      </c>
      <c r="J35" s="186">
        <f>J23/SUM(J17:J23)*100</f>
        <v>10.604613074928347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0.35559827006246997</v>
      </c>
      <c r="C41" s="184">
        <f t="shared" si="12"/>
        <v>0.43586550435865506</v>
      </c>
      <c r="G41" s="113"/>
      <c r="H41" s="174" t="s">
        <v>601</v>
      </c>
      <c r="I41" s="184">
        <f t="shared" ref="I41:J41" si="13">I29</f>
        <v>0.1610305958132045</v>
      </c>
      <c r="J41" s="184">
        <f t="shared" si="13"/>
        <v>0.19107410945816841</v>
      </c>
    </row>
    <row r="42" spans="1:12" x14ac:dyDescent="0.25">
      <c r="A42" s="175" t="s">
        <v>602</v>
      </c>
      <c r="B42" s="185">
        <f t="shared" si="12"/>
        <v>1.7299375300336377</v>
      </c>
      <c r="C42" s="185">
        <f t="shared" si="12"/>
        <v>1.5774180157741802</v>
      </c>
      <c r="G42" s="113"/>
      <c r="H42" s="175" t="s">
        <v>602</v>
      </c>
      <c r="I42" s="185">
        <f t="shared" ref="I42:J42" si="14">I30</f>
        <v>1.4988232379536728</v>
      </c>
      <c r="J42" s="185">
        <f t="shared" si="14"/>
        <v>1.3102224648560119</v>
      </c>
    </row>
    <row r="43" spans="1:12" x14ac:dyDescent="0.25">
      <c r="A43" s="175" t="s">
        <v>603</v>
      </c>
      <c r="B43" s="185">
        <f t="shared" si="12"/>
        <v>16.588178760211434</v>
      </c>
      <c r="C43" s="185">
        <f t="shared" si="12"/>
        <v>11.052303860523038</v>
      </c>
      <c r="G43" s="113"/>
      <c r="H43" s="175" t="s">
        <v>603</v>
      </c>
      <c r="I43" s="185">
        <f t="shared" ref="I43:J43" si="15">I31</f>
        <v>8.0886906973863493</v>
      </c>
      <c r="J43" s="185">
        <f t="shared" si="15"/>
        <v>5.9778899959055547</v>
      </c>
    </row>
    <row r="44" spans="1:12" x14ac:dyDescent="0.25">
      <c r="A44" s="175" t="s">
        <v>604</v>
      </c>
      <c r="B44" s="185">
        <f t="shared" si="12"/>
        <v>25.160980297933687</v>
      </c>
      <c r="C44" s="185">
        <f t="shared" si="12"/>
        <v>23.29804898298049</v>
      </c>
      <c r="G44" s="113"/>
      <c r="H44" s="175" t="s">
        <v>604</v>
      </c>
      <c r="I44" s="185">
        <f t="shared" ref="I44:J44" si="16">I32</f>
        <v>24.947355382137989</v>
      </c>
      <c r="J44" s="185">
        <f t="shared" si="16"/>
        <v>21.823392930257953</v>
      </c>
    </row>
    <row r="45" spans="1:12" x14ac:dyDescent="0.25">
      <c r="A45" s="175" t="s">
        <v>605</v>
      </c>
      <c r="B45" s="185">
        <f t="shared" si="12"/>
        <v>42.950504565112929</v>
      </c>
      <c r="C45" s="185">
        <f t="shared" si="12"/>
        <v>50.311332503113327</v>
      </c>
      <c r="G45" s="113"/>
      <c r="H45" s="175" t="s">
        <v>605</v>
      </c>
      <c r="I45" s="185">
        <f t="shared" ref="I45:J45" si="17">I33</f>
        <v>46.649324910194473</v>
      </c>
      <c r="J45" s="185">
        <f t="shared" si="17"/>
        <v>54.142213730039579</v>
      </c>
    </row>
    <row r="46" spans="1:12" x14ac:dyDescent="0.25">
      <c r="A46" s="175" t="s">
        <v>606</v>
      </c>
      <c r="B46" s="185">
        <f t="shared" si="12"/>
        <v>5.5742431523306104</v>
      </c>
      <c r="C46" s="185">
        <f t="shared" si="12"/>
        <v>6.102117061021171</v>
      </c>
      <c r="G46" s="113"/>
      <c r="H46" s="175" t="s">
        <v>606</v>
      </c>
      <c r="I46" s="185">
        <f t="shared" ref="I46:J46" si="18">I34</f>
        <v>5.9952929518146911</v>
      </c>
      <c r="J46" s="185">
        <f t="shared" si="18"/>
        <v>5.9505936945543878</v>
      </c>
    </row>
    <row r="47" spans="1:12" x14ac:dyDescent="0.25">
      <c r="A47" s="176" t="s">
        <v>607</v>
      </c>
      <c r="B47" s="186">
        <f t="shared" si="12"/>
        <v>7.6405574243152339</v>
      </c>
      <c r="C47" s="186">
        <f t="shared" si="12"/>
        <v>7.2229140722291403</v>
      </c>
      <c r="G47" s="113"/>
      <c r="H47" s="176" t="s">
        <v>607</v>
      </c>
      <c r="I47" s="186">
        <f t="shared" ref="I47:J47" si="19">I35</f>
        <v>12.659482224699618</v>
      </c>
      <c r="J47" s="186">
        <f t="shared" si="19"/>
        <v>10.604613074928347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5420</v>
      </c>
      <c r="C5" s="207">
        <v>4639</v>
      </c>
      <c r="D5" s="253"/>
      <c r="E5" s="253"/>
      <c r="F5" s="1003"/>
      <c r="H5" s="174" t="s">
        <v>624</v>
      </c>
      <c r="I5" s="207">
        <v>2226</v>
      </c>
      <c r="J5" s="207">
        <v>1774</v>
      </c>
    </row>
    <row r="6" spans="1:10" ht="15" customHeight="1" x14ac:dyDescent="0.25">
      <c r="A6" s="175" t="s">
        <v>625</v>
      </c>
      <c r="B6" s="208">
        <v>1756</v>
      </c>
      <c r="C6" s="208">
        <v>1637</v>
      </c>
      <c r="D6" s="253"/>
      <c r="E6" s="253"/>
      <c r="F6" s="1003"/>
      <c r="H6" s="175" t="s">
        <v>625</v>
      </c>
      <c r="I6" s="208">
        <v>2535</v>
      </c>
      <c r="J6" s="208">
        <v>2705</v>
      </c>
    </row>
    <row r="7" spans="1:10" ht="15" customHeight="1" x14ac:dyDescent="0.25">
      <c r="A7" s="176" t="s">
        <v>626</v>
      </c>
      <c r="B7" s="209">
        <v>3229</v>
      </c>
      <c r="C7" s="209">
        <v>3360</v>
      </c>
      <c r="D7" s="253"/>
      <c r="E7" s="253"/>
      <c r="F7" s="1003"/>
      <c r="H7" s="175" t="s">
        <v>626</v>
      </c>
      <c r="I7" s="208">
        <v>3282</v>
      </c>
      <c r="J7" s="208">
        <v>2814</v>
      </c>
    </row>
    <row r="8" spans="1:10" x14ac:dyDescent="0.25">
      <c r="D8" s="253"/>
      <c r="E8" s="253"/>
      <c r="F8" s="1003"/>
      <c r="H8" s="176" t="s">
        <v>2351</v>
      </c>
      <c r="I8" s="209">
        <v>30</v>
      </c>
      <c r="J8" s="209">
        <v>34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5420</v>
      </c>
      <c r="C13" s="178">
        <f>IF(ISBLANK(C5),"0",C5)</f>
        <v>4639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1756</v>
      </c>
      <c r="C14" s="180">
        <f t="shared" si="0"/>
        <v>1637</v>
      </c>
      <c r="D14" s="253"/>
      <c r="E14" s="253"/>
      <c r="F14" s="1003"/>
      <c r="H14" s="174" t="s">
        <v>624</v>
      </c>
      <c r="I14" s="177">
        <f>IF(ISBLANK(I5),"0",I5)</f>
        <v>2226</v>
      </c>
      <c r="J14" s="178">
        <f>IF(ISBLANK(J5),"0",J5)</f>
        <v>1774</v>
      </c>
    </row>
    <row r="15" spans="1:10" ht="15" customHeight="1" x14ac:dyDescent="0.25">
      <c r="A15" s="176" t="s">
        <v>626</v>
      </c>
      <c r="B15" s="181">
        <f t="shared" si="0"/>
        <v>3229</v>
      </c>
      <c r="C15" s="182">
        <f t="shared" si="0"/>
        <v>3360</v>
      </c>
      <c r="D15" s="253"/>
      <c r="E15" s="253"/>
      <c r="F15" s="1003"/>
      <c r="H15" s="175" t="s">
        <v>625</v>
      </c>
      <c r="I15" s="179">
        <f t="shared" ref="I15:J15" si="1">IF(ISBLANK(I6),"0",I6)</f>
        <v>2535</v>
      </c>
      <c r="J15" s="180">
        <f t="shared" si="1"/>
        <v>2705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3282</v>
      </c>
      <c r="J16" s="180">
        <f t="shared" si="2"/>
        <v>2814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30</v>
      </c>
      <c r="J17" s="182">
        <f t="shared" si="3"/>
        <v>34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52.090341182123979</v>
      </c>
      <c r="C21" s="184">
        <f>C13/SUM(C13:C15)*100</f>
        <v>48.14238273142383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16.87650168188371</v>
      </c>
      <c r="C22" s="185">
        <f>C14/SUM(C13:C15)*100</f>
        <v>16.98837691988377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31.033157135992312</v>
      </c>
      <c r="C23" s="186">
        <f>C15/SUM(C13:C15)*100</f>
        <v>34.869240348692401</v>
      </c>
      <c r="D23" s="253"/>
      <c r="E23" s="253"/>
      <c r="F23" s="1003"/>
      <c r="H23" s="174" t="s">
        <v>629</v>
      </c>
      <c r="I23" s="184">
        <f>I14/SUM(I14:I17)*100</f>
        <v>27.573392790784094</v>
      </c>
      <c r="J23" s="184">
        <f>J14/SUM(J14:J17)*100</f>
        <v>24.211819298485054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31.40096618357488</v>
      </c>
      <c r="J24" s="185">
        <f>J15/SUM(J14:J17)*100</f>
        <v>36.918247577453258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40.654031958379782</v>
      </c>
      <c r="J25" s="185">
        <f>J16/SUM(J14:J17)*100</f>
        <v>38.405896001091847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0.37160906726124115</v>
      </c>
      <c r="J26" s="186">
        <f>J17/SUM(J14:J17)*100</f>
        <v>0.46403712296983757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52.090341182123979</v>
      </c>
      <c r="C29" s="189">
        <f t="shared" si="4"/>
        <v>48.14238273142383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16.87650168188371</v>
      </c>
      <c r="C30" s="192">
        <f t="shared" si="4"/>
        <v>16.98837691988377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31.033157135992312</v>
      </c>
      <c r="C31" s="195">
        <f t="shared" si="4"/>
        <v>34.869240348692401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27.573392790784094</v>
      </c>
      <c r="J32" s="189">
        <f>J23</f>
        <v>24.211819298485054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31.40096618357488</v>
      </c>
      <c r="J33" s="192">
        <f t="shared" si="5"/>
        <v>36.918247577453258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40.654031958379782</v>
      </c>
      <c r="J34" s="192">
        <f t="shared" si="6"/>
        <v>38.405896001091847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0.37160906726124115</v>
      </c>
      <c r="J35" s="195">
        <f t="shared" si="7"/>
        <v>0.46403712296983757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294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18048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23.9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-15.6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72.099999999999994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166.7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</v>
      </c>
      <c r="C5" s="655">
        <v>9</v>
      </c>
      <c r="E5" s="28"/>
      <c r="J5" s="654" t="s">
        <v>542</v>
      </c>
      <c r="K5" s="669">
        <f>IF(ISBLANK(B5),"",B5)</f>
        <v>3</v>
      </c>
      <c r="L5" s="618">
        <f>IF(ISBLANK(C5),"",C5)</f>
        <v>9</v>
      </c>
      <c r="N5" s="28"/>
    </row>
    <row r="6" spans="1:15" x14ac:dyDescent="0.25">
      <c r="A6" s="656" t="s">
        <v>543</v>
      </c>
      <c r="B6" s="657">
        <v>11</v>
      </c>
      <c r="C6" s="657">
        <v>16</v>
      </c>
      <c r="E6" s="44"/>
      <c r="J6" s="656" t="s">
        <v>543</v>
      </c>
      <c r="K6" s="670">
        <f t="shared" ref="K6:K10" si="0">IF(ISBLANK(B6),"",B6)</f>
        <v>11</v>
      </c>
      <c r="L6" s="619">
        <f t="shared" ref="L6:L10" si="1">IF(ISBLANK(C6),"",C6)</f>
        <v>16</v>
      </c>
      <c r="N6" s="44"/>
    </row>
    <row r="7" spans="1:15" x14ac:dyDescent="0.25">
      <c r="A7" s="656" t="s">
        <v>641</v>
      </c>
      <c r="B7" s="657">
        <v>41</v>
      </c>
      <c r="C7" s="657">
        <v>40</v>
      </c>
      <c r="E7" s="44"/>
      <c r="J7" s="656" t="s">
        <v>641</v>
      </c>
      <c r="K7" s="670">
        <f t="shared" si="0"/>
        <v>41</v>
      </c>
      <c r="L7" s="619">
        <f t="shared" si="1"/>
        <v>40</v>
      </c>
      <c r="N7" s="44"/>
    </row>
    <row r="8" spans="1:15" x14ac:dyDescent="0.25">
      <c r="A8" s="650" t="s">
        <v>642</v>
      </c>
      <c r="B8" s="651">
        <v>42</v>
      </c>
      <c r="C8" s="651">
        <v>30</v>
      </c>
      <c r="E8" s="21"/>
      <c r="J8" s="650" t="s">
        <v>642</v>
      </c>
      <c r="K8" s="670">
        <f t="shared" si="0"/>
        <v>42</v>
      </c>
      <c r="L8" s="619">
        <f t="shared" si="1"/>
        <v>30</v>
      </c>
      <c r="N8" s="21"/>
    </row>
    <row r="9" spans="1:15" x14ac:dyDescent="0.25">
      <c r="A9" s="650" t="s">
        <v>643</v>
      </c>
      <c r="B9" s="651">
        <v>35</v>
      </c>
      <c r="C9" s="651">
        <v>25</v>
      </c>
      <c r="E9" s="21"/>
      <c r="J9" s="650" t="s">
        <v>643</v>
      </c>
      <c r="K9" s="670">
        <f t="shared" si="0"/>
        <v>35</v>
      </c>
      <c r="L9" s="619">
        <f t="shared" si="1"/>
        <v>25</v>
      </c>
      <c r="N9" s="21"/>
    </row>
    <row r="10" spans="1:15" x14ac:dyDescent="0.25">
      <c r="A10" s="652" t="s">
        <v>365</v>
      </c>
      <c r="B10" s="653">
        <v>30</v>
      </c>
      <c r="C10" s="653">
        <v>9</v>
      </c>
      <c r="J10" s="652" t="s">
        <v>365</v>
      </c>
      <c r="K10" s="671">
        <f t="shared" si="0"/>
        <v>30</v>
      </c>
      <c r="L10" s="620">
        <f t="shared" si="1"/>
        <v>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1.47</v>
      </c>
      <c r="C15" s="197"/>
      <c r="D15" s="253"/>
      <c r="E15" s="211"/>
      <c r="F15" s="253"/>
      <c r="G15" s="253"/>
      <c r="J15" s="673" t="s">
        <v>488</v>
      </c>
      <c r="K15" s="674">
        <f>B15</f>
        <v>1.47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1.26</v>
      </c>
      <c r="C16" s="197"/>
      <c r="D16" s="253"/>
      <c r="E16" s="254"/>
      <c r="F16" s="253"/>
      <c r="G16" s="253"/>
      <c r="J16" s="675" t="s">
        <v>489</v>
      </c>
      <c r="K16" s="676">
        <f>B16</f>
        <v>1.26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0.76</v>
      </c>
      <c r="C18" s="197"/>
      <c r="D18" s="255"/>
      <c r="E18" s="256"/>
      <c r="F18" s="253"/>
      <c r="G18" s="253"/>
      <c r="J18" s="678" t="s">
        <v>501</v>
      </c>
      <c r="K18" s="674">
        <f>B18</f>
        <v>0.76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3.9</v>
      </c>
      <c r="C19" s="198"/>
      <c r="D19" s="255"/>
      <c r="E19" s="256"/>
      <c r="F19" s="253"/>
      <c r="G19" s="253"/>
      <c r="J19" s="672" t="s">
        <v>502</v>
      </c>
      <c r="K19" s="676">
        <f>B19</f>
        <v>3.9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1.37</v>
      </c>
      <c r="C21" s="253"/>
      <c r="D21" s="253"/>
      <c r="E21" s="253"/>
      <c r="F21" s="253"/>
      <c r="G21" s="253"/>
      <c r="J21" s="661" t="s">
        <v>498</v>
      </c>
      <c r="K21" s="679">
        <f>B21</f>
        <v>1.37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3</v>
      </c>
      <c r="C32" s="655">
        <v>3</v>
      </c>
      <c r="E32" s="28"/>
      <c r="J32" s="654" t="s">
        <v>542</v>
      </c>
      <c r="K32" s="669">
        <f>IF(ISBLANK(B32),"",B32)</f>
        <v>3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4</v>
      </c>
      <c r="C33" s="657">
        <v>0</v>
      </c>
      <c r="E33" s="44"/>
      <c r="J33" s="656" t="s">
        <v>543</v>
      </c>
      <c r="K33" s="670">
        <f t="shared" ref="K33:K37" si="2">IF(ISBLANK(B33),"",B33)</f>
        <v>4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12</v>
      </c>
      <c r="C34" s="657">
        <v>18</v>
      </c>
      <c r="E34" s="44"/>
      <c r="J34" s="656" t="s">
        <v>641</v>
      </c>
      <c r="K34" s="670">
        <f t="shared" si="2"/>
        <v>12</v>
      </c>
      <c r="L34" s="619">
        <f t="shared" si="3"/>
        <v>18</v>
      </c>
      <c r="N34" s="44"/>
    </row>
    <row r="35" spans="1:15" x14ac:dyDescent="0.25">
      <c r="A35" s="650" t="s">
        <v>642</v>
      </c>
      <c r="B35" s="651">
        <v>24</v>
      </c>
      <c r="C35" s="651">
        <v>16</v>
      </c>
      <c r="E35" s="21"/>
      <c r="J35" s="650" t="s">
        <v>642</v>
      </c>
      <c r="K35" s="670">
        <f t="shared" si="2"/>
        <v>24</v>
      </c>
      <c r="L35" s="619">
        <f t="shared" si="3"/>
        <v>16</v>
      </c>
      <c r="N35" s="21"/>
    </row>
    <row r="36" spans="1:15" x14ac:dyDescent="0.25">
      <c r="A36" s="650" t="s">
        <v>643</v>
      </c>
      <c r="B36" s="651">
        <v>12</v>
      </c>
      <c r="C36" s="651">
        <v>16</v>
      </c>
      <c r="E36" s="21"/>
      <c r="J36" s="650" t="s">
        <v>643</v>
      </c>
      <c r="K36" s="670">
        <f t="shared" si="2"/>
        <v>12</v>
      </c>
      <c r="L36" s="619">
        <f t="shared" si="3"/>
        <v>16</v>
      </c>
      <c r="N36" s="21"/>
    </row>
    <row r="37" spans="1:15" x14ac:dyDescent="0.25">
      <c r="A37" s="652" t="s">
        <v>365</v>
      </c>
      <c r="B37" s="653">
        <v>15</v>
      </c>
      <c r="C37" s="653">
        <v>5</v>
      </c>
      <c r="J37" s="652" t="s">
        <v>365</v>
      </c>
      <c r="K37" s="671">
        <f t="shared" si="2"/>
        <v>15</v>
      </c>
      <c r="L37" s="620">
        <f t="shared" si="3"/>
        <v>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0.83</v>
      </c>
      <c r="C42" s="197"/>
      <c r="D42" s="253"/>
      <c r="E42" s="211"/>
      <c r="F42" s="253"/>
      <c r="G42" s="253"/>
      <c r="J42" s="673" t="s">
        <v>488</v>
      </c>
      <c r="K42" s="674">
        <f>B42</f>
        <v>0.83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0.75</v>
      </c>
      <c r="C43" s="197"/>
      <c r="D43" s="253"/>
      <c r="E43" s="254"/>
      <c r="F43" s="253"/>
      <c r="G43" s="253"/>
      <c r="J43" s="675" t="s">
        <v>489</v>
      </c>
      <c r="K43" s="676">
        <f>B43</f>
        <v>0.75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</v>
      </c>
      <c r="C45" s="197"/>
      <c r="D45" s="255"/>
      <c r="E45" s="256"/>
      <c r="F45" s="253"/>
      <c r="G45" s="253"/>
      <c r="J45" s="678" t="s">
        <v>501</v>
      </c>
      <c r="K45" s="674">
        <f>B45</f>
        <v>0.5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1.99</v>
      </c>
      <c r="C46" s="198"/>
      <c r="D46" s="255"/>
      <c r="E46" s="256"/>
      <c r="F46" s="253"/>
      <c r="G46" s="253"/>
      <c r="J46" s="672" t="s">
        <v>502</v>
      </c>
      <c r="K46" s="676">
        <f>B46</f>
        <v>1.99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0.79</v>
      </c>
      <c r="C48" s="253"/>
      <c r="D48" s="253"/>
      <c r="E48" s="253"/>
      <c r="F48" s="253"/>
      <c r="G48" s="253"/>
      <c r="J48" s="661" t="s">
        <v>498</v>
      </c>
      <c r="K48" s="679">
        <f>B48</f>
        <v>0.79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1388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3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382</v>
      </c>
      <c r="F4" s="643">
        <v>1</v>
      </c>
      <c r="G4" s="643">
        <v>3</v>
      </c>
      <c r="H4" s="643"/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690</v>
      </c>
      <c r="F5" s="602">
        <v>1</v>
      </c>
      <c r="G5" s="602">
        <v>3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1388</v>
      </c>
      <c r="F6" s="617">
        <v>1</v>
      </c>
      <c r="G6" s="617">
        <v>3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73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1.4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128.4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98.2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1330750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73734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12.4</v>
      </c>
      <c r="D4" s="600">
        <v>122.4</v>
      </c>
      <c r="E4" s="600">
        <v>0.09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4</v>
      </c>
      <c r="C5" s="602">
        <v>26.5</v>
      </c>
      <c r="D5" s="751">
        <v>121.9</v>
      </c>
      <c r="E5" s="751">
        <v>0.86</v>
      </c>
      <c r="G5" s="647" t="s">
        <v>446</v>
      </c>
      <c r="H5" s="648">
        <f>IF(ISBLANK(B4),"",B4)</f>
        <v>2</v>
      </c>
      <c r="I5" s="648">
        <f>IF(ISBLANK(B5),"",B5)</f>
        <v>4</v>
      </c>
      <c r="J5" s="649">
        <f>IF(ISBLANK(B6),"",B6)</f>
        <v>2</v>
      </c>
      <c r="K5" s="569"/>
    </row>
    <row r="6" spans="1:11" x14ac:dyDescent="0.25">
      <c r="A6" s="218">
        <v>2022</v>
      </c>
      <c r="B6" s="601">
        <v>2</v>
      </c>
      <c r="C6" s="602">
        <v>13.5</v>
      </c>
      <c r="D6" s="959">
        <v>128.4</v>
      </c>
      <c r="E6" s="959">
        <v>0.83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12.4</v>
      </c>
      <c r="I9" s="648">
        <f>IF(ISBLANK(C5),"",C5)</f>
        <v>26.5</v>
      </c>
      <c r="J9" s="649">
        <f>IF(ISBLANK(C6),"",C6)</f>
        <v>13.5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78</v>
      </c>
      <c r="C4" s="643">
        <v>3.6</v>
      </c>
      <c r="D4" s="643">
        <v>1.3</v>
      </c>
      <c r="E4" s="643">
        <v>0.1</v>
      </c>
      <c r="F4" s="643">
        <v>0.6</v>
      </c>
      <c r="G4" s="643">
        <v>2.2999999999999998</v>
      </c>
      <c r="H4" s="1066"/>
      <c r="I4" s="253"/>
      <c r="J4" s="253"/>
      <c r="K4" s="253"/>
    </row>
    <row r="5" spans="1:11" x14ac:dyDescent="0.25">
      <c r="A5" s="480">
        <v>2021</v>
      </c>
      <c r="B5" s="602">
        <v>74</v>
      </c>
      <c r="C5" s="602">
        <v>3.5</v>
      </c>
      <c r="D5" s="602">
        <v>1.3</v>
      </c>
      <c r="E5" s="602">
        <v>0.11</v>
      </c>
      <c r="F5" s="602">
        <v>0.6</v>
      </c>
      <c r="G5" s="602">
        <v>2.4</v>
      </c>
      <c r="H5" s="1066"/>
      <c r="I5" s="253"/>
      <c r="J5" s="253"/>
      <c r="K5" s="253"/>
    </row>
    <row r="6" spans="1:11" x14ac:dyDescent="0.25">
      <c r="A6" s="360">
        <v>2022</v>
      </c>
      <c r="B6" s="602">
        <v>73</v>
      </c>
      <c r="C6" s="602">
        <v>4</v>
      </c>
      <c r="D6" s="602">
        <v>1.4</v>
      </c>
      <c r="E6" s="602">
        <v>0.12</v>
      </c>
      <c r="F6" s="602">
        <v>0.6</v>
      </c>
      <c r="G6" s="602">
        <v>2.8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98.5</v>
      </c>
      <c r="C5" s="602">
        <v>99.5</v>
      </c>
      <c r="D5" s="602">
        <v>1</v>
      </c>
      <c r="E5" s="602">
        <v>4.7</v>
      </c>
      <c r="F5" s="253"/>
      <c r="G5" s="253"/>
      <c r="H5" s="253"/>
    </row>
    <row r="6" spans="1:8" x14ac:dyDescent="0.25">
      <c r="A6" s="360">
        <v>2021</v>
      </c>
      <c r="B6" s="602">
        <v>98.8</v>
      </c>
      <c r="C6" s="602">
        <v>97.8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96.3</v>
      </c>
      <c r="C7" s="1067">
        <v>98.2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2228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12.3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446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3578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43548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2413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2228</v>
      </c>
      <c r="C5" s="1034">
        <v>1090</v>
      </c>
      <c r="D5" s="600">
        <v>1138</v>
      </c>
      <c r="G5" s="871" t="s">
        <v>126</v>
      </c>
      <c r="H5" s="637">
        <f>IF(ISBLANK(D7),"",D7)</f>
        <v>1138</v>
      </c>
    </row>
    <row r="6" spans="1:17" x14ac:dyDescent="0.25">
      <c r="A6" s="641">
        <v>2021</v>
      </c>
      <c r="B6" s="1034">
        <v>2330</v>
      </c>
      <c r="C6" s="1034">
        <v>1190</v>
      </c>
      <c r="D6" s="602">
        <v>1140</v>
      </c>
      <c r="G6" s="635" t="s">
        <v>127</v>
      </c>
      <c r="H6" s="623">
        <f>IF(ISBLANK(C7),"",C7)</f>
        <v>1090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2228</v>
      </c>
      <c r="C7" s="1034">
        <v>1090</v>
      </c>
      <c r="D7" s="617">
        <v>1138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1138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1090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18.2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18.2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8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1320</v>
      </c>
      <c r="C6" s="55">
        <v>666</v>
      </c>
      <c r="D6" s="55">
        <v>654</v>
      </c>
      <c r="E6" s="70">
        <v>1621</v>
      </c>
      <c r="F6" s="55">
        <v>828</v>
      </c>
      <c r="G6" s="110">
        <v>793</v>
      </c>
      <c r="H6" s="55">
        <v>822</v>
      </c>
      <c r="I6" s="55">
        <v>435</v>
      </c>
      <c r="J6" s="55">
        <v>387</v>
      </c>
      <c r="K6" s="70">
        <v>3556</v>
      </c>
      <c r="L6" s="55">
        <v>1818</v>
      </c>
      <c r="M6" s="110">
        <v>1738</v>
      </c>
      <c r="N6" s="70">
        <v>3590</v>
      </c>
      <c r="O6" s="55">
        <v>1849</v>
      </c>
      <c r="P6" s="110">
        <v>1741</v>
      </c>
      <c r="Q6" s="70">
        <v>13886</v>
      </c>
      <c r="R6" s="55">
        <v>7047</v>
      </c>
      <c r="S6" s="110">
        <v>6839</v>
      </c>
      <c r="T6" s="70">
        <v>21376</v>
      </c>
      <c r="U6" s="55">
        <v>10361</v>
      </c>
      <c r="V6" s="160">
        <v>11015</v>
      </c>
    </row>
    <row r="7" spans="1:22" x14ac:dyDescent="0.25">
      <c r="A7" s="286">
        <v>2021</v>
      </c>
      <c r="B7" s="167">
        <v>1284</v>
      </c>
      <c r="C7" s="94">
        <v>645</v>
      </c>
      <c r="D7" s="94">
        <v>639</v>
      </c>
      <c r="E7" s="167">
        <v>1603</v>
      </c>
      <c r="F7" s="94">
        <v>826</v>
      </c>
      <c r="G7" s="169">
        <v>777</v>
      </c>
      <c r="H7" s="94">
        <v>838</v>
      </c>
      <c r="I7" s="94">
        <v>433</v>
      </c>
      <c r="J7" s="94">
        <v>405</v>
      </c>
      <c r="K7" s="167">
        <v>3514</v>
      </c>
      <c r="L7" s="94">
        <v>1790</v>
      </c>
      <c r="M7" s="169">
        <v>1724</v>
      </c>
      <c r="N7" s="167">
        <v>3554</v>
      </c>
      <c r="O7" s="94">
        <v>1824</v>
      </c>
      <c r="P7" s="169">
        <v>1730</v>
      </c>
      <c r="Q7" s="167">
        <v>13697</v>
      </c>
      <c r="R7" s="94">
        <v>6940</v>
      </c>
      <c r="S7" s="169">
        <v>6757</v>
      </c>
      <c r="T7" s="212">
        <v>21120</v>
      </c>
      <c r="U7" s="58">
        <v>10241</v>
      </c>
      <c r="V7" s="160">
        <v>10879</v>
      </c>
    </row>
    <row r="8" spans="1:22" x14ac:dyDescent="0.25">
      <c r="A8" s="219">
        <v>2022</v>
      </c>
      <c r="B8" s="72">
        <v>1188</v>
      </c>
      <c r="C8" s="61">
        <v>605</v>
      </c>
      <c r="D8" s="61">
        <v>583</v>
      </c>
      <c r="E8" s="72">
        <v>1381</v>
      </c>
      <c r="F8" s="61">
        <v>707</v>
      </c>
      <c r="G8" s="111">
        <v>674</v>
      </c>
      <c r="H8" s="61">
        <v>742</v>
      </c>
      <c r="I8" s="61">
        <v>379</v>
      </c>
      <c r="J8" s="61">
        <v>363</v>
      </c>
      <c r="K8" s="72">
        <v>3137</v>
      </c>
      <c r="L8" s="61">
        <v>1598</v>
      </c>
      <c r="M8" s="111">
        <v>1539</v>
      </c>
      <c r="N8" s="72">
        <v>2621</v>
      </c>
      <c r="O8" s="61">
        <v>1356</v>
      </c>
      <c r="P8" s="111">
        <v>1265</v>
      </c>
      <c r="Q8" s="72">
        <v>11107</v>
      </c>
      <c r="R8" s="61">
        <v>5579</v>
      </c>
      <c r="S8" s="111">
        <v>5528</v>
      </c>
      <c r="T8" s="72">
        <v>18048</v>
      </c>
      <c r="U8" s="61">
        <v>8675</v>
      </c>
      <c r="V8" s="111">
        <v>9373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1188</v>
      </c>
      <c r="C15" s="172">
        <f>E8</f>
        <v>1381</v>
      </c>
      <c r="D15" s="172">
        <f>H8</f>
        <v>742</v>
      </c>
      <c r="E15" s="172">
        <f>K8</f>
        <v>3137</v>
      </c>
      <c r="F15" s="172">
        <f>N8</f>
        <v>2621</v>
      </c>
      <c r="G15" s="172">
        <f>Q8</f>
        <v>11107</v>
      </c>
      <c r="H15" s="334">
        <f>T8</f>
        <v>18048</v>
      </c>
      <c r="M15" s="172">
        <f>K8</f>
        <v>3137</v>
      </c>
      <c r="N15" s="172">
        <f>H15-E15-O15</f>
        <v>10539</v>
      </c>
      <c r="O15" s="172">
        <f>H15-(B15+C15+G15)</f>
        <v>4372</v>
      </c>
      <c r="P15" s="29"/>
      <c r="Q15" s="100">
        <f>M15/H15*100</f>
        <v>17.381427304964539</v>
      </c>
      <c r="R15" s="100">
        <f>N15/H15*100</f>
        <v>58.394281914893618</v>
      </c>
      <c r="S15" s="100">
        <f>O15/H15*100</f>
        <v>24.224290780141843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17.381427304964539</v>
      </c>
      <c r="R18" s="100">
        <f>N15/H15*100</f>
        <v>58.394281914893618</v>
      </c>
      <c r="S18" s="100">
        <f>O15/H15*100</f>
        <v>24.224290780141843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6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6.1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6.6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60</v>
      </c>
      <c r="C4" s="600">
        <v>9</v>
      </c>
      <c r="D4" s="600">
        <v>0</v>
      </c>
      <c r="E4" s="599">
        <v>0</v>
      </c>
      <c r="F4" s="600">
        <v>17.2</v>
      </c>
      <c r="G4" s="600">
        <v>0</v>
      </c>
    </row>
    <row r="5" spans="1:10" x14ac:dyDescent="0.25">
      <c r="A5" s="286">
        <v>2022</v>
      </c>
      <c r="B5" s="751">
        <v>57</v>
      </c>
      <c r="C5" s="751">
        <v>8</v>
      </c>
      <c r="D5" s="751">
        <v>0</v>
      </c>
      <c r="E5" s="753">
        <v>0</v>
      </c>
      <c r="F5" s="751">
        <v>18.2</v>
      </c>
      <c r="G5" s="751">
        <v>0</v>
      </c>
    </row>
    <row r="6" spans="1:10" x14ac:dyDescent="0.25">
      <c r="A6" s="218">
        <v>2023</v>
      </c>
      <c r="B6" s="752">
        <v>52</v>
      </c>
      <c r="C6" s="752">
        <v>8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60</v>
      </c>
      <c r="C11" s="80">
        <f>IF(ISBLANK(D4),"",D4)</f>
        <v>0</v>
      </c>
      <c r="E11" s="103">
        <f>A4</f>
        <v>2021</v>
      </c>
      <c r="F11" s="80">
        <f>IF(ISBLANK(B4),"",B4)</f>
        <v>60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57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57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52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52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9</v>
      </c>
      <c r="C18" s="80">
        <f>IF(ISBLANK(E4),"",E4)</f>
        <v>0</v>
      </c>
      <c r="E18" s="603">
        <f>A4</f>
        <v>2021</v>
      </c>
      <c r="F18" s="100">
        <f>IF(ISBLANK(C4),"",C4)</f>
        <v>9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8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8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8</v>
      </c>
      <c r="C20" s="83">
        <f>IF(ISBLANK(E6),"",E6)</f>
        <v>0</v>
      </c>
      <c r="E20" s="155">
        <f t="shared" si="5"/>
        <v>2023</v>
      </c>
      <c r="F20" s="83">
        <f>IF(ISBLANK(C6),"",C6)</f>
        <v>8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844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274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355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11.8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124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304</v>
      </c>
    </row>
    <row r="17" spans="2:3" x14ac:dyDescent="0.25">
      <c r="B17" s="253">
        <v>2022</v>
      </c>
      <c r="C17" s="1100">
        <v>299</v>
      </c>
    </row>
    <row r="18" spans="2:3" x14ac:dyDescent="0.25">
      <c r="B18" s="253">
        <v>2023</v>
      </c>
      <c r="C18" s="1100">
        <v>274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304</v>
      </c>
    </row>
    <row r="22" spans="2:3" x14ac:dyDescent="0.25">
      <c r="B22" s="636">
        <f>B17</f>
        <v>2022</v>
      </c>
      <c r="C22" s="636">
        <f t="shared" ref="C22:C23" si="0">IF(ISBLANK(C17),"",C17)</f>
        <v>299</v>
      </c>
    </row>
    <row r="23" spans="2:3" x14ac:dyDescent="0.25">
      <c r="B23" s="636">
        <f>B18</f>
        <v>2023</v>
      </c>
      <c r="C23" s="636">
        <f t="shared" si="0"/>
        <v>274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12</v>
      </c>
      <c r="C5" s="55">
        <v>18</v>
      </c>
      <c r="D5" s="55">
        <v>6</v>
      </c>
      <c r="E5" s="269">
        <f>SUM(B5:D5)</f>
        <v>36</v>
      </c>
      <c r="F5" s="71">
        <v>1046</v>
      </c>
      <c r="G5" s="70">
        <v>0.3</v>
      </c>
      <c r="H5" s="55">
        <v>0.1</v>
      </c>
      <c r="I5" s="110">
        <v>0.1</v>
      </c>
      <c r="J5" s="71">
        <v>5</v>
      </c>
    </row>
    <row r="6" spans="1:10" x14ac:dyDescent="0.25">
      <c r="A6" s="286">
        <v>2022</v>
      </c>
      <c r="B6" s="757">
        <v>21</v>
      </c>
      <c r="C6" s="758">
        <v>19</v>
      </c>
      <c r="D6" s="758">
        <v>4</v>
      </c>
      <c r="E6" s="270">
        <f>SUM(B6:D6)</f>
        <v>44</v>
      </c>
      <c r="F6" s="214">
        <v>848</v>
      </c>
      <c r="G6" s="457">
        <v>0.7</v>
      </c>
      <c r="H6" s="458">
        <v>0.2</v>
      </c>
      <c r="I6" s="763">
        <v>0.1</v>
      </c>
      <c r="J6" s="214">
        <v>4.7</v>
      </c>
    </row>
    <row r="7" spans="1:10" x14ac:dyDescent="0.25">
      <c r="A7" s="218">
        <v>2023</v>
      </c>
      <c r="B7" s="167">
        <v>21</v>
      </c>
      <c r="C7" s="94">
        <v>19</v>
      </c>
      <c r="D7" s="94">
        <v>8</v>
      </c>
      <c r="E7" s="447">
        <f>SUM(B7:D7)</f>
        <v>48</v>
      </c>
      <c r="F7" s="168">
        <v>844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1046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848</v>
      </c>
      <c r="C14" s="28"/>
      <c r="D14" s="28"/>
      <c r="F14" s="625" t="s">
        <v>1526</v>
      </c>
      <c r="G14" s="621">
        <f>IF(ISBLANK(B7),"",B7)</f>
        <v>21</v>
      </c>
      <c r="I14" s="625" t="s">
        <v>1529</v>
      </c>
      <c r="J14" s="621">
        <f>IF(ISBLANK(B7),"",B7)</f>
        <v>21</v>
      </c>
    </row>
    <row r="15" spans="1:10" x14ac:dyDescent="0.25">
      <c r="A15" s="624">
        <f t="shared" ref="A15" si="1">A7</f>
        <v>2023</v>
      </c>
      <c r="B15" s="623">
        <f t="shared" si="0"/>
        <v>844</v>
      </c>
      <c r="C15" s="28"/>
      <c r="D15" s="28"/>
      <c r="F15" s="626" t="s">
        <v>1527</v>
      </c>
      <c r="G15" s="622">
        <f>IF(ISBLANK(C7),"",C7)</f>
        <v>19</v>
      </c>
      <c r="I15" s="626" t="s">
        <v>1538</v>
      </c>
      <c r="J15" s="622">
        <f>IF(ISBLANK(C7),"",C7)</f>
        <v>19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8</v>
      </c>
      <c r="I16" s="627" t="s">
        <v>1539</v>
      </c>
      <c r="J16" s="623">
        <f>IF(ISBLANK(D7),"",D7)</f>
        <v>8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0.7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104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48.9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104</v>
      </c>
      <c r="C6" s="759"/>
      <c r="D6" s="759"/>
      <c r="E6" s="457">
        <v>42.7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76</v>
      </c>
      <c r="C7" s="759"/>
      <c r="D7" s="759"/>
      <c r="E7" s="457">
        <v>31.2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104</v>
      </c>
      <c r="C8" s="760"/>
      <c r="D8" s="760"/>
      <c r="E8" s="601">
        <v>48.9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104</v>
      </c>
      <c r="C16" s="755"/>
      <c r="I16" s="700">
        <f>A6</f>
        <v>2020</v>
      </c>
      <c r="J16" s="674">
        <f>IF(ISBLANK(E6),"",E6)</f>
        <v>42.7</v>
      </c>
      <c r="K16" s="756"/>
    </row>
    <row r="17" spans="1:10" x14ac:dyDescent="0.25">
      <c r="A17" s="701">
        <f>A7</f>
        <v>2021</v>
      </c>
      <c r="B17" s="853">
        <f>IF(ISBLANK(B7),"",B7)</f>
        <v>76</v>
      </c>
      <c r="C17" s="755"/>
      <c r="I17" s="701">
        <f>A7</f>
        <v>2021</v>
      </c>
      <c r="J17" s="853">
        <f>IF(ISBLANK(E7),"",E7)</f>
        <v>31.2</v>
      </c>
    </row>
    <row r="18" spans="1:10" x14ac:dyDescent="0.25">
      <c r="A18" s="702">
        <f>A8</f>
        <v>2022</v>
      </c>
      <c r="B18" s="676">
        <f>IF(ISBLANK(B8),"",B8)</f>
        <v>104</v>
      </c>
      <c r="C18" s="755"/>
      <c r="I18" s="702">
        <f>A8</f>
        <v>2022</v>
      </c>
      <c r="J18" s="676">
        <f>IF(ISBLANK(E8),"",E8)</f>
        <v>48.9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36</v>
      </c>
      <c r="D5" s="449">
        <f>IF(ISBLANK(B5),"",A5)</f>
        <v>2021</v>
      </c>
      <c r="E5" s="618">
        <f>IF(ISBLANK(B5),"",B5)</f>
        <v>36</v>
      </c>
      <c r="K5" s="217">
        <v>2020</v>
      </c>
      <c r="L5" s="655">
        <v>16.7</v>
      </c>
    </row>
    <row r="6" spans="1:12" x14ac:dyDescent="0.25">
      <c r="A6" s="229">
        <v>2022</v>
      </c>
      <c r="B6" s="602">
        <v>34</v>
      </c>
      <c r="D6" s="450">
        <f>IF(ISBLANK(B6),"",A6)</f>
        <v>2022</v>
      </c>
      <c r="E6" s="619">
        <f>IF(ISBLANK(B6),"",B6)</f>
        <v>34</v>
      </c>
      <c r="K6" s="286">
        <v>2021</v>
      </c>
      <c r="L6" s="657">
        <v>17.2</v>
      </c>
    </row>
    <row r="7" spans="1:12" x14ac:dyDescent="0.25">
      <c r="A7" s="123">
        <v>2023</v>
      </c>
      <c r="B7" s="617">
        <v>33</v>
      </c>
      <c r="D7" s="379">
        <f>IF(ISBLANK(B7),"",A7)</f>
        <v>2023</v>
      </c>
      <c r="E7" s="620">
        <f>IF(ISBLANK(B7),"",B7)</f>
        <v>33</v>
      </c>
      <c r="K7" s="219">
        <v>2022</v>
      </c>
      <c r="L7" s="617">
        <v>18.2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</v>
      </c>
      <c r="C4" s="643">
        <v>27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</v>
      </c>
      <c r="C5" s="602">
        <v>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</v>
      </c>
      <c r="C6" s="602">
        <v>27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</v>
      </c>
      <c r="C5" s="643">
        <v>5313</v>
      </c>
      <c r="D5" s="643">
        <v>557</v>
      </c>
      <c r="E5" s="869">
        <v>10.4</v>
      </c>
      <c r="F5" s="1039">
        <v>10.5</v>
      </c>
      <c r="G5" s="1039">
        <v>10.3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</v>
      </c>
      <c r="C6" s="657">
        <v>4198</v>
      </c>
      <c r="D6" s="657">
        <v>466</v>
      </c>
      <c r="E6" s="657">
        <v>11</v>
      </c>
      <c r="F6" s="657">
        <v>11.6</v>
      </c>
      <c r="G6" s="657">
        <v>10.5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</v>
      </c>
      <c r="C7" s="617">
        <v>3578</v>
      </c>
      <c r="D7" s="617">
        <v>446</v>
      </c>
      <c r="E7" s="617">
        <v>12.3</v>
      </c>
      <c r="F7" s="617">
        <v>12.6</v>
      </c>
      <c r="G7" s="617">
        <v>12.1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8.6999999999999993</v>
      </c>
      <c r="C4" s="655">
        <v>439</v>
      </c>
      <c r="D4" s="655">
        <v>12.6</v>
      </c>
      <c r="E4" s="655">
        <v>124</v>
      </c>
      <c r="F4" s="655">
        <v>0.6</v>
      </c>
      <c r="G4" s="655">
        <v>60</v>
      </c>
      <c r="H4" s="655">
        <v>9</v>
      </c>
      <c r="I4" s="655">
        <v>21</v>
      </c>
      <c r="J4" s="655">
        <v>0.5</v>
      </c>
      <c r="K4" s="253"/>
      <c r="L4" s="253"/>
      <c r="M4" s="253"/>
    </row>
    <row r="5" spans="1:13" x14ac:dyDescent="0.25">
      <c r="A5" s="486">
        <v>2022</v>
      </c>
      <c r="B5" s="602">
        <v>9.6</v>
      </c>
      <c r="C5" s="602">
        <v>370</v>
      </c>
      <c r="D5" s="602">
        <v>11.8</v>
      </c>
      <c r="E5" s="602">
        <v>115</v>
      </c>
      <c r="F5" s="602">
        <v>0.6</v>
      </c>
      <c r="G5" s="602">
        <v>57</v>
      </c>
      <c r="H5" s="602">
        <v>8</v>
      </c>
      <c r="I5" s="602">
        <v>22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355</v>
      </c>
      <c r="D6" s="617"/>
      <c r="E6" s="617">
        <v>124</v>
      </c>
      <c r="F6" s="617"/>
      <c r="G6" s="617">
        <v>53</v>
      </c>
      <c r="H6" s="617">
        <v>8</v>
      </c>
      <c r="I6" s="617">
        <v>22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124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167</v>
      </c>
      <c r="C4" s="1006">
        <v>81</v>
      </c>
      <c r="D4" s="1006">
        <v>86</v>
      </c>
      <c r="E4" s="1005">
        <v>410</v>
      </c>
      <c r="F4" s="1006">
        <v>218</v>
      </c>
      <c r="G4" s="1006">
        <v>192</v>
      </c>
      <c r="H4" s="1007">
        <v>7.8</v>
      </c>
      <c r="I4" s="1007">
        <v>19.2</v>
      </c>
      <c r="J4" s="1007">
        <v>-11.4</v>
      </c>
      <c r="K4" s="70">
        <v>192</v>
      </c>
      <c r="L4" s="55">
        <v>92</v>
      </c>
      <c r="M4" s="110">
        <v>100</v>
      </c>
      <c r="N4" s="55">
        <v>200</v>
      </c>
      <c r="O4" s="55">
        <v>82</v>
      </c>
      <c r="P4" s="110">
        <v>118</v>
      </c>
    </row>
    <row r="5" spans="1:17" x14ac:dyDescent="0.25">
      <c r="A5" s="286">
        <v>2021</v>
      </c>
      <c r="B5" s="1008">
        <v>163</v>
      </c>
      <c r="C5" s="1009">
        <v>79</v>
      </c>
      <c r="D5" s="1009">
        <v>84</v>
      </c>
      <c r="E5" s="1008">
        <v>450</v>
      </c>
      <c r="F5" s="1009">
        <v>209</v>
      </c>
      <c r="G5" s="1009">
        <v>241</v>
      </c>
      <c r="H5" s="1010">
        <v>7.7</v>
      </c>
      <c r="I5" s="1010">
        <v>21.3</v>
      </c>
      <c r="J5" s="1010">
        <v>-13.6</v>
      </c>
      <c r="K5" s="212">
        <v>219</v>
      </c>
      <c r="L5" s="58">
        <v>95</v>
      </c>
      <c r="M5" s="160">
        <v>124</v>
      </c>
      <c r="N5" s="58">
        <v>193</v>
      </c>
      <c r="O5" s="58">
        <v>78</v>
      </c>
      <c r="P5" s="160">
        <v>115</v>
      </c>
    </row>
    <row r="6" spans="1:17" x14ac:dyDescent="0.25">
      <c r="A6" s="219">
        <v>2022</v>
      </c>
      <c r="B6" s="1011">
        <v>151</v>
      </c>
      <c r="C6" s="1012">
        <v>80</v>
      </c>
      <c r="D6" s="1012">
        <v>71</v>
      </c>
      <c r="E6" s="1011">
        <v>432</v>
      </c>
      <c r="F6" s="1012">
        <v>211</v>
      </c>
      <c r="G6" s="1012">
        <v>221</v>
      </c>
      <c r="H6" s="1013">
        <v>8.4</v>
      </c>
      <c r="I6" s="1013">
        <v>23.9</v>
      </c>
      <c r="J6" s="1013">
        <v>-15.6</v>
      </c>
      <c r="K6" s="1014">
        <v>224</v>
      </c>
      <c r="L6" s="1015">
        <v>105</v>
      </c>
      <c r="M6" s="1016">
        <v>119</v>
      </c>
      <c r="N6" s="1015">
        <v>256</v>
      </c>
      <c r="O6" s="1015">
        <v>122</v>
      </c>
      <c r="P6" s="1016">
        <v>134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86</v>
      </c>
      <c r="C13" s="319">
        <f>IF(ISBLANK(C4),"",C4)</f>
        <v>81</v>
      </c>
      <c r="D13" s="364"/>
      <c r="E13" s="322">
        <f>A4</f>
        <v>2020</v>
      </c>
      <c r="F13" s="319">
        <f>IF(ISBLANK(G4),"",G4)</f>
        <v>192</v>
      </c>
      <c r="G13" s="319">
        <f>IF(ISBLANK(F4),"",F4)</f>
        <v>218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84</v>
      </c>
      <c r="C14" s="320">
        <f t="shared" ref="C14:C15" si="2">IF(ISBLANK(C5),"",C5)</f>
        <v>79</v>
      </c>
      <c r="D14" s="364"/>
      <c r="E14" s="323">
        <f t="shared" ref="E14:E15" si="3">A5</f>
        <v>2021</v>
      </c>
      <c r="F14" s="320">
        <f t="shared" ref="F14:F15" si="4">IF(ISBLANK(G5),"",G5)</f>
        <v>241</v>
      </c>
      <c r="G14" s="320">
        <f t="shared" ref="G14:G15" si="5">IF(ISBLANK(F5),"",F5)</f>
        <v>209</v>
      </c>
      <c r="H14" s="389"/>
      <c r="I14" s="389"/>
      <c r="J14" s="48"/>
      <c r="K14" s="325" t="s">
        <v>536</v>
      </c>
      <c r="L14" s="328">
        <f>IF(ISBLANK(K4),"",K4)</f>
        <v>192</v>
      </c>
      <c r="M14" s="328">
        <f>IF(ISBLANK(K5),"",K5)</f>
        <v>219</v>
      </c>
      <c r="N14" s="328">
        <f>IF(ISBLANK(K6),"",K6)</f>
        <v>224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71</v>
      </c>
      <c r="C15" s="321">
        <f t="shared" si="2"/>
        <v>80</v>
      </c>
      <c r="E15" s="324">
        <f t="shared" si="3"/>
        <v>2022</v>
      </c>
      <c r="F15" s="321">
        <f t="shared" si="4"/>
        <v>221</v>
      </c>
      <c r="G15" s="321">
        <f t="shared" si="5"/>
        <v>211</v>
      </c>
      <c r="H15" s="211"/>
      <c r="I15" s="211"/>
      <c r="J15" s="28"/>
      <c r="K15" s="326" t="s">
        <v>535</v>
      </c>
      <c r="L15" s="329">
        <f>IF(ISBLANK(N4),"",N4)</f>
        <v>200</v>
      </c>
      <c r="M15" s="329">
        <f>IF(ISBLANK(N5),"",N5)</f>
        <v>193</v>
      </c>
      <c r="N15" s="329">
        <f>IF(ISBLANK(N6),"",N6)</f>
        <v>256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192</v>
      </c>
      <c r="M19" s="328">
        <f>IF(ISBLANK(K5),"",K5)</f>
        <v>219</v>
      </c>
      <c r="N19" s="328">
        <f>IF(ISBLANK(K6),"",K6)</f>
        <v>224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200</v>
      </c>
      <c r="M20" s="329">
        <f>IF(ISBLANK(N5),"",N5)</f>
        <v>193</v>
      </c>
      <c r="N20" s="329">
        <f>IF(ISBLANK(N6),"",N6)</f>
        <v>256</v>
      </c>
      <c r="O20" s="364"/>
    </row>
    <row r="21" spans="1:15" x14ac:dyDescent="0.25">
      <c r="A21" s="322">
        <f>A4</f>
        <v>2020</v>
      </c>
      <c r="B21" s="319">
        <f>IF(ISBLANK(D4),"",D4)</f>
        <v>86</v>
      </c>
      <c r="C21" s="319">
        <f>IF(ISBLANK(C4),"",C4)</f>
        <v>81</v>
      </c>
      <c r="E21" s="322">
        <f>A4</f>
        <v>2020</v>
      </c>
      <c r="F21" s="319">
        <f>IF(ISBLANK(G4),"",G4)</f>
        <v>192</v>
      </c>
      <c r="G21" s="319">
        <f>IF(ISBLANK(F4),"",F4)</f>
        <v>218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84</v>
      </c>
      <c r="C22" s="320">
        <f t="shared" ref="C22:C23" si="8">IF(ISBLANK(C5),"",C5)</f>
        <v>79</v>
      </c>
      <c r="E22" s="323">
        <f t="shared" ref="E22:E23" si="9">A5</f>
        <v>2021</v>
      </c>
      <c r="F22" s="320">
        <f t="shared" ref="F22:F23" si="10">IF(ISBLANK(G5),"",G5)</f>
        <v>241</v>
      </c>
      <c r="G22" s="320">
        <f t="shared" ref="G22:G23" si="11">IF(ISBLANK(F5),"",F5)</f>
        <v>209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71</v>
      </c>
      <c r="C23" s="321">
        <f t="shared" si="8"/>
        <v>80</v>
      </c>
      <c r="E23" s="324">
        <f t="shared" si="9"/>
        <v>2022</v>
      </c>
      <c r="F23" s="321">
        <f t="shared" si="10"/>
        <v>221</v>
      </c>
      <c r="G23" s="321">
        <f t="shared" si="11"/>
        <v>211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7</v>
      </c>
      <c r="C5" s="611"/>
      <c r="D5" s="611"/>
      <c r="E5" s="599">
        <v>20</v>
      </c>
      <c r="F5" s="616"/>
      <c r="G5" s="945"/>
      <c r="H5" s="599">
        <v>132</v>
      </c>
      <c r="I5" s="616">
        <v>47</v>
      </c>
      <c r="J5" s="616">
        <v>85</v>
      </c>
      <c r="K5" s="616"/>
      <c r="L5" s="945"/>
    </row>
    <row r="6" spans="1:12" x14ac:dyDescent="0.25">
      <c r="A6" s="286">
        <v>2021</v>
      </c>
      <c r="B6" s="601">
        <v>4</v>
      </c>
      <c r="C6" s="612"/>
      <c r="D6" s="612"/>
      <c r="E6" s="1034">
        <v>19</v>
      </c>
      <c r="F6" s="1028"/>
      <c r="G6" s="980"/>
      <c r="H6" s="1034">
        <v>102</v>
      </c>
      <c r="I6" s="1028">
        <v>33</v>
      </c>
      <c r="J6" s="1028">
        <v>69</v>
      </c>
      <c r="K6" s="1028"/>
      <c r="L6" s="980"/>
    </row>
    <row r="7" spans="1:12" x14ac:dyDescent="0.25">
      <c r="A7" s="218">
        <v>2022</v>
      </c>
      <c r="B7" s="601">
        <v>16</v>
      </c>
      <c r="C7" s="612"/>
      <c r="D7" s="612"/>
      <c r="E7" s="1034">
        <v>26</v>
      </c>
      <c r="F7" s="1028"/>
      <c r="G7" s="980"/>
      <c r="H7" s="1034">
        <v>124</v>
      </c>
      <c r="I7" s="1028">
        <v>56</v>
      </c>
      <c r="J7" s="1028">
        <v>68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56</v>
      </c>
    </row>
    <row r="15" spans="1:12" ht="30" x14ac:dyDescent="0.25">
      <c r="A15" s="833" t="s">
        <v>1543</v>
      </c>
      <c r="B15" s="623">
        <f>IF(ISBLANK(J7),"",J7)</f>
        <v>68</v>
      </c>
    </row>
    <row r="17" spans="1:2" x14ac:dyDescent="0.25">
      <c r="A17" s="625" t="s">
        <v>1540</v>
      </c>
      <c r="B17" s="621">
        <f>IF(ISBLANK(I7),"",I7)</f>
        <v>56</v>
      </c>
    </row>
    <row r="18" spans="1:2" x14ac:dyDescent="0.25">
      <c r="A18" s="627" t="s">
        <v>1541</v>
      </c>
      <c r="B18" s="623">
        <f>IF(ISBLANK(J7),"",J7)</f>
        <v>68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45.2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51.7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51.5</v>
      </c>
      <c r="C6" s="614">
        <v>37.9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40.799999999999997</v>
      </c>
      <c r="C10" s="614">
        <v>34.5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45.2</v>
      </c>
      <c r="C14" s="73">
        <v>51.7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65.594999999999999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150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8195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110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6874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137.76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40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65.594999999999999</v>
      </c>
      <c r="C5" s="611">
        <v>65.594999999999999</v>
      </c>
      <c r="D5" s="751">
        <v>8864</v>
      </c>
      <c r="E5" s="751">
        <v>34</v>
      </c>
      <c r="G5" s="358">
        <v>2014</v>
      </c>
      <c r="H5" s="70">
        <v>96.31</v>
      </c>
      <c r="I5" s="55">
        <v>2.31</v>
      </c>
      <c r="J5" s="55">
        <v>94</v>
      </c>
      <c r="K5" s="71">
        <v>0</v>
      </c>
    </row>
    <row r="6" spans="1:12" x14ac:dyDescent="0.25">
      <c r="A6" s="286">
        <v>2021</v>
      </c>
      <c r="B6" s="601">
        <v>65.594999999999999</v>
      </c>
      <c r="C6" s="612">
        <v>65.594999999999999</v>
      </c>
      <c r="D6" s="959">
        <v>7297</v>
      </c>
      <c r="E6" s="959">
        <v>35</v>
      </c>
      <c r="G6" s="480">
        <v>2017</v>
      </c>
      <c r="H6" s="212">
        <v>96.31</v>
      </c>
      <c r="I6" s="58">
        <v>2.31</v>
      </c>
      <c r="J6" s="58">
        <v>94</v>
      </c>
      <c r="K6" s="214">
        <v>0</v>
      </c>
    </row>
    <row r="7" spans="1:12" x14ac:dyDescent="0.25">
      <c r="A7" s="218">
        <v>2022</v>
      </c>
      <c r="B7" s="601">
        <v>65.594999999999999</v>
      </c>
      <c r="C7" s="612">
        <v>65.594999999999999</v>
      </c>
      <c r="D7" s="959">
        <v>7659</v>
      </c>
      <c r="E7" s="959">
        <v>40</v>
      </c>
      <c r="G7" s="482">
        <v>2020</v>
      </c>
      <c r="H7" s="72">
        <v>137.76</v>
      </c>
      <c r="I7" s="61">
        <v>2.31</v>
      </c>
      <c r="J7" s="61">
        <v>135.44999999999999</v>
      </c>
      <c r="K7" s="73">
        <v>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65.594999999999999</v>
      </c>
      <c r="D14" s="631">
        <f>A5</f>
        <v>2020</v>
      </c>
      <c r="E14" s="625">
        <f>IF(ISBLANK(D5),"",D5)</f>
        <v>8864</v>
      </c>
      <c r="F14" s="211"/>
      <c r="G14" s="634" t="s">
        <v>925</v>
      </c>
      <c r="H14" s="621">
        <f>IF(ISBLANK(J7),"",J7)</f>
        <v>135.44999999999999</v>
      </c>
      <c r="I14" s="211"/>
      <c r="J14" s="211"/>
    </row>
    <row r="15" spans="1:12" x14ac:dyDescent="0.25">
      <c r="A15" s="870" t="s">
        <v>16</v>
      </c>
      <c r="B15" s="630">
        <f>IF(ISBLANK(B7),"",B7)</f>
        <v>65.594999999999999</v>
      </c>
      <c r="D15" s="632">
        <f t="shared" ref="D15:D16" si="0">A6</f>
        <v>2021</v>
      </c>
      <c r="E15" s="626">
        <f>IF(ISBLANK(D6),"",D6)</f>
        <v>7297</v>
      </c>
      <c r="F15" s="211"/>
      <c r="G15" s="635" t="s">
        <v>926</v>
      </c>
      <c r="H15" s="623">
        <f>IF(ISBLANK(I7),"",I7)</f>
        <v>2.31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7659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65.594999999999999</v>
      </c>
      <c r="F19" s="253"/>
      <c r="G19" s="634" t="s">
        <v>529</v>
      </c>
      <c r="H19" s="621">
        <f>IF(ISBLANK(J7),"",J7)</f>
        <v>135.44999999999999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65.594999999999999</v>
      </c>
      <c r="F20" s="253"/>
      <c r="G20" s="635" t="s">
        <v>528</v>
      </c>
      <c r="H20" s="623">
        <f>IF(ISBLANK(I7),"",I7)</f>
        <v>2.31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0.3</v>
      </c>
      <c r="C5" s="1092">
        <v>8195</v>
      </c>
      <c r="D5" s="1093">
        <v>100</v>
      </c>
      <c r="E5" s="1092">
        <v>6874</v>
      </c>
      <c r="F5" s="1093">
        <v>110</v>
      </c>
    </row>
    <row r="6" spans="1:9" x14ac:dyDescent="0.25">
      <c r="A6" s="218">
        <v>2021</v>
      </c>
      <c r="B6" s="1092">
        <v>0.5</v>
      </c>
      <c r="C6" s="1092">
        <v>8195</v>
      </c>
      <c r="D6" s="1093">
        <v>140</v>
      </c>
      <c r="E6" s="1092">
        <v>6874</v>
      </c>
      <c r="F6" s="1093">
        <v>110</v>
      </c>
    </row>
    <row r="7" spans="1:9" x14ac:dyDescent="0.25">
      <c r="A7" s="219">
        <v>2022</v>
      </c>
      <c r="B7" s="73">
        <v>0.3</v>
      </c>
      <c r="C7" s="73">
        <v>8195</v>
      </c>
      <c r="D7" s="73">
        <v>150</v>
      </c>
      <c r="E7" s="73">
        <v>6874</v>
      </c>
      <c r="F7" s="73">
        <v>110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8195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5110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3085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30491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21513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8978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4.2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4609</v>
      </c>
      <c r="C5" s="458">
        <v>3847</v>
      </c>
      <c r="D5" s="458">
        <v>762</v>
      </c>
      <c r="E5" s="457">
        <v>18626</v>
      </c>
      <c r="F5" s="458">
        <v>15538</v>
      </c>
      <c r="G5" s="458">
        <v>3088</v>
      </c>
      <c r="H5" s="457">
        <v>4</v>
      </c>
      <c r="I5" s="763">
        <v>4.0999999999999996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4387</v>
      </c>
      <c r="C6" s="458">
        <v>3131</v>
      </c>
      <c r="D6" s="458">
        <v>1256</v>
      </c>
      <c r="E6" s="457">
        <v>18049</v>
      </c>
      <c r="F6" s="458">
        <v>12029</v>
      </c>
      <c r="G6" s="458">
        <v>6020</v>
      </c>
      <c r="H6" s="457">
        <v>3.8</v>
      </c>
      <c r="I6" s="763">
        <v>4.8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8195</v>
      </c>
      <c r="C7" s="612">
        <v>5110</v>
      </c>
      <c r="D7" s="612">
        <v>3085</v>
      </c>
      <c r="E7" s="601">
        <v>30491</v>
      </c>
      <c r="F7" s="612">
        <v>21513</v>
      </c>
      <c r="G7" s="612">
        <v>8978</v>
      </c>
      <c r="H7" s="947">
        <v>4.2</v>
      </c>
      <c r="I7" s="948">
        <v>2.9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4609</v>
      </c>
      <c r="C14" s="674">
        <f t="shared" ref="C14:D14" si="0">IF(ISBLANK(C5),"",C5)</f>
        <v>3847</v>
      </c>
      <c r="D14" s="669">
        <f t="shared" si="0"/>
        <v>762</v>
      </c>
      <c r="F14" s="884">
        <f>A5</f>
        <v>2020</v>
      </c>
      <c r="G14" s="674">
        <f>IF(ISBLANK(E5),"",E5)</f>
        <v>18626</v>
      </c>
      <c r="H14" s="674">
        <f t="shared" ref="H14:I16" si="1">IF(ISBLANK(F5),"",F5)</f>
        <v>15538</v>
      </c>
      <c r="I14" s="669">
        <f t="shared" si="1"/>
        <v>3088</v>
      </c>
      <c r="J14" s="756"/>
      <c r="K14" s="884">
        <f>A5</f>
        <v>2020</v>
      </c>
      <c r="L14" s="674">
        <f>IF(ISBLANK(H5),"",H5)</f>
        <v>4</v>
      </c>
      <c r="M14" s="669">
        <f>IF(ISBLANK(I5),"",I5)</f>
        <v>4.0999999999999996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4387</v>
      </c>
      <c r="C15" s="879">
        <f t="shared" si="3"/>
        <v>3131</v>
      </c>
      <c r="D15" s="886">
        <f t="shared" si="3"/>
        <v>1256</v>
      </c>
      <c r="F15" s="890">
        <f t="shared" ref="F15:F16" si="4">A6</f>
        <v>2021</v>
      </c>
      <c r="G15" s="853">
        <f t="shared" ref="G15:G16" si="5">IF(ISBLANK(E6),"",E6)</f>
        <v>18049</v>
      </c>
      <c r="H15" s="853">
        <f t="shared" si="1"/>
        <v>12029</v>
      </c>
      <c r="I15" s="670">
        <f t="shared" si="1"/>
        <v>6020</v>
      </c>
      <c r="J15" s="211"/>
      <c r="K15" s="890">
        <f t="shared" ref="K15:K16" si="6">A6</f>
        <v>2021</v>
      </c>
      <c r="L15" s="853">
        <f t="shared" ref="L15:M16" si="7">IF(ISBLANK(H6),"",H6)</f>
        <v>3.8</v>
      </c>
      <c r="M15" s="670">
        <f t="shared" si="7"/>
        <v>4.8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8195</v>
      </c>
      <c r="C16" s="888">
        <f t="shared" si="3"/>
        <v>5110</v>
      </c>
      <c r="D16" s="889">
        <f t="shared" si="3"/>
        <v>3085</v>
      </c>
      <c r="F16" s="891">
        <f t="shared" si="4"/>
        <v>2022</v>
      </c>
      <c r="G16" s="676">
        <f t="shared" si="5"/>
        <v>30491</v>
      </c>
      <c r="H16" s="676">
        <f t="shared" si="1"/>
        <v>21513</v>
      </c>
      <c r="I16" s="671">
        <f t="shared" si="1"/>
        <v>8978</v>
      </c>
      <c r="J16" s="211"/>
      <c r="K16" s="891">
        <f t="shared" si="6"/>
        <v>2022</v>
      </c>
      <c r="L16" s="676">
        <f t="shared" si="7"/>
        <v>4.2</v>
      </c>
      <c r="M16" s="671">
        <f t="shared" si="7"/>
        <v>2.9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4609</v>
      </c>
      <c r="C22" s="674">
        <f t="shared" ref="C22:D22" si="8">IF(ISBLANK(C5),"",C5)</f>
        <v>3847</v>
      </c>
      <c r="D22" s="669">
        <f t="shared" si="8"/>
        <v>762</v>
      </c>
      <c r="F22" s="884">
        <f>A5</f>
        <v>2020</v>
      </c>
      <c r="G22" s="674">
        <f>IF(ISBLANK(E5),"",E5)</f>
        <v>18626</v>
      </c>
      <c r="H22" s="674">
        <f t="shared" ref="H22:I24" si="9">IF(ISBLANK(F5),"",F5)</f>
        <v>15538</v>
      </c>
      <c r="I22" s="669">
        <f t="shared" si="9"/>
        <v>3088</v>
      </c>
      <c r="J22" s="756"/>
      <c r="K22" s="884">
        <f>A5</f>
        <v>2020</v>
      </c>
      <c r="L22" s="674">
        <f>IF(ISBLANK(H5),"",H5)</f>
        <v>4</v>
      </c>
      <c r="M22" s="669">
        <f>IF(ISBLANK(I5),"",I5)</f>
        <v>4.0999999999999996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4387</v>
      </c>
      <c r="C23" s="853">
        <f t="shared" si="11"/>
        <v>3131</v>
      </c>
      <c r="D23" s="670">
        <f t="shared" si="11"/>
        <v>1256</v>
      </c>
      <c r="F23" s="890">
        <f t="shared" ref="F23:F24" si="12">A6</f>
        <v>2021</v>
      </c>
      <c r="G23" s="853">
        <f t="shared" ref="G23:G24" si="13">IF(ISBLANK(E6),"",E6)</f>
        <v>18049</v>
      </c>
      <c r="H23" s="853">
        <f t="shared" si="9"/>
        <v>12029</v>
      </c>
      <c r="I23" s="670">
        <f t="shared" si="9"/>
        <v>6020</v>
      </c>
      <c r="J23" s="211"/>
      <c r="K23" s="890">
        <f t="shared" ref="K23:K24" si="14">A6</f>
        <v>2021</v>
      </c>
      <c r="L23" s="853">
        <f t="shared" ref="L23:M24" si="15">IF(ISBLANK(H6),"",H6)</f>
        <v>3.8</v>
      </c>
      <c r="M23" s="670">
        <f t="shared" si="15"/>
        <v>4.8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8195</v>
      </c>
      <c r="C24" s="676">
        <f t="shared" si="11"/>
        <v>5110</v>
      </c>
      <c r="D24" s="671">
        <f t="shared" si="11"/>
        <v>3085</v>
      </c>
      <c r="F24" s="891">
        <f t="shared" si="12"/>
        <v>2022</v>
      </c>
      <c r="G24" s="676">
        <f t="shared" si="13"/>
        <v>30491</v>
      </c>
      <c r="H24" s="676">
        <f t="shared" si="9"/>
        <v>21513</v>
      </c>
      <c r="I24" s="671">
        <f t="shared" si="9"/>
        <v>8978</v>
      </c>
      <c r="J24" s="211"/>
      <c r="K24" s="891">
        <f t="shared" si="14"/>
        <v>2022</v>
      </c>
      <c r="L24" s="676">
        <f t="shared" si="15"/>
        <v>4.2</v>
      </c>
      <c r="M24" s="671">
        <f t="shared" si="15"/>
        <v>2.9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65</v>
      </c>
      <c r="C3" s="71">
        <v>49</v>
      </c>
      <c r="D3" s="71">
        <v>16.7</v>
      </c>
      <c r="F3" s="105" t="s">
        <v>537</v>
      </c>
      <c r="G3" s="97">
        <f>IF(ISBLANK(B3),"",B3)</f>
        <v>65</v>
      </c>
      <c r="H3" s="97">
        <f>IF(ISBLANK(B4),"",B4)</f>
        <v>94</v>
      </c>
      <c r="I3" s="97">
        <f>IF(ISBLANK(B5),"",B5)</f>
        <v>86</v>
      </c>
      <c r="J3" s="365"/>
    </row>
    <row r="4" spans="1:12" x14ac:dyDescent="0.25">
      <c r="A4" s="286">
        <v>2021</v>
      </c>
      <c r="B4" s="214">
        <v>94</v>
      </c>
      <c r="C4" s="214">
        <v>48</v>
      </c>
      <c r="D4" s="214">
        <v>12.6</v>
      </c>
      <c r="F4" s="130" t="s">
        <v>538</v>
      </c>
      <c r="G4" s="98">
        <f>IF(ISBLANK(C3),"",C3)</f>
        <v>49</v>
      </c>
      <c r="H4" s="98">
        <f>IF(ISBLANK(C4),"",C4)</f>
        <v>48</v>
      </c>
      <c r="I4" s="98">
        <f>IF(ISBLANK(C5),"",C5)</f>
        <v>58</v>
      </c>
      <c r="J4" s="365"/>
    </row>
    <row r="5" spans="1:12" x14ac:dyDescent="0.25">
      <c r="A5" s="218">
        <v>2022</v>
      </c>
      <c r="B5" s="168">
        <v>86</v>
      </c>
      <c r="C5" s="168">
        <v>58</v>
      </c>
      <c r="D5" s="168">
        <v>13.7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65</v>
      </c>
      <c r="H8" s="97">
        <f>IF(ISBLANK(B4),"",B4)</f>
        <v>94</v>
      </c>
      <c r="I8" s="97">
        <f>IF(ISBLANK(B5),"",B5)</f>
        <v>86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49</v>
      </c>
      <c r="H9" s="98">
        <f>IF(ISBLANK(C4),"",C4)</f>
        <v>48</v>
      </c>
      <c r="I9" s="98">
        <f>IF(ISBLANK(C5),"",C5)</f>
        <v>58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16.7</v>
      </c>
      <c r="H13" s="132">
        <f>IF(ISBLANK(D4),"",D4)</f>
        <v>12.6</v>
      </c>
      <c r="I13" s="132">
        <f>IF(ISBLANK(D5),"",D5)</f>
        <v>13.7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407</v>
      </c>
      <c r="C4" s="110">
        <v>432</v>
      </c>
      <c r="E4" s="29" t="s">
        <v>540</v>
      </c>
      <c r="F4" s="163">
        <f>B4/($B$22+$C$22)*100</f>
        <v>2.2550975177304964</v>
      </c>
      <c r="G4" s="163">
        <f>C4/($B$22+$C$22)*100</f>
        <v>2.3936170212765959</v>
      </c>
      <c r="J4" s="29" t="s">
        <v>540</v>
      </c>
      <c r="K4" s="163">
        <f>G4</f>
        <v>2.3936170212765959</v>
      </c>
    </row>
    <row r="5" spans="1:11" x14ac:dyDescent="0.25">
      <c r="A5" s="202" t="s">
        <v>541</v>
      </c>
      <c r="B5" s="212">
        <v>434</v>
      </c>
      <c r="C5" s="160">
        <v>443</v>
      </c>
      <c r="E5" s="29" t="s">
        <v>541</v>
      </c>
      <c r="F5" s="163">
        <f t="shared" ref="F5:G21" si="0">B5/($B$22+$C$22)*100</f>
        <v>2.4046985815602837</v>
      </c>
      <c r="G5" s="163">
        <f t="shared" si="0"/>
        <v>2.4545656028368796</v>
      </c>
      <c r="J5" s="29" t="s">
        <v>541</v>
      </c>
      <c r="K5" s="163">
        <f t="shared" ref="K5:K21" si="1">G5</f>
        <v>2.4545656028368796</v>
      </c>
    </row>
    <row r="6" spans="1:11" x14ac:dyDescent="0.25">
      <c r="A6" s="202" t="s">
        <v>542</v>
      </c>
      <c r="B6" s="212">
        <v>416</v>
      </c>
      <c r="C6" s="160">
        <v>437</v>
      </c>
      <c r="E6" s="29" t="s">
        <v>542</v>
      </c>
      <c r="F6" s="163">
        <f t="shared" si="0"/>
        <v>2.3049645390070919</v>
      </c>
      <c r="G6" s="163">
        <f t="shared" si="0"/>
        <v>2.4213209219858154</v>
      </c>
      <c r="J6" s="29" t="s">
        <v>542</v>
      </c>
      <c r="K6" s="163">
        <f t="shared" si="1"/>
        <v>2.4213209219858154</v>
      </c>
    </row>
    <row r="7" spans="1:11" x14ac:dyDescent="0.25">
      <c r="A7" s="202" t="s">
        <v>543</v>
      </c>
      <c r="B7" s="212">
        <v>446</v>
      </c>
      <c r="C7" s="160">
        <v>474</v>
      </c>
      <c r="E7" s="29" t="s">
        <v>543</v>
      </c>
      <c r="F7" s="163">
        <f t="shared" si="0"/>
        <v>2.4711879432624113</v>
      </c>
      <c r="G7" s="163">
        <f t="shared" si="0"/>
        <v>2.6263297872340425</v>
      </c>
      <c r="J7" s="29" t="s">
        <v>543</v>
      </c>
      <c r="K7" s="163">
        <f t="shared" si="1"/>
        <v>2.6263297872340425</v>
      </c>
    </row>
    <row r="8" spans="1:11" x14ac:dyDescent="0.25">
      <c r="A8" s="202" t="s">
        <v>544</v>
      </c>
      <c r="B8" s="212">
        <v>383</v>
      </c>
      <c r="C8" s="160">
        <v>421</v>
      </c>
      <c r="E8" s="29" t="s">
        <v>544</v>
      </c>
      <c r="F8" s="163">
        <f t="shared" si="0"/>
        <v>2.1221187943262412</v>
      </c>
      <c r="G8" s="163">
        <f t="shared" si="0"/>
        <v>2.3326684397163122</v>
      </c>
      <c r="J8" s="29" t="s">
        <v>544</v>
      </c>
      <c r="K8" s="163">
        <f t="shared" si="1"/>
        <v>2.3326684397163122</v>
      </c>
    </row>
    <row r="9" spans="1:11" x14ac:dyDescent="0.25">
      <c r="A9" s="202" t="s">
        <v>545</v>
      </c>
      <c r="B9" s="212">
        <v>436</v>
      </c>
      <c r="C9" s="160">
        <v>461</v>
      </c>
      <c r="E9" s="29" t="s">
        <v>545</v>
      </c>
      <c r="F9" s="163">
        <f t="shared" si="0"/>
        <v>2.4157801418439715</v>
      </c>
      <c r="G9" s="163">
        <f t="shared" si="0"/>
        <v>2.554299645390071</v>
      </c>
      <c r="J9" s="29" t="s">
        <v>545</v>
      </c>
      <c r="K9" s="163">
        <f t="shared" si="1"/>
        <v>2.554299645390071</v>
      </c>
    </row>
    <row r="10" spans="1:11" x14ac:dyDescent="0.25">
      <c r="A10" s="202" t="s">
        <v>546</v>
      </c>
      <c r="B10" s="212">
        <v>497</v>
      </c>
      <c r="C10" s="160">
        <v>511</v>
      </c>
      <c r="E10" s="29" t="s">
        <v>546</v>
      </c>
      <c r="F10" s="163">
        <f t="shared" si="0"/>
        <v>2.7537677304964538</v>
      </c>
      <c r="G10" s="163">
        <f t="shared" si="0"/>
        <v>2.8313386524822697</v>
      </c>
      <c r="J10" s="29" t="s">
        <v>546</v>
      </c>
      <c r="K10" s="163">
        <f t="shared" si="1"/>
        <v>2.8313386524822697</v>
      </c>
    </row>
    <row r="11" spans="1:11" x14ac:dyDescent="0.25">
      <c r="A11" s="202" t="s">
        <v>547</v>
      </c>
      <c r="B11" s="212">
        <v>539</v>
      </c>
      <c r="C11" s="160">
        <v>536</v>
      </c>
      <c r="E11" s="29" t="s">
        <v>547</v>
      </c>
      <c r="F11" s="163">
        <f t="shared" si="0"/>
        <v>2.9864804964539005</v>
      </c>
      <c r="G11" s="163">
        <f t="shared" si="0"/>
        <v>2.9698581560283688</v>
      </c>
      <c r="J11" s="29" t="s">
        <v>547</v>
      </c>
      <c r="K11" s="163">
        <f t="shared" si="1"/>
        <v>2.9698581560283688</v>
      </c>
    </row>
    <row r="12" spans="1:11" x14ac:dyDescent="0.25">
      <c r="A12" s="202" t="s">
        <v>548</v>
      </c>
      <c r="B12" s="212">
        <v>621</v>
      </c>
      <c r="C12" s="160">
        <v>649</v>
      </c>
      <c r="E12" s="29" t="s">
        <v>548</v>
      </c>
      <c r="F12" s="163">
        <f t="shared" si="0"/>
        <v>3.4408244680851059</v>
      </c>
      <c r="G12" s="163">
        <f t="shared" si="0"/>
        <v>3.595966312056738</v>
      </c>
      <c r="J12" s="29" t="s">
        <v>548</v>
      </c>
      <c r="K12" s="163">
        <f t="shared" si="1"/>
        <v>3.595966312056738</v>
      </c>
    </row>
    <row r="13" spans="1:11" x14ac:dyDescent="0.25">
      <c r="A13" s="202" t="s">
        <v>549</v>
      </c>
      <c r="B13" s="212">
        <v>626</v>
      </c>
      <c r="C13" s="160">
        <v>640</v>
      </c>
      <c r="E13" s="29" t="s">
        <v>549</v>
      </c>
      <c r="F13" s="163">
        <f t="shared" si="0"/>
        <v>3.4685283687943262</v>
      </c>
      <c r="G13" s="163">
        <f t="shared" si="0"/>
        <v>3.5460992907801421</v>
      </c>
      <c r="J13" s="29" t="s">
        <v>549</v>
      </c>
      <c r="K13" s="163">
        <f t="shared" si="1"/>
        <v>3.5460992907801421</v>
      </c>
    </row>
    <row r="14" spans="1:11" x14ac:dyDescent="0.25">
      <c r="A14" s="202" t="s">
        <v>550</v>
      </c>
      <c r="B14" s="212">
        <v>572</v>
      </c>
      <c r="C14" s="160">
        <v>547</v>
      </c>
      <c r="E14" s="29" t="s">
        <v>550</v>
      </c>
      <c r="F14" s="163">
        <f t="shared" si="0"/>
        <v>3.169326241134752</v>
      </c>
      <c r="G14" s="163">
        <f t="shared" si="0"/>
        <v>3.0308067375886525</v>
      </c>
      <c r="J14" s="29" t="s">
        <v>550</v>
      </c>
      <c r="K14" s="163">
        <f t="shared" si="1"/>
        <v>3.0308067375886525</v>
      </c>
    </row>
    <row r="15" spans="1:11" x14ac:dyDescent="0.25">
      <c r="A15" s="202" t="s">
        <v>551</v>
      </c>
      <c r="B15" s="212">
        <v>655</v>
      </c>
      <c r="C15" s="160">
        <v>650</v>
      </c>
      <c r="E15" s="29" t="s">
        <v>551</v>
      </c>
      <c r="F15" s="163">
        <f t="shared" si="0"/>
        <v>3.6292109929078014</v>
      </c>
      <c r="G15" s="163">
        <f t="shared" si="0"/>
        <v>3.6015070921985819</v>
      </c>
      <c r="J15" s="29" t="s">
        <v>551</v>
      </c>
      <c r="K15" s="163">
        <f t="shared" si="1"/>
        <v>3.6015070921985819</v>
      </c>
    </row>
    <row r="16" spans="1:11" x14ac:dyDescent="0.25">
      <c r="A16" s="202" t="s">
        <v>552</v>
      </c>
      <c r="B16" s="212">
        <v>753</v>
      </c>
      <c r="C16" s="160">
        <v>690</v>
      </c>
      <c r="E16" s="29" t="s">
        <v>552</v>
      </c>
      <c r="F16" s="163">
        <f t="shared" si="0"/>
        <v>4.1722074468085104</v>
      </c>
      <c r="G16" s="163">
        <f t="shared" si="0"/>
        <v>3.8231382978723403</v>
      </c>
      <c r="J16" s="29" t="s">
        <v>552</v>
      </c>
      <c r="K16" s="163">
        <f t="shared" si="1"/>
        <v>3.8231382978723403</v>
      </c>
    </row>
    <row r="17" spans="1:11" x14ac:dyDescent="0.25">
      <c r="A17" s="202" t="s">
        <v>553</v>
      </c>
      <c r="B17" s="212">
        <v>771</v>
      </c>
      <c r="C17" s="160">
        <v>624</v>
      </c>
      <c r="E17" s="29" t="s">
        <v>553</v>
      </c>
      <c r="F17" s="163">
        <f t="shared" si="0"/>
        <v>4.2719414893617014</v>
      </c>
      <c r="G17" s="163">
        <f t="shared" si="0"/>
        <v>3.4574468085106385</v>
      </c>
      <c r="J17" s="29" t="s">
        <v>553</v>
      </c>
      <c r="K17" s="163">
        <f t="shared" si="1"/>
        <v>3.4574468085106385</v>
      </c>
    </row>
    <row r="18" spans="1:11" x14ac:dyDescent="0.25">
      <c r="A18" s="202" t="s">
        <v>554</v>
      </c>
      <c r="B18" s="212">
        <v>692</v>
      </c>
      <c r="C18" s="160">
        <v>523</v>
      </c>
      <c r="E18" s="29" t="s">
        <v>554</v>
      </c>
      <c r="F18" s="163">
        <f t="shared" si="0"/>
        <v>3.8342198581560285</v>
      </c>
      <c r="G18" s="163">
        <f t="shared" si="0"/>
        <v>2.8978280141843973</v>
      </c>
      <c r="J18" s="29" t="s">
        <v>554</v>
      </c>
      <c r="K18" s="163">
        <f t="shared" si="1"/>
        <v>2.8978280141843973</v>
      </c>
    </row>
    <row r="19" spans="1:11" x14ac:dyDescent="0.25">
      <c r="A19" s="202" t="s">
        <v>555</v>
      </c>
      <c r="B19" s="212">
        <v>546</v>
      </c>
      <c r="C19" s="160">
        <v>345</v>
      </c>
      <c r="E19" s="29" t="s">
        <v>555</v>
      </c>
      <c r="F19" s="163">
        <f t="shared" si="0"/>
        <v>3.0252659574468086</v>
      </c>
      <c r="G19" s="163">
        <f t="shared" si="0"/>
        <v>1.9115691489361701</v>
      </c>
      <c r="J19" s="29" t="s">
        <v>555</v>
      </c>
      <c r="K19" s="163">
        <f t="shared" si="1"/>
        <v>1.9115691489361701</v>
      </c>
    </row>
    <row r="20" spans="1:11" x14ac:dyDescent="0.25">
      <c r="A20" s="202" t="s">
        <v>556</v>
      </c>
      <c r="B20" s="212">
        <v>359</v>
      </c>
      <c r="C20" s="160">
        <v>204</v>
      </c>
      <c r="E20" s="29" t="s">
        <v>556</v>
      </c>
      <c r="F20" s="163">
        <f t="shared" si="0"/>
        <v>1.9891400709219857</v>
      </c>
      <c r="G20" s="163">
        <f t="shared" si="0"/>
        <v>1.1303191489361704</v>
      </c>
      <c r="J20" s="29" t="s">
        <v>556</v>
      </c>
      <c r="K20" s="163">
        <f t="shared" si="1"/>
        <v>1.1303191489361704</v>
      </c>
    </row>
    <row r="21" spans="1:11" x14ac:dyDescent="0.25">
      <c r="A21" s="203" t="s">
        <v>557</v>
      </c>
      <c r="B21" s="72">
        <v>220</v>
      </c>
      <c r="C21" s="111">
        <v>88</v>
      </c>
      <c r="E21" s="31" t="s">
        <v>557</v>
      </c>
      <c r="F21" s="163">
        <f t="shared" si="0"/>
        <v>1.2189716312056738</v>
      </c>
      <c r="G21" s="163">
        <f t="shared" si="0"/>
        <v>0.48758865248226951</v>
      </c>
      <c r="J21" s="31" t="s">
        <v>557</v>
      </c>
      <c r="K21" s="210">
        <f t="shared" si="1"/>
        <v>0.48758865248226951</v>
      </c>
    </row>
    <row r="22" spans="1:11" x14ac:dyDescent="0.25">
      <c r="A22" s="309" t="s">
        <v>16</v>
      </c>
      <c r="B22" s="121">
        <f>SUM(B4:B21)</f>
        <v>9373</v>
      </c>
      <c r="C22" s="124">
        <f>SUM(C4:C21)</f>
        <v>8675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2093</v>
      </c>
      <c r="C3" s="110">
        <v>519</v>
      </c>
      <c r="E3" s="297" t="s">
        <v>709</v>
      </c>
      <c r="F3" s="71">
        <v>54.58</v>
      </c>
      <c r="G3" s="71">
        <v>56.55</v>
      </c>
      <c r="K3" s="122" t="s">
        <v>16</v>
      </c>
      <c r="L3" s="71">
        <v>2.48</v>
      </c>
      <c r="M3" s="71">
        <v>2.2000000000000002</v>
      </c>
    </row>
    <row r="4" spans="1:16" x14ac:dyDescent="0.25">
      <c r="A4" s="202" t="s">
        <v>704</v>
      </c>
      <c r="B4" s="212">
        <v>2218</v>
      </c>
      <c r="C4" s="160">
        <v>555</v>
      </c>
      <c r="E4" s="298" t="s">
        <v>710</v>
      </c>
      <c r="F4" s="214">
        <v>36.36</v>
      </c>
      <c r="G4" s="214">
        <v>33.4</v>
      </c>
      <c r="K4" s="215" t="s">
        <v>212</v>
      </c>
      <c r="L4" s="214">
        <v>2.48</v>
      </c>
      <c r="M4" s="214">
        <v>2.1800000000000002</v>
      </c>
      <c r="N4" s="211"/>
    </row>
    <row r="5" spans="1:16" x14ac:dyDescent="0.25">
      <c r="A5" s="202" t="s">
        <v>705</v>
      </c>
      <c r="B5" s="212">
        <v>1501</v>
      </c>
      <c r="C5" s="160">
        <v>318</v>
      </c>
      <c r="E5" s="298" t="s">
        <v>711</v>
      </c>
      <c r="F5" s="214">
        <v>7.46</v>
      </c>
      <c r="G5" s="214">
        <v>7.89</v>
      </c>
      <c r="K5" s="123" t="s">
        <v>213</v>
      </c>
      <c r="L5" s="73">
        <v>2.4900000000000002</v>
      </c>
      <c r="M5" s="73">
        <v>2.29</v>
      </c>
      <c r="N5" s="211"/>
    </row>
    <row r="6" spans="1:16" x14ac:dyDescent="0.25">
      <c r="A6" s="202" t="s">
        <v>706</v>
      </c>
      <c r="B6" s="212">
        <v>1202</v>
      </c>
      <c r="C6" s="160">
        <v>317</v>
      </c>
      <c r="E6" s="298" t="s">
        <v>712</v>
      </c>
      <c r="F6" s="214">
        <v>1.21</v>
      </c>
      <c r="G6" s="214">
        <v>1.55</v>
      </c>
      <c r="K6" s="226"/>
      <c r="L6" s="164"/>
      <c r="M6" s="211"/>
    </row>
    <row r="7" spans="1:16" x14ac:dyDescent="0.25">
      <c r="A7" s="202" t="s">
        <v>707</v>
      </c>
      <c r="B7" s="212">
        <v>357</v>
      </c>
      <c r="C7" s="160">
        <v>100</v>
      </c>
      <c r="E7" s="299" t="s">
        <v>713</v>
      </c>
      <c r="F7" s="73">
        <v>0.39</v>
      </c>
      <c r="G7" s="73">
        <v>0.61</v>
      </c>
      <c r="K7" s="227"/>
      <c r="L7" s="211"/>
      <c r="M7" s="211"/>
    </row>
    <row r="8" spans="1:16" x14ac:dyDescent="0.25">
      <c r="A8" s="203" t="s">
        <v>708</v>
      </c>
      <c r="B8" s="72">
        <v>163</v>
      </c>
      <c r="C8" s="111">
        <v>40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28.069226608977825</v>
      </c>
      <c r="C13" s="301">
        <f>B3/SUM(B3:B8)*100</f>
        <v>27.780727369259356</v>
      </c>
      <c r="E13" s="217" t="s">
        <v>836</v>
      </c>
      <c r="F13" s="289">
        <f>IF(ISBLANK(F3),"",F3)</f>
        <v>54.58</v>
      </c>
      <c r="G13" s="289">
        <f>IF(ISBLANK(G3),"",G3)</f>
        <v>56.55</v>
      </c>
    </row>
    <row r="14" spans="1:16" x14ac:dyDescent="0.25">
      <c r="A14" s="220" t="s">
        <v>825</v>
      </c>
      <c r="B14" s="305">
        <f>C4/SUM(C3:C8)*100</f>
        <v>30.01622498647918</v>
      </c>
      <c r="C14" s="302">
        <f>B4/SUM(B3:B8)*100</f>
        <v>29.439872577647996</v>
      </c>
      <c r="E14" s="286" t="s">
        <v>837</v>
      </c>
      <c r="F14" s="290">
        <f t="shared" ref="F14:G17" si="0">IF(ISBLANK(F4),"",F4)</f>
        <v>36.36</v>
      </c>
      <c r="G14" s="290">
        <f t="shared" si="0"/>
        <v>33.4</v>
      </c>
    </row>
    <row r="15" spans="1:16" x14ac:dyDescent="0.25">
      <c r="A15" s="220" t="s">
        <v>826</v>
      </c>
      <c r="B15" s="305">
        <f>C5/SUM(C3:C8)*100</f>
        <v>17.198485667928608</v>
      </c>
      <c r="C15" s="302">
        <f>B5/SUM(B3:B8)*100</f>
        <v>19.923015662330769</v>
      </c>
      <c r="E15" s="286" t="s">
        <v>838</v>
      </c>
      <c r="F15" s="290">
        <f t="shared" si="0"/>
        <v>7.46</v>
      </c>
      <c r="G15" s="290">
        <f t="shared" si="0"/>
        <v>7.89</v>
      </c>
    </row>
    <row r="16" spans="1:16" x14ac:dyDescent="0.25">
      <c r="A16" s="220" t="s">
        <v>827</v>
      </c>
      <c r="B16" s="305">
        <f>C6/SUM(C3:C8)*100</f>
        <v>17.144402379664683</v>
      </c>
      <c r="C16" s="302">
        <f>B6/SUM(B3:B8)*100</f>
        <v>15.954340323865146</v>
      </c>
      <c r="E16" s="286" t="s">
        <v>839</v>
      </c>
      <c r="F16" s="290">
        <f t="shared" si="0"/>
        <v>1.21</v>
      </c>
      <c r="G16" s="290">
        <f t="shared" si="0"/>
        <v>1.55</v>
      </c>
    </row>
    <row r="17" spans="1:18" x14ac:dyDescent="0.25">
      <c r="A17" s="220" t="s">
        <v>828</v>
      </c>
      <c r="B17" s="305">
        <f>C7/SUM(C3:C8)*100</f>
        <v>5.4083288263926441</v>
      </c>
      <c r="C17" s="302">
        <f>B7/SUM(B3:B8)*100</f>
        <v>4.7385187151579506</v>
      </c>
      <c r="E17" s="219" t="s">
        <v>840</v>
      </c>
      <c r="F17" s="291">
        <f t="shared" si="0"/>
        <v>0.39</v>
      </c>
      <c r="G17" s="291">
        <f t="shared" si="0"/>
        <v>0.61</v>
      </c>
    </row>
    <row r="18" spans="1:18" x14ac:dyDescent="0.25">
      <c r="A18" s="221" t="s">
        <v>829</v>
      </c>
      <c r="B18" s="306">
        <f>C8/SUM(C3:C8)*100</f>
        <v>2.1633315305570577</v>
      </c>
      <c r="C18" s="303">
        <f>B8/SUM(B3:B8)*100</f>
        <v>2.1635253517387842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28.069226608977825</v>
      </c>
      <c r="C22" s="301">
        <f>C13</f>
        <v>27.780727369259356</v>
      </c>
    </row>
    <row r="23" spans="1:18" x14ac:dyDescent="0.25">
      <c r="A23" s="220" t="s">
        <v>831</v>
      </c>
      <c r="B23" s="305">
        <f t="shared" ref="B23:C27" si="1">B14</f>
        <v>30.01622498647918</v>
      </c>
      <c r="C23" s="302">
        <f t="shared" si="1"/>
        <v>29.439872577647996</v>
      </c>
    </row>
    <row r="24" spans="1:18" x14ac:dyDescent="0.25">
      <c r="A24" s="307" t="s">
        <v>832</v>
      </c>
      <c r="B24" s="305">
        <f t="shared" si="1"/>
        <v>17.198485667928608</v>
      </c>
      <c r="C24" s="302">
        <f t="shared" si="1"/>
        <v>19.923015662330769</v>
      </c>
    </row>
    <row r="25" spans="1:18" x14ac:dyDescent="0.25">
      <c r="A25" s="220" t="s">
        <v>833</v>
      </c>
      <c r="B25" s="305">
        <f t="shared" si="1"/>
        <v>17.144402379664683</v>
      </c>
      <c r="C25" s="302">
        <f t="shared" si="1"/>
        <v>15.954340323865146</v>
      </c>
    </row>
    <row r="26" spans="1:18" x14ac:dyDescent="0.25">
      <c r="A26" s="220" t="s">
        <v>834</v>
      </c>
      <c r="B26" s="305">
        <f t="shared" si="1"/>
        <v>5.4083288263926441</v>
      </c>
      <c r="C26" s="302">
        <f t="shared" si="1"/>
        <v>4.7385187151579506</v>
      </c>
    </row>
    <row r="27" spans="1:18" x14ac:dyDescent="0.25">
      <c r="A27" s="308" t="s">
        <v>835</v>
      </c>
      <c r="B27" s="306">
        <f t="shared" si="1"/>
        <v>2.1633315305570577</v>
      </c>
      <c r="C27" s="303">
        <f t="shared" si="1"/>
        <v>2.1635253517387842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2436</v>
      </c>
      <c r="C34" s="110">
        <v>520</v>
      </c>
      <c r="E34" s="297" t="s">
        <v>709</v>
      </c>
      <c r="F34" s="71">
        <v>56.55</v>
      </c>
      <c r="G34" s="211"/>
      <c r="K34" s="122" t="s">
        <v>16</v>
      </c>
      <c r="L34" s="71">
        <v>2.2000000000000002</v>
      </c>
      <c r="M34" s="211"/>
    </row>
    <row r="35" spans="1:16" x14ac:dyDescent="0.25">
      <c r="A35" s="202" t="s">
        <v>704</v>
      </c>
      <c r="B35" s="212">
        <v>2066</v>
      </c>
      <c r="C35" s="160">
        <v>463</v>
      </c>
      <c r="E35" s="298" t="s">
        <v>710</v>
      </c>
      <c r="F35" s="214">
        <v>33.4</v>
      </c>
      <c r="G35" s="211"/>
      <c r="K35" s="215" t="s">
        <v>212</v>
      </c>
      <c r="L35" s="214">
        <v>2.1800000000000002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1007</v>
      </c>
      <c r="C36" s="160">
        <v>261</v>
      </c>
      <c r="E36" s="298" t="s">
        <v>711</v>
      </c>
      <c r="F36" s="214">
        <v>7.89</v>
      </c>
      <c r="G36" s="211"/>
      <c r="K36" s="123" t="s">
        <v>213</v>
      </c>
      <c r="L36" s="73">
        <v>2.29</v>
      </c>
      <c r="M36" s="211"/>
      <c r="N36" s="288">
        <v>2022</v>
      </c>
    </row>
    <row r="37" spans="1:16" x14ac:dyDescent="0.25">
      <c r="A37" s="202" t="s">
        <v>706</v>
      </c>
      <c r="B37" s="212">
        <v>796</v>
      </c>
      <c r="C37" s="160">
        <v>190</v>
      </c>
      <c r="E37" s="298" t="s">
        <v>712</v>
      </c>
      <c r="F37" s="214">
        <v>1.55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206</v>
      </c>
      <c r="C38" s="160">
        <v>69</v>
      </c>
      <c r="E38" s="299" t="s">
        <v>713</v>
      </c>
      <c r="F38" s="73">
        <v>0.61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97</v>
      </c>
      <c r="C39" s="111">
        <v>26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34.009156311314584</v>
      </c>
      <c r="C44" s="301">
        <f>B34/SUM(B34:B39)*100</f>
        <v>36.864406779661017</v>
      </c>
      <c r="E44" s="217" t="s">
        <v>836</v>
      </c>
      <c r="F44" s="289">
        <f>IF(ISBLANK(F34),"",F34)</f>
        <v>56.55</v>
      </c>
    </row>
    <row r="45" spans="1:16" x14ac:dyDescent="0.25">
      <c r="A45" s="220" t="s">
        <v>825</v>
      </c>
      <c r="B45" s="305">
        <f>C35/SUM(C34:C39)*100</f>
        <v>30.281229561805102</v>
      </c>
      <c r="C45" s="302">
        <f>B35/SUM(B34:B39)*100</f>
        <v>31.265133171912833</v>
      </c>
      <c r="E45" s="286" t="s">
        <v>837</v>
      </c>
      <c r="F45" s="290">
        <f t="shared" ref="F45:F48" si="2">IF(ISBLANK(F35),"",F35)</f>
        <v>33.4</v>
      </c>
    </row>
    <row r="46" spans="1:16" x14ac:dyDescent="0.25">
      <c r="A46" s="220" t="s">
        <v>826</v>
      </c>
      <c r="B46" s="305">
        <f>C36/SUM(C34:C39)*100</f>
        <v>17.069980379332897</v>
      </c>
      <c r="C46" s="302">
        <f>B36/SUM(B34:B39)*100</f>
        <v>15.239104116222761</v>
      </c>
      <c r="E46" s="286" t="s">
        <v>838</v>
      </c>
      <c r="F46" s="290">
        <f t="shared" si="2"/>
        <v>7.89</v>
      </c>
    </row>
    <row r="47" spans="1:16" x14ac:dyDescent="0.25">
      <c r="A47" s="220" t="s">
        <v>827</v>
      </c>
      <c r="B47" s="305">
        <f>C37/SUM(C34:C39)*100</f>
        <v>12.426422498364945</v>
      </c>
      <c r="C47" s="302">
        <f>B37/SUM(B34:B39)*100</f>
        <v>12.046004842615012</v>
      </c>
      <c r="E47" s="286" t="s">
        <v>839</v>
      </c>
      <c r="F47" s="290">
        <f t="shared" si="2"/>
        <v>1.55</v>
      </c>
    </row>
    <row r="48" spans="1:16" x14ac:dyDescent="0.25">
      <c r="A48" s="220" t="s">
        <v>828</v>
      </c>
      <c r="B48" s="305">
        <f>C38/SUM(C34:C39)*100</f>
        <v>4.5127534336167434</v>
      </c>
      <c r="C48" s="302">
        <f>B38/SUM(B34:B39)*100</f>
        <v>3.1174334140435835</v>
      </c>
      <c r="E48" s="219" t="s">
        <v>840</v>
      </c>
      <c r="F48" s="291">
        <f t="shared" si="2"/>
        <v>0.61</v>
      </c>
    </row>
    <row r="49" spans="1:3" x14ac:dyDescent="0.25">
      <c r="A49" s="221" t="s">
        <v>829</v>
      </c>
      <c r="B49" s="306">
        <f>C39/SUM(C34:C39)*100</f>
        <v>1.7004578155657293</v>
      </c>
      <c r="C49" s="303">
        <f>B39/SUM(B34:B39)*100</f>
        <v>1.4679176755447942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34.009156311314584</v>
      </c>
      <c r="C53" s="301">
        <f>C44</f>
        <v>36.864406779661017</v>
      </c>
    </row>
    <row r="54" spans="1:3" x14ac:dyDescent="0.25">
      <c r="A54" s="220" t="s">
        <v>831</v>
      </c>
      <c r="B54" s="305">
        <f t="shared" ref="B54:C54" si="3">B45</f>
        <v>30.281229561805102</v>
      </c>
      <c r="C54" s="302">
        <f t="shared" si="3"/>
        <v>31.265133171912833</v>
      </c>
    </row>
    <row r="55" spans="1:3" x14ac:dyDescent="0.25">
      <c r="A55" s="307" t="s">
        <v>832</v>
      </c>
      <c r="B55" s="305">
        <f t="shared" ref="B55:C55" si="4">B46</f>
        <v>17.069980379332897</v>
      </c>
      <c r="C55" s="302">
        <f t="shared" si="4"/>
        <v>15.239104116222761</v>
      </c>
    </row>
    <row r="56" spans="1:3" x14ac:dyDescent="0.25">
      <c r="A56" s="220" t="s">
        <v>833</v>
      </c>
      <c r="B56" s="305">
        <f t="shared" ref="B56:C56" si="5">B47</f>
        <v>12.426422498364945</v>
      </c>
      <c r="C56" s="302">
        <f t="shared" si="5"/>
        <v>12.046004842615012</v>
      </c>
    </row>
    <row r="57" spans="1:3" x14ac:dyDescent="0.25">
      <c r="A57" s="220" t="s">
        <v>834</v>
      </c>
      <c r="B57" s="305">
        <f t="shared" ref="B57:C57" si="6">B48</f>
        <v>4.5127534336167434</v>
      </c>
      <c r="C57" s="302">
        <f t="shared" si="6"/>
        <v>3.1174334140435835</v>
      </c>
    </row>
    <row r="58" spans="1:3" x14ac:dyDescent="0.25">
      <c r="A58" s="308" t="s">
        <v>835</v>
      </c>
      <c r="B58" s="306">
        <f t="shared" ref="B58:C58" si="7">B49</f>
        <v>1.7004578155657293</v>
      </c>
      <c r="C58" s="303">
        <f t="shared" si="7"/>
        <v>1.4679176755447942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2024-04-26T07:40:41Z</dcterms:modified>
</cp:coreProperties>
</file>