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<sst xmlns="http://schemas.openxmlformats.org/spreadsheetml/2006/main" count="6316" uniqueCount="2914">
  <si>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</si>
  <si>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</si>
  <si>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</si>
  <si>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</si>
  <si>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</si>
  <si>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</si>
  <si>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</si>
  <si>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</si>
  <si>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</si>
  <si>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</si>
  <si>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</si>
  <si>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</si>
  <si>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</si>
  <si>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</si>
  <si>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</si>
  <si>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</si>
  <si>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</si>
  <si>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</si>
  <si>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</si>
  <si>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</si>
  <si>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</si>
  <si>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</si>
  <si>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</si>
  <si>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</si>
  <si>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</si>
  <si>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</si>
  <si>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</si>
  <si>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</si>
  <si>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</si>
  <si>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</si>
  <si>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</si>
  <si>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</si>
  <si>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</si>
  <si>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</si>
  <si>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</si>
  <si>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</si>
  <si>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</si>
  <si>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</si>
  <si>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</si>
  <si>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</si>
  <si>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</si>
  <si>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</si>
  <si>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</si>
  <si>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</si>
  <si>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</si>
  <si>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</si>
  <si>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</si>
  <si>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</si>
  <si>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</si>
  <si>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</si>
  <si>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</si>
  <si>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</si>
  <si>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</si>
  <si>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</si>
  <si>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</si>
  <si>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</si>
  <si>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</si>
  <si>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</si>
  <si>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</si>
  <si>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</si>
  <si>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</si>
  <si>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</si>
  <si>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</si>
  <si>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</si>
  <si>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</si>
  <si>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</si>
  <si>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</si>
  <si>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</si>
  <si>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</si>
  <si>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</si>
  <si>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</si>
  <si>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</si>
  <si>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</si>
  <si>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</si>
  <si>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</si>
  <si>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</si>
  <si>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</si>
  <si>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</si>
  <si>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</si>
  <si>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</si>
  <si>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</si>
  <si>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</si>
  <si>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</si>
  <si>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</si>
  <si>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</si>
  <si>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</si>
  <si>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</si>
  <si>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</si>
  <si>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</si>
  <si>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</si>
  <si>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</si>
  <si>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</si>
  <si>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</si>
  <si>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</si>
  <si>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</si>
  <si>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</si>
  <si>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</si>
  <si>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</si>
  <si>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</si>
  <si>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</si>
  <si>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</si>
  <si>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</si>
  <si>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</si>
  <si>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</si>
  <si>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</si>
  <si>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</si>
  <si>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</si>
  <si>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</si>
  <si>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</si>
  <si>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</si>
  <si>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</si>
  <si>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</si>
  <si>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</si>
  <si>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</si>
  <si>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</si>
  <si>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</si>
  <si>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</si>
  <si>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</si>
  <si>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</si>
  <si>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</si>
  <si>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</si>
  <si>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</si>
  <si>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</si>
  <si>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</si>
  <si>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</si>
  <si>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</si>
  <si>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</si>
  <si>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</si>
  <si>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</si>
  <si>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</si>
  <si>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</si>
  <si>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</si>
  <si>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</si>
  <si>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</si>
  <si>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</si>
  <si>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</si>
  <si>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</si>
  <si>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</si>
  <si>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</si>
  <si>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</si>
  <si>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</si>
  <si>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</si>
  <si>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</si>
  <si>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</si>
  <si>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</si>
  <si>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</si>
  <si>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</si>
  <si>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</si>
  <si>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</si>
  <si>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</si>
  <si>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</si>
  <si>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</si>
  <si>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</si>
  <si>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</si>
  <si>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</si>
  <si>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</si>
  <si>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</si>
  <si>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</si>
  <si>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</si>
  <si>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</si>
  <si>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</si>
  <si>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</si>
  <si>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</si>
  <si>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</si>
  <si>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</si>
  <si>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</si>
  <si>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</si>
  <si>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</si>
  <si>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</si>
  <si>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</si>
  <si>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</si>
  <si>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</si>
  <si>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</si>
  <si>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</si>
  <si>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</si>
  <si>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</si>
  <si>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</si>
  <si>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</si>
  <si>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</si>
  <si>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</si>
  <si>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</si>
  <si>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</si>
  <si>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</si>
  <si>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</si>
  <si>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</si>
  <si>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</si>
  <si>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</si>
  <si>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</si>
  <si>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</si>
  <si>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</si>
  <si>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</si>
  <si>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</si>
  <si>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</si>
  <si>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</si>
  <si>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</si>
  <si>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</si>
  <si>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</si>
  <si>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</si>
  <si>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</si>
  <si>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</si>
  <si>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</si>
  <si>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</si>
  <si>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</si>
  <si>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</si>
  <si>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</si>
  <si>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</si>
  <si>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</si>
  <si>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</si>
  <si>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</si>
  <si>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</si>
  <si>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</si>
  <si>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</si>
  <si>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</si>
  <si>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</si>
  <si>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</si>
  <si>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</si>
  <si>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</si>
  <si>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</si>
  <si>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</si>
  <si>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</si>
  <si>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</si>
  <si>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</si>
  <si>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</si>
  <si>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</si>
  <si>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</si>
  <si>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</si>
  <si>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</si>
  <si>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</si>
  <si>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</si>
  <si>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</si>
  <si>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</si>
  <si>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</si>
  <si>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</si>
  <si>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</si>
  <si>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</si>
  <si>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</si>
  <si>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</si>
  <si>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</si>
  <si>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</si>
  <si>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</si>
  <si>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</si>
  <si>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</si>
  <si>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</si>
  <si>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</si>
  <si>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</si>
  <si>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</si>
  <si>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</si>
  <si>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</si>
  <si>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</si>
  <si>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</si>
  <si>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</si>
  <si>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</si>
  <si>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</si>
  <si>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</si>
  <si>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</si>
  <si>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</si>
  <si>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</si>
  <si>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</si>
  <si>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</si>
  <si>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</si>
  <si>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</si>
  <si>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</si>
  <si>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</si>
  <si>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</si>
  <si>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</si>
  <si>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</si>
  <si>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</si>
  <si>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</si>
  <si>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</si>
  <si>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</si>
  <si>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</si>
  <si>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</si>
  <si>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</si>
  <si>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</si>
  <si>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</si>
  <si>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</si>
  <si>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</si>
  <si>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</si>
  <si>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</si>
  <si>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</si>
  <si>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</si>
  <si>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</si>
  <si>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</si>
  <si>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</si>
  <si>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</si>
  <si>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</si>
  <si>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</si>
  <si>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</si>
  <si>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</si>
  <si>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</si>
  <si>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</si>
  <si>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</si>
  <si>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</si>
  <si>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</si>
  <si>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</si>
  <si>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</si>
  <si>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</si>
  <si>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</si>
  <si>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</si>
  <si>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</si>
  <si>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</si>
  <si>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</si>
  <si>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</si>
  <si>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</si>
  <si>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</si>
  <si>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</si>
  <si>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</si>
  <si>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</si>
  <si>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</si>
  <si>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</si>
  <si>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</si>
  <si>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</si>
  <si>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</si>
  <si>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</si>
  <si>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</si>
  <si>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</si>
  <si>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</si>
  <si>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</si>
  <si>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</si>
  <si>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</si>
  <si>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</si>
  <si>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</si>
  <si>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</si>
  <si>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</si>
  <si>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</si>
  <si>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</si>
  <si>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</si>
  <si>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</si>
  <si>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</si>
  <si>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</si>
  <si>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</si>
  <si>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</si>
  <si>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</si>
  <si>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</si>
  <si>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</si>
  <si>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</si>
  <si>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</si>
  <si>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</si>
  <si>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</si>
  <si>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</si>
  <si>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</si>
  <si>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</si>
  <si>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</si>
  <si>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</si>
  <si>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</si>
  <si>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</si>
  <si>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</si>
  <si>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</si>
  <si>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</si>
  <si>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</si>
  <si>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</si>
  <si>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</si>
  <si>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</si>
  <si>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</si>
  <si>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</si>
  <si>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</si>
  <si>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</si>
  <si>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</si>
  <si>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</si>
  <si>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</si>
  <si>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</si>
  <si>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</si>
  <si>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</si>
  <si>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</si>
  <si>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</si>
  <si>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</si>
  <si>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</si>
  <si>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</si>
  <si>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</si>
  <si>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</si>
  <si>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</si>
  <si>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</si>
  <si>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</si>
  <si>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</si>
  <si>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</si>
  <si>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</si>
  <si>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</si>
  <si>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</si>
  <si>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</si>
  <si>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</si>
  <si>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</si>
  <si>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</si>
  <si>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</si>
  <si>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</si>
  <si>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</si>
  <si>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</si>
  <si>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</si>
  <si>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</si>
  <si>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</si>
  <si>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</si>
  <si>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</si>
  <si>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</si>
  <si>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</si>
  <si>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</si>
  <si>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</si>
  <si>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</si>
  <si>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</si>
  <si>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</si>
  <si>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</si>
  <si>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</si>
  <si>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</si>
  <si>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</si>
  <si>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</si>
  <si>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</si>
  <si>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</si>
  <si>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</si>
  <si>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</si>
  <si>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</si>
  <si>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</si>
  <si>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</si>
  <si>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</si>
  <si>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</si>
  <si>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</si>
  <si>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</si>
  <si>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</si>
  <si>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</si>
  <si>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</si>
  <si>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</si>
  <si>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</si>
  <si>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</si>
  <si>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</si>
  <si>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</si>
  <si>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</si>
  <si>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</si>
  <si>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</si>
  <si>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</si>
  <si>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</si>
  <si>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</si>
  <si>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</si>
  <si>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</si>
  <si>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</si>
  <si>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</si>
  <si>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</si>
  <si>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</si>
  <si>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</si>
  <si>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</si>
  <si>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</si>
  <si>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</si>
  <si>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</si>
  <si>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</si>
  <si>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</si>
  <si>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</si>
  <si>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</si>
  <si>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</si>
  <si>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</si>
  <si>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</si>
  <si>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</si>
  <si>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</si>
  <si>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</si>
  <si>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</si>
  <si>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</si>
  <si>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</si>
  <si>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</si>
  <si>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</si>
  <si>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</si>
  <si>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</si>
  <si>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</si>
  <si>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</si>
  <si>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</si>
  <si>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</si>
  <si>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</si>
  <si>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</si>
  <si>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</si>
  <si>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</si>
  <si>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</si>
  <si>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</si>
  <si>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</si>
  <si>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</si>
  <si>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</si>
  <si>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</si>
  <si>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</si>
  <si>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</si>
  <si>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</si>
  <si>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</si>
  <si>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</si>
  <si>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</si>
  <si>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</si>
  <si>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</si>
  <si>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</si>
  <si>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</si>
  <si>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</si>
  <si>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</si>
  <si>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</si>
  <si>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</si>
  <si>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</si>
  <si>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</si>
  <si>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</si>
  <si>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</si>
  <si>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</si>
  <si>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</si>
  <si>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</si>
  <si>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</si>
  <si>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</si>
  <si>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</si>
  <si>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</si>
  <si>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</si>
  <si>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</si>
  <si>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</si>
  <si>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</si>
  <si>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</si>
  <si>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</si>
  <si>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</si>
  <si>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</si>
  <si>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</si>
  <si>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</si>
  <si>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</si>
  <si>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</si>
  <si>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</si>
  <si>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</si>
  <si>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</si>
  <si>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</si>
  <si>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</si>
  <si>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</si>
  <si>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</si>
  <si>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</si>
  <si>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</si>
  <si>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</si>
  <si>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</si>
  <si>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</si>
  <si>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</si>
  <si>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</si>
  <si>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</si>
  <si>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</si>
  <si>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</si>
  <si>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</si>
  <si>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</si>
  <si>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</si>
  <si>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</si>
  <si>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</si>
  <si>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</si>
  <si>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</si>
  <si>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</si>
  <si>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</si>
  <si>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</si>
  <si>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</si>
  <si>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</si>
  <si>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</si>
  <si>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</si>
  <si>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</si>
  <si>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</si>
  <si>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</si>
  <si>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</si>
  <si>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</si>
  <si>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</si>
  <si>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</si>
  <si>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</si>
  <si>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</si>
  <si>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</si>
  <si>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</si>
  <si>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</si>
  <si>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</si>
  <si>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</si>
  <si>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</si>
  <si>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</si>
  <si>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</si>
  <si>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</si>
  <si>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</si>
  <si>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</si>
  <si>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</si>
  <si>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</si>
  <si>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</si>
  <si>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</si>
  <si>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</si>
  <si>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</si>
  <si>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</si>
  <si>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</si>
  <si>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</si>
  <si>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</si>
  <si>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</si>
  <si>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</si>
  <si>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</si>
  <si>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</si>
  <si>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</si>
  <si>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</si>
  <si>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</si>
  <si>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</si>
  <si>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</si>
  <si>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</si>
  <si>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</si>
  <si>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</si>
  <si>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</si>
  <si>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</si>
  <si>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</si>
  <si>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</si>
  <si>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</si>
  <si>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</si>
  <si>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</si>
  <si>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</si>
  <si>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</si>
  <si>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</si>
  <si>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</si>
  <si>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</si>
  <si>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</si>
  <si>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</si>
  <si>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</si>
  <si>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</si>
  <si>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</si>
  <si>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</si>
  <si>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</si>
  <si>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</si>
  <si>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</si>
  <si>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</si>
  <si>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</si>
  <si>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</si>
  <si>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</si>
  <si>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</si>
  <si>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</si>
  <si>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</si>
  <si>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</si>
  <si>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</si>
  <si>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</si>
  <si>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</si>
  <si>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</si>
  <si>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</si>
  <si>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</si>
  <si>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</si>
  <si>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</si>
  <si>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</si>
  <si>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</si>
  <si>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</si>
  <si>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</si>
  <si>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</si>
  <si>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</si>
  <si>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</si>
  <si>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</si>
  <si>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</si>
  <si>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</si>
  <si>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</si>
  <si>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</si>
  <si>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</si>
  <si>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</si>
  <si>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</si>
  <si>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</si>
  <si>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</si>
  <si>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</si>
  <si>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</si>
  <si>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</si>
  <si>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</si>
  <si>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</si>
  <si>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</si>
  <si>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</si>
  <si>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</si>
  <si>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</si>
  <si>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</si>
  <si>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</si>
  <si>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</si>
  <si>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</si>
  <si>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</si>
  <si>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</si>
  <si>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</si>
  <si>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</si>
  <si>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</si>
  <si>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</si>
  <si>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</si>
  <si>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</si>
  <si>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</si>
  <si>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</si>
  <si>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</si>
  <si>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</si>
  <si>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</si>
  <si>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</si>
  <si>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</si>
  <si>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</si>
  <si>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</si>
  <si>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</si>
  <si>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</si>
  <si>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</si>
  <si>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</si>
  <si>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</si>
  <si>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</si>
  <si>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</si>
  <si>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</si>
  <si>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</si>
  <si>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</si>
  <si>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</si>
  <si>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</si>
  <si>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</si>
  <si>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</si>
  <si>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</si>
  <si>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</si>
  <si>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</si>
  <si>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</si>
  <si>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</si>
  <si>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</si>
  <si>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</si>
  <si>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</si>
  <si>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</si>
  <si>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</si>
  <si>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</si>
  <si>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</si>
  <si>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</si>
  <si>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</si>
  <si>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</si>
  <si>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</si>
  <si>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</si>
  <si>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</si>
  <si>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</si>
  <si>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</si>
  <si>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</si>
  <si>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</si>
  <si>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</si>
  <si>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</si>
  <si>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</si>
  <si>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</si>
  <si>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</si>
  <si>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</si>
  <si>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</si>
  <si>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</si>
  <si>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</si>
  <si>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</si>
  <si>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</si>
  <si>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</si>
  <si>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</si>
  <si>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</si>
  <si>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</si>
  <si>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</si>
  <si>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</si>
  <si>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</si>
  <si>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</si>
  <si>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</si>
  <si>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</si>
  <si>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</si>
  <si>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</si>
  <si>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</si>
  <si>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</si>
  <si>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</si>
  <si>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</si>
  <si>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</si>
  <si>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</si>
  <si>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</si>
  <si>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</si>
  <si>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</si>
  <si>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</si>
  <si>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</si>
  <si>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</si>
  <si>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</si>
  <si>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</si>
  <si>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</si>
  <si>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</si>
  <si>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</si>
  <si>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</si>
  <si>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</si>
  <si>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</si>
  <si>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</si>
  <si>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</si>
  <si>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</si>
  <si>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</si>
  <si>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</si>
  <si>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</si>
  <si>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</si>
  <si>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</si>
  <si>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</si>
  <si>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</si>
  <si>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</si>
  <si>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</si>
  <si>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</si>
  <si>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</si>
  <si>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</si>
  <si>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</si>
  <si>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</si>
  <si>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</si>
  <si>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</si>
  <si>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</si>
  <si>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</si>
  <si>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</si>
  <si>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</si>
  <si>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</si>
  <si>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</si>
  <si>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</si>
  <si>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</si>
  <si>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</si>
  <si>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</si>
  <si>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</si>
  <si>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</si>
  <si>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</si>
  <si>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</si>
  <si>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</si>
  <si>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</si>
  <si>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</si>
  <si>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</si>
  <si>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</si>
  <si>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</si>
  <si>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</si>
  <si>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</si>
  <si>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</si>
  <si>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</si>
  <si>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</si>
  <si>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</si>
  <si>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</si>
  <si>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</si>
  <si>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</si>
  <si>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</si>
  <si>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</si>
  <si>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</si>
  <si>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</si>
  <si>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</si>
  <si>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</si>
  <si>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</si>
  <si>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</si>
  <si>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</si>
  <si>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</si>
  <si>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</si>
  <si>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</si>
  <si>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</si>
  <si>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</si>
  <si>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</si>
  <si>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</si>
  <si>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</si>
  <si>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</si>
  <si>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</si>
  <si>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</si>
  <si>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</si>
  <si>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</si>
  <si>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</si>
  <si>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</si>
  <si>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</si>
  <si>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</si>
  <si>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</si>
  <si>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</si>
  <si>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</si>
  <si>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</si>
  <si>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</si>
  <si>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</si>
  <si>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</si>
  <si>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</si>
  <si>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</si>
  <si>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</si>
  <si>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</si>
  <si>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</si>
  <si>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</si>
  <si>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</si>
  <si>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</si>
  <si>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</si>
  <si>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</si>
  <si>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</si>
  <si>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</si>
  <si>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</si>
  <si>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</si>
  <si>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</si>
  <si>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</si>
  <si>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</si>
  <si>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</si>
  <si>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</si>
  <si>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</si>
  <si>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</si>
  <si>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</si>
  <si>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</si>
  <si>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</si>
  <si>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</si>
  <si>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</si>
  <si>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</si>
  <si>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</si>
  <si>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</si>
  <si>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</si>
  <si>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</si>
  <si>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</si>
  <si>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</si>
  <si>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</si>
  <si>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</si>
  <si>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</si>
  <si>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</si>
  <si>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</si>
  <si>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</si>
  <si>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</si>
  <si>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</si>
  <si>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</si>
  <si>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</si>
  <si>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</si>
  <si>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</si>
  <si>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</si>
  <si>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</si>
  <si>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</si>
  <si>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</si>
  <si>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</si>
  <si>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</si>
  <si>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</si>
  <si>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</si>
  <si>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</si>
  <si>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</si>
  <si>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</si>
  <si>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</si>
  <si>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</si>
  <si>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</si>
  <si>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</si>
  <si>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</si>
  <si>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</si>
  <si>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</si>
  <si>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</si>
  <si>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</si>
  <si>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</si>
  <si>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</si>
  <si>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</si>
  <si>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</si>
  <si>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</si>
  <si>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</si>
  <si>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</si>
  <si>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</si>
  <si>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</si>
  <si>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</si>
  <si>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</si>
  <si>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</si>
  <si>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</si>
  <si>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</si>
  <si>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</si>
  <si>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</si>
  <si>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</si>
  <si>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</si>
  <si>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</si>
  <si>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</si>
  <si>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</si>
  <si>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</si>
  <si>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</si>
  <si>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</si>
  <si>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</si>
  <si>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</si>
  <si>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</si>
  <si>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</si>
  <si>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</si>
  <si>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</si>
  <si>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</si>
  <si>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</si>
  <si>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</si>
  <si>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</si>
  <si>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</si>
  <si>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</si>
  <si>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</si>
  <si>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</si>
  <si>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</si>
  <si>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</si>
  <si>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</si>
  <si>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</si>
  <si>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</si>
  <si>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</si>
  <si>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</si>
  <si>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</si>
  <si>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</si>
  <si>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</si>
  <si>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</si>
  <si>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</si>
  <si>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</si>
  <si>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</si>
  <si>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</si>
  <si>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</si>
  <si>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</si>
  <si>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</si>
  <si>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</si>
  <si>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</si>
  <si>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</si>
  <si>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</si>
  <si>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</si>
  <si>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</si>
  <si>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</si>
  <si>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</si>
  <si>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</si>
  <si>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</si>
  <si>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</si>
  <si>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</si>
  <si>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</si>
  <si>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</si>
  <si>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</si>
  <si>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</si>
  <si>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</si>
  <si>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</si>
  <si>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</si>
  <si>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</si>
  <si>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</si>
  <si>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</si>
  <si>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</si>
  <si>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</si>
  <si>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</si>
  <si>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</si>
  <si>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</si>
  <si>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</si>
  <si>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</si>
  <si>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</si>
  <si>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</si>
  <si>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</si>
  <si>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</si>
  <si>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</si>
  <si>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</si>
  <si>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</si>
  <si>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</si>
  <si>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</si>
  <si>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</si>
  <si>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</si>
  <si>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</si>
  <si>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</si>
  <si>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</si>
  <si>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</si>
  <si>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</si>
  <si>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</si>
  <si>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</si>
  <si>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</si>
  <si>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</si>
  <si>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</si>
  <si>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</si>
  <si>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</si>
  <si>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</si>
  <si>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</si>
  <si>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</si>
  <si>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</si>
  <si>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</si>
  <si>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</si>
  <si>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</si>
  <si>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</si>
  <si>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</si>
  <si>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</si>
  <si>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</si>
  <si>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</si>
  <si>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</si>
  <si>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</si>
  <si>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</si>
  <si>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</si>
  <si>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</si>
  <si>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</si>
  <si>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</si>
  <si>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</si>
  <si>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</si>
  <si>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</si>
  <si>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</si>
  <si>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</si>
  <si>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</si>
  <si>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</si>
  <si>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</si>
  <si>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</si>
  <si>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</si>
  <si>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</si>
  <si>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</si>
  <si>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</si>
  <si>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</si>
  <si>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</si>
  <si>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</si>
  <si>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</si>
  <si>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</si>
  <si>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</si>
  <si>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</si>
  <si>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</si>
  <si>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</si>
  <si>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</si>
  <si>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</si>
  <si>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</si>
  <si>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</si>
  <si>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</si>
  <si>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</si>
  <si>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</si>
  <si>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</si>
  <si>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</si>
  <si>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</si>
  <si>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</si>
  <si>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</si>
  <si>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</si>
  <si>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</si>
  <si>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</si>
  <si>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</si>
  <si>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</si>
  <si>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</si>
  <si>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</si>
  <si>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</si>
  <si>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</si>
  <si>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</si>
  <si>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</si>
  <si>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</si>
  <si>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</si>
  <si>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</si>
  <si>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</si>
  <si>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</si>
  <si>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</si>
  <si>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</si>
  <si>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</si>
  <si>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</si>
  <si>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</si>
  <si>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</si>
  <si>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</si>
  <si>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</si>
  <si>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</si>
  <si>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</si>
  <si>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</si>
  <si>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</si>
  <si>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</si>
  <si>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</si>
  <si>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</si>
  <si>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</si>
  <si>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</si>
  <si>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</si>
  <si>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</si>
  <si>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</si>
  <si>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</si>
  <si>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</si>
  <si>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</si>
  <si>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</si>
  <si>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</si>
  <si>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</si>
  <si>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</si>
  <si>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</si>
  <si>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</si>
  <si>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</si>
  <si>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</si>
  <si>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</si>
  <si>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</si>
  <si>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</si>
  <si>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</si>
  <si>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</si>
  <si>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</si>
  <si>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</si>
  <si>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</si>
  <si>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</si>
  <si>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</si>
  <si>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</si>
  <si>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</si>
  <si>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</si>
  <si>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</si>
  <si>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</si>
  <si>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</si>
  <si>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</si>
  <si>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</si>
  <si>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</si>
  <si>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</si>
  <si>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</si>
  <si>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</si>
  <si>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</si>
  <si>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</si>
  <si>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</si>
  <si>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</si>
  <si>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</si>
  <si>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</si>
  <si>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</si>
  <si>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</si>
  <si>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</si>
  <si>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</si>
  <si>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</si>
  <si>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</si>
  <si>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</si>
  <si>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</si>
  <si>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</si>
  <si>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</si>
  <si>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</si>
  <si>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</si>
  <si>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</si>
  <si>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</si>
  <si>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</si>
  <si>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</si>
  <si>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</si>
  <si>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</si>
  <si>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</si>
  <si>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</si>
  <si>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</si>
  <si>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</si>
  <si>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</si>
  <si>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</si>
  <si>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</si>
  <si>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</si>
  <si>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</si>
  <si>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</si>
  <si>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</si>
  <si>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</si>
  <si>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</si>
  <si>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</si>
  <si>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</si>
  <si>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</si>
  <si>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</si>
  <si>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</si>
  <si>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</si>
  <si>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</si>
  <si>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</si>
  <si>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</si>
  <si>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</si>
  <si>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</si>
  <si>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</si>
  <si>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</si>
  <si>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</si>
  <si>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</si>
  <si>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</si>
  <si>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</si>
  <si>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</si>
  <si>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</si>
  <si>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</si>
  <si>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</si>
  <si>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</si>
  <si>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</si>
  <si>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</si>
  <si>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</si>
  <si>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</si>
  <si>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</si>
  <si>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</si>
  <si>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</si>
  <si>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</si>
  <si>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</si>
  <si>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</si>
  <si>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</si>
  <si>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</si>
  <si>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</si>
  <si>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</si>
  <si>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</si>
  <si>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</si>
  <si>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</si>
  <si>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</si>
  <si>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</si>
  <si>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</si>
  <si>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</si>
  <si>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</si>
  <si>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</si>
  <si>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</si>
  <si>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</si>
  <si>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</si>
  <si>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</si>
  <si>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</si>
  <si>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</si>
  <si>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</si>
  <si>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</si>
  <si>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</si>
  <si>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</si>
  <si>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</si>
  <si>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</si>
  <si>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</si>
  <si>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</si>
  <si>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</si>
  <si>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</si>
  <si>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</si>
  <si>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</si>
  <si>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</si>
  <si>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</si>
  <si>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</si>
  <si>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</si>
  <si>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</si>
  <si>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</si>
  <si>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</si>
  <si>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</si>
  <si>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</si>
  <si>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</si>
  <si>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</si>
  <si>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</si>
  <si>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</si>
  <si>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</si>
  <si>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</si>
  <si>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</si>
  <si>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</si>
  <si>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</si>
  <si>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</si>
  <si>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</si>
  <si>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</si>
  <si>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</si>
  <si>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</si>
  <si>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</si>
  <si>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</si>
  <si>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</si>
  <si>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</si>
  <si>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</si>
  <si>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</si>
  <si>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</si>
  <si>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</si>
  <si>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</si>
  <si>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</si>
  <si>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</si>
  <si>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</si>
  <si>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</si>
  <si>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</si>
  <si>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</si>
  <si>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</si>
  <si>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</si>
  <si>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</si>
  <si>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</si>
  <si>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</si>
  <si>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</si>
  <si>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</si>
  <si>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</si>
  <si>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</si>
  <si>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</si>
  <si>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</si>
  <si>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</si>
  <si>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</si>
  <si>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</si>
  <si>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</si>
  <si>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</si>
  <si>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</si>
  <si>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</si>
  <si>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</si>
  <si>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</si>
  <si>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</si>
  <si>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</si>
  <si>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</si>
  <si>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</si>
  <si>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</si>
  <si>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</si>
  <si>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</si>
  <si>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</si>
  <si>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</si>
  <si>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</si>
  <si>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</si>
  <si>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</si>
  <si>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</si>
  <si>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</si>
  <si>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</si>
  <si>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</si>
  <si>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</si>
  <si>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</si>
  <si>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</si>
  <si>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</si>
  <si>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</si>
  <si>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</si>
  <si>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</si>
  <si>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</si>
  <si>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</si>
  <si>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</si>
  <si>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</si>
  <si>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</si>
  <si>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</si>
  <si>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</si>
  <si>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</si>
  <si>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</si>
  <si>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</si>
  <si>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</si>
  <si>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</si>
  <si>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</si>
  <si>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</si>
  <si>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</si>
  <si>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</si>
  <si>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</si>
  <si>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</si>
  <si>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</si>
  <si>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</si>
  <si>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</si>
  <si>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</si>
  <si>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</si>
  <si>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</si>
  <si>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</si>
  <si>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</si>
  <si>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</si>
  <si>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</si>
  <si>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</si>
  <si>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</si>
  <si>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</si>
  <si>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</si>
  <si>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</si>
  <si>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</si>
  <si>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</si>
  <si>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</si>
  <si>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</si>
  <si>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</si>
  <si>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</si>
  <si>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</si>
  <si>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</si>
  <si>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</si>
  <si>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</si>
  <si>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</si>
  <si>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</si>
  <si>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</si>
  <si>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</si>
  <si>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</si>
  <si>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</si>
  <si>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</si>
  <si>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</si>
  <si>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</si>
  <si>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</si>
  <si>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</si>
  <si>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</si>
  <si>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</si>
  <si>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</si>
  <si>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</si>
  <si>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</si>
  <si>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</si>
  <si>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</si>
  <si>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</si>
  <si>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</si>
  <si>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</si>
  <si>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</si>
  <si>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</si>
  <si>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</si>
  <si>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</si>
  <si>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</si>
  <si>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</si>
  <si>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</si>
  <si>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</si>
  <si>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</si>
  <si>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</si>
  <si>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</si>
  <si>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</si>
  <si>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</si>
  <si>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</si>
  <si>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</si>
  <si>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</si>
  <si>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</si>
  <si>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</si>
  <si>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</si>
  <si>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</si>
  <si>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</si>
  <si>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</si>
  <si>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</si>
  <si>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</si>
  <si>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</si>
  <si>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</si>
  <si>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</si>
  <si>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</si>
  <si>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</si>
  <si>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</si>
  <si>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</si>
  <si>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</si>
  <si>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</si>
  <si>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</si>
  <si>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</si>
  <si>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</si>
  <si>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</si>
  <si>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</si>
  <si>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</si>
  <si>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</si>
  <si>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</si>
  <si>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</si>
  <si>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</si>
  <si>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</si>
  <si>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</si>
  <si>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</si>
  <si>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</si>
  <si>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</si>
  <si>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</si>
  <si>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</si>
  <si>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</si>
  <si>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</si>
  <si>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</si>
  <si>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</si>
  <si>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</si>
  <si>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</si>
  <si>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</si>
  <si>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</si>
  <si>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</si>
  <si>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</si>
  <si>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</si>
  <si>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</si>
  <si>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</si>
  <si>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</si>
  <si>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</si>
  <si>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</si>
  <si>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</si>
  <si>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</si>
  <si>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</si>
  <si>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</si>
  <si>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</si>
  <si>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</si>
  <si>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</si>
  <si>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</si>
  <si>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</si>
  <si>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</si>
  <si>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</si>
  <si>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</si>
  <si>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</si>
  <si>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</si>
  <si>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</si>
  <si>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</si>
  <si>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</si>
  <si>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</si>
  <si>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</si>
  <si>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</si>
  <si>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</si>
  <si>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</si>
  <si>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</si>
  <si>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</si>
  <si>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</si>
  <si>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</si>
  <si>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</si>
  <si>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</si>
  <si>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</si>
  <si>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</si>
  <si>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</si>
  <si>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</si>
  <si>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</si>
  <si>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</si>
  <si>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</si>
  <si>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</si>
  <si>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</si>
  <si>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</si>
  <si>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</si>
  <si>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</si>
  <si>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</si>
  <si>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</si>
  <si>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</si>
  <si>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</si>
  <si>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</si>
  <si>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</si>
  <si>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</si>
  <si>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</si>
  <si>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</si>
  <si>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</si>
  <si>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</si>
  <si>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</si>
  <si>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</si>
  <si>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</si>
  <si>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</si>
  <si>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</si>
  <si>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</si>
  <si>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</si>
  <si>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</si>
  <si>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</si>
  <si>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</si>
  <si>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</si>
  <si>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</si>
  <si>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</si>
  <si>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</si>
  <si>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</si>
  <si>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</si>
  <si>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</si>
  <si>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</si>
  <si>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</si>
  <si>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</si>
  <si>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</si>
  <si>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</si>
  <si>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</si>
  <si>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</si>
  <si>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</si>
  <si>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</si>
  <si>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</si>
  <si>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</si>
  <si>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</si>
  <si>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</si>
  <si>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</si>
  <si>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</si>
  <si>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</si>
  <si>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</si>
  <si>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</si>
  <si>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</si>
  <si>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</si>
  <si>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</si>
  <si>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</si>
  <si>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</si>
  <si>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</si>
  <si>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</si>
  <si>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</si>
  <si>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</si>
  <si>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</si>
  <si>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</si>
  <si>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</si>
  <si>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</si>
  <si>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</si>
  <si>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</si>
  <si>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</si>
  <si>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</si>
  <si>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</si>
  <si>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</si>
  <si>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</si>
  <si>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</si>
  <si>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</si>
  <si>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</si>
  <si>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</si>
  <si>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</si>
  <si>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</si>
  <si>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</si>
  <si>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</si>
  <si>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</si>
  <si>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</si>
  <si>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</si>
  <si>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</si>
  <si>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</si>
  <si>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</si>
  <si>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</si>
  <si>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</si>
  <si>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</si>
  <si>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</si>
  <si>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</si>
  <si>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</si>
  <si>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</si>
  <si>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</si>
  <si>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</si>
  <si>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</si>
  <si>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</si>
  <si>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</si>
  <si>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</si>
  <si>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</si>
  <si>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</si>
  <si>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</si>
  <si>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</si>
  <si>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</si>
  <si>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</si>
  <si>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</si>
  <si>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</si>
  <si>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</si>
  <si>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</si>
  <si>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</si>
  <si>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</si>
  <si>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</si>
  <si>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</si>
  <si>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</si>
  <si>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</si>
  <si>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</si>
  <si>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</si>
  <si>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</si>
  <si>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</si>
  <si>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</si>
  <si>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</si>
  <si>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</si>
  <si>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</si>
  <si>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</si>
  <si>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</si>
  <si>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</si>
  <si>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</si>
  <si>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</si>
  <si>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</si>
  <si>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</si>
  <si>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</si>
  <si>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</si>
  <si>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</si>
  <si>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</si>
  <si>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</si>
  <si>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</si>
  <si>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</si>
  <si>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</si>
  <si>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</si>
  <si>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</si>
  <si>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</si>
  <si>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</si>
  <si>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</si>
  <si>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</si>
  <si>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</si>
  <si>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</si>
  <si>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</si>
  <si>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</si>
  <si>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</si>
  <si>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</si>
  <si>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</si>
  <si>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</si>
  <si>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</si>
  <si>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</si>
  <si>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</si>
  <si>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</si>
  <si>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</si>
  <si>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</si>
  <si>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</si>
  <si>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</si>
  <si>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</si>
  <si>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</si>
  <si>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</si>
  <si>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</si>
  <si>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</si>
  <si>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</si>
  <si>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</si>
  <si>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</si>
  <si>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</si>
  <si>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</si>
  <si>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</si>
  <si>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</si>
  <si>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</si>
  <si>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</si>
  <si>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</si>
  <si>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</si>
  <si>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</si>
  <si>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</si>
  <si>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</si>
  <si>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</si>
  <si>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</si>
  <si>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</si>
  <si>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</si>
  <si>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</si>
  <si>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</si>
  <si>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</si>
  <si>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</si>
  <si>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</si>
  <si>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</si>
  <si>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</si>
  <si>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</si>
  <si>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</si>
  <si>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</si>
  <si>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</si>
  <si>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</si>
  <si>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</si>
  <si>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</si>
  <si>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</si>
  <si>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</si>
  <si>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</si>
  <si>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</si>
  <si>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</si>
  <si>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</si>
  <si>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</si>
  <si>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</si>
  <si>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</si>
  <si>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</si>
  <si>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</si>
  <si>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</si>
  <si>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</si>
  <si>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</si>
  <si>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</si>
  <si>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</si>
  <si>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</si>
  <si>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</si>
  <si>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</si>
  <si>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</si>
  <si>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</si>
  <si>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</si>
  <si>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</si>
  <si>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</si>
  <si>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</si>
  <si>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</si>
  <si>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</si>
  <si>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</si>
  <si>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</si>
  <si>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</si>
  <si>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</si>
  <si>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</si>
  <si>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</si>
  <si>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</si>
  <si>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</si>
  <si>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</si>
  <si>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</si>
  <si>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</si>
  <si>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</si>
  <si>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</si>
  <si>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</si>
  <si>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</si>
  <si>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</si>
  <si>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</si>
  <si>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</si>
  <si>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</si>
  <si>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</si>
  <si>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</si>
  <si>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</si>
  <si>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</si>
  <si>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</si>
  <si>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</si>
  <si>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</si>
  <si>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</si>
  <si>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</si>
  <si>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</si>
  <si>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</si>
  <si>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</si>
  <si>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</si>
  <si>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</si>
  <si>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</si>
  <si>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</si>
  <si>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</si>
  <si>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</si>
  <si>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</si>
  <si>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</si>
  <si>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</si>
  <si>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</si>
  <si>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</si>
  <si>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</si>
  <si>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</si>
  <si>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</si>
  <si>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</si>
  <si>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</si>
  <si>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</si>
  <si>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</si>
  <si>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</si>
  <si>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</si>
  <si>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</si>
  <si>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</si>
  <si>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</si>
  <si>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</si>
  <si>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</si>
  <si>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</si>
  <si>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</si>
  <si>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</si>
  <si>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</si>
  <si>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</si>
  <si>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</si>
  <si>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</si>
  <si>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</si>
  <si>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</si>
  <si>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</si>
  <si>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</si>
  <si>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</si>
  <si>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</si>
  <si>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</si>
  <si>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</si>
  <si>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</si>
  <si>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</si>
  <si>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</si>
  <si>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</si>
  <si>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</si>
  <si>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</si>
  <si>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</si>
  <si>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</si>
  <si>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</si>
  <si>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</si>
  <si>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</si>
  <si>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</si>
  <si>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</si>
  <si>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</si>
  <si>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</si>
  <si>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</si>
  <si>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</si>
  <si>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</si>
  <si>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</si>
  <si>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</si>
  <si>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</si>
  <si>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</si>
  <si>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</si>
  <si>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</si>
  <si>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</si>
  <si>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</si>
  <si>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</si>
  <si>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</si>
  <si>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</si>
  <si>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</si>
  <si>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</si>
  <si>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</si>
  <si>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</si>
  <si>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</si>
  <si>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</si>
  <si>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</si>
  <si>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</si>
  <si>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</si>
  <si>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</si>
  <si>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</si>
  <si>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</si>
  <si>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</si>
  <si>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</si>
  <si>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</si>
  <si>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</si>
  <si>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</si>
  <si>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</si>
  <si>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</si>
  <si>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</si>
  <si>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</si>
  <si>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</si>
  <si>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</si>
  <si>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</si>
  <si>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</si>
  <si>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</si>
  <si>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</si>
  <si>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</si>
  <si>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</si>
  <si>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</si>
  <si>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</si>
  <si>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</si>
  <si>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</si>
  <si>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</si>
  <si>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</si>
  <si>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</si>
  <si>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</si>
  <si>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</si>
  <si>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</si>
  <si>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</si>
  <si>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</si>
  <si>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</si>
  <si>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</si>
  <si>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</si>
  <si>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</si>
  <si>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</si>
  <si>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</si>
  <si>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</si>
  <si>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</si>
  <si>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</si>
  <si>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</si>
  <si>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</si>
  <si>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</si>
  <si>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</si>
  <si>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</si>
  <si>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</si>
  <si>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</si>
  <si>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</si>
  <si>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</si>
  <si>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</si>
  <si>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</si>
  <si>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</si>
  <si>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</si>
  <si>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</si>
  <si>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</si>
  <si>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</si>
  <si>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</si>
  <si>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</si>
  <si>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</si>
  <si>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</si>
  <si>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</si>
  <si>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</si>
  <si>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</si>
  <si>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</si>
  <si>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</si>
  <si>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</si>
  <si>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</si>
  <si>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</si>
  <si>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</si>
  <si>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</si>
  <si>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</si>
  <si>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</si>
  <si>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</si>
  <si>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</si>
  <si>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</si>
  <si>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</si>
  <si>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</si>
  <si>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</si>
  <si>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</si>
  <si>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</si>
  <si>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</si>
  <si>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</si>
  <si>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</si>
  <si>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</si>
  <si>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</si>
  <si>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</si>
  <si>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</si>
  <si>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</si>
  <si>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</si>
  <si>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</si>
  <si>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</si>
  <si>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</si>
  <si>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</si>
  <si>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</si>
  <si>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</si>
  <si>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</si>
  <si>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</si>
  <si>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</si>
  <si>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</si>
  <si>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</si>
  <si>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</si>
  <si>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</si>
  <si>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</si>
  <si>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</si>
  <si>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</si>
  <si>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</si>
  <si>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</si>
  <si>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</si>
  <si>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</si>
  <si>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</si>
  <si>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</si>
  <si>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</si>
  <si>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</si>
  <si>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</si>
  <si>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</si>
  <si>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</si>
  <si>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</si>
  <si>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</si>
  <si>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</si>
  <si>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</si>
  <si>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</si>
  <si>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</si>
  <si>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</si>
  <si>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</si>
  <si>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</si>
  <si>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</si>
  <si>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</si>
  <si>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</si>
  <si>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</si>
  <si>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</si>
  <si>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</si>
  <si>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</si>
  <si>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</si>
  <si>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</si>
  <si>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</si>
  <si>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</si>
  <si>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</si>
  <si>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</si>
  <si>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</si>
  <si>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</si>
  <si>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</si>
  <si>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</si>
  <si>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</si>
  <si>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</si>
  <si>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</si>
  <si>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</si>
  <si>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</si>
  <si>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</si>
  <si>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</si>
  <si>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</si>
  <si>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</si>
  <si>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</si>
  <si>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</si>
  <si>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</si>
  <si>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</si>
  <si>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</si>
  <si>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</si>
  <si>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</si>
  <si>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</si>
  <si>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</si>
  <si>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</si>
  <si>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</si>
  <si>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</si>
  <si>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</si>
  <si>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</si>
  <si>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</si>
  <si>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</si>
  <si>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</si>
  <si>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</si>
  <si>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</si>
  <si>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</si>
  <si>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</si>
  <si>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</si>
  <si>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</si>
  <si>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</si>
  <si>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</si>
  <si>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</si>
  <si>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</si>
  <si>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</si>
  <si>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</si>
  <si>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</si>
  <si>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</si>
  <si>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</si>
  <si>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</si>
  <si>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</si>
  <si>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</si>
  <si>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</si>
  <si>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</si>
  <si>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</si>
  <si>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</si>
  <si>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</si>
  <si>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</si>
  <si>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</si>
  <si>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</si>
  <si>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</si>
  <si>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</si>
  <si>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</si>
  <si>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</si>
  <si>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</si>
  <si>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</si>
  <si>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</si>
  <si>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</si>
  <si>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</si>
  <si>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</si>
  <si>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</si>
  <si>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</si>
  <si>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</si>
  <si>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</si>
  <si>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</si>
  <si>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</si>
  <si>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</si>
  <si>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</si>
  <si>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</si>
  <si>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</si>
  <si>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</si>
  <si>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</si>
  <si>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</si>
  <si>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</si>
  <si>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</si>
  <si>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</si>
  <si>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</si>
  <si>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</si>
  <si>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</si>
  <si>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</si>
  <si>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</si>
  <si>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</si>
  <si>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</si>
  <si>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</si>
  <si>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</si>
  <si>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</si>
  <si>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</si>
  <si>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</si>
  <si>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</si>
  <si>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</si>
  <si>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</si>
  <si>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</si>
  <si>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</si>
  <si>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</si>
  <si>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</si>
  <si>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</si>
  <si>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</si>
  <si>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</si>
  <si>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</si>
  <si>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</si>
  <si>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</si>
  <si>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</si>
  <si>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</si>
  <si>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</si>
  <si>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</si>
  <si>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</si>
  <si>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</si>
  <si>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</si>
  <si>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</si>
  <si>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</si>
  <si>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</si>
  <si>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</si>
  <si>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</si>
  <si>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</si>
  <si>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</si>
  <si>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</si>
  <si>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</si>
  <si>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</si>
  <si>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</si>
  <si>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</si>
  <si>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</si>
  <si>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</si>
  <si>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</si>
  <si>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</si>
  <si>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</si>
  <si>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</si>
  <si>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</si>
  <si>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</si>
  <si>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</si>
  <si>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</si>
  <si>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</si>
  <si>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</si>
  <si>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</si>
  <si>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</si>
  <si>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</si>
  <si>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</si>
  <si>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</si>
  <si>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</si>
  <si>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</si>
  <si>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</si>
  <si>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</si>
  <si>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</si>
  <si>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</si>
  <si>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</si>
  <si>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</si>
  <si>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</si>
  <si>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</si>
  <si>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</si>
  <si>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</si>
  <si>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</si>
  <si>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</si>
  <si>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</si>
  <si>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</si>
  <si>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</si>
  <si>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</si>
  <si>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</si>
  <si>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</si>
  <si>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</si>
  <si>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</si>
  <si>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</si>
  <si>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</si>
  <si>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</si>
  <si>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</si>
  <si>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</si>
  <si>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</si>
  <si>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</si>
  <si>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</si>
  <si>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</si>
  <si>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</si>
  <si>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</si>
  <si>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</si>
  <si>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</si>
  <si>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</si>
  <si>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</si>
  <si>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</si>
  <si>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</si>
  <si>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</si>
  <si>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</si>
  <si>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</si>
  <si>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</si>
  <si>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</si>
  <si>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</si>
  <si>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</si>
  <si>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</si>
  <si>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</si>
  <si>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</si>
  <si>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</si>
  <si>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</si>
  <si>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</si>
  <si>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</si>
  <si>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</si>
  <si>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</si>
  <si>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</si>
  <si>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</si>
  <si>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</si>
  <si>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</si>
  <si>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</si>
  <si>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</si>
  <si>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</si>
  <si>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</si>
  <si>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</si>
  <si>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</si>
  <si>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</si>
  <si>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</si>
  <si>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</si>
  <si>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</si>
  <si>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</si>
  <si>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</si>
  <si>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</si>
  <si>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</si>
  <si>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</si>
  <si>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</si>
  <si>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</si>
  <si>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</si>
  <si>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</si>
  <si>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</si>
  <si>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</si>
  <si>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</si>
  <si>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</si>
  <si>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</si>
  <si>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</si>
  <si>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</si>
  <si>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</si>
  <si>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</si>
  <si>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</si>
  <si>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</si>
  <si>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</si>
  <si>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</si>
  <si>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</si>
  <si>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</si>
  <si>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</si>
  <si>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</si>
  <si>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</si>
  <si>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</si>
  <si>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</si>
  <si>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</si>
  <si>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</si>
  <si>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</si>
  <si>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</si>
  <si>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</si>
  <si>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</si>
  <si>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</si>
  <si>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</si>
  <si>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</si>
  <si>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</si>
  <si>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</si>
  <si>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</si>
  <si>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</si>
  <si>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</si>
  <si>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</si>
  <si>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</si>
  <si>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</si>
  <si>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</si>
  <si>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</si>
  <si>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</si>
  <si>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</si>
  <si>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</si>
  <si>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</si>
  <si>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</si>
  <si>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</si>
  <si>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</si>
  <si>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</si>
  <si>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</si>
  <si>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</si>
  <si>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</si>
  <si>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</si>
  <si>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</si>
  <si>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</si>
  <si>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</si>
  <si>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</si>
  <si>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</si>
  <si>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</si>
  <si>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</si>
  <si>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</si>
  <si>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</si>
  <si>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</si>
  <si>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</si>
  <si>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</si>
  <si>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</si>
  <si>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</si>
  <si>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</si>
  <si>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</si>
  <si>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</si>
  <si>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</si>
  <si>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</si>
  <si>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</si>
  <si>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</si>
  <si>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</si>
  <si>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</si>
  <si>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</si>
  <si>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</si>
  <si>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</si>
  <si>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</si>
  <si>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</si>
  <si>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</si>
  <si>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</si>
  <si>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</si>
  <si>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</si>
  <si>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</si>
  <si>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</si>
  <si>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</si>
  <si>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</si>
  <si>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</si>
  <si>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</si>
  <si>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</si>
  <si>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</si>
  <si>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</si>
  <si>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</si>
  <si>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</si>
  <si>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</si>
  <si>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</si>
  <si>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</si>
  <si>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</si>
  <si>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</si>
  <si>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</si>
  <si>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</si>
  <si>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</si>
  <si>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</si>
  <si>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</si>
  <si>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</si>
  <si>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</si>
  <si>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</si>
  <si>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</si>
  <si>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</si>
  <si>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</si>
  <si>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</si>
  <si>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</si>
  <si>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</si>
  <si>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</si>
  <si>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</si>
  <si>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</si>
  <si>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</si>
  <si>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</si>
  <si>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</si>
  <si>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</si>
  <si>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</si>
  <si>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</si>
  <si>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</si>
  <si>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</si>
  <si>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</si>
  <si>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</si>
  <si>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</si>
  <si>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</si>
  <si>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</si>
  <si>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</si>
  <si>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</si>
  <si>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</si>
  <si>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</si>
  <si>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</si>
  <si>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</si>
  <si>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</si>
  <si>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</si>
  <si>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</si>
  <si>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</si>
  <si>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</si>
  <si>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</si>
  <si>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</si>
  <si>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</si>
  <si>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</si>
  <si>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</si>
  <si>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</si>
  <si>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</si>
  <si>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</si>
  <si>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</si>
  <si>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</si>
  <si>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</si>
  <si>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</si>
  <si>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</si>
  <si>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</si>
  <si>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</si>
  <si>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</si>
  <si>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</si>
  <si>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</si>
  <si>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</si>
  <si>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</si>
  <si>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</si>
  <si>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</si>
  <si>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</si>
  <si>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</si>
  <si>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</si>
  <si>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</si>
  <si>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</si>
  <si>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</si>
  <si>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</si>
  <si>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</si>
  <si>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</si>
  <si>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</si>
  <si>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</si>
  <si>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</si>
  <si>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</si>
  <si>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</si>
  <si>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</si>
  <si>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</si>
  <si>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</si>
  <si>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</si>
  <si>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</si>
  <si>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</si>
  <si>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</si>
  <si>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</si>
  <si>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</si>
  <si>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</si>
  <si>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</si>
  <si>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</si>
  <si>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</si>
  <si>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</si>
  <si>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</si>
  <si>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</si>
  <si>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</si>
  <si>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</si>
  <si>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</si>
  <si>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</si>
  <si>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</si>
  <si>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</si>
  <si>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</si>
  <si>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</si>
  <si>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</si>
  <si>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</si>
  <si>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</si>
  <si>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</si>
  <si>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</si>
  <si>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</si>
  <si>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</si>
  <si>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</si>
  <si>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</si>
  <si>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</si>
  <si>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</si>
  <si>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</si>
  <si>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</si>
  <si>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</si>
  <si>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</si>
  <si>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</si>
  <si>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</si>
  <si>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</si>
  <si>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</si>
  <si>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</si>
  <si>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</si>
  <si>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</si>
  <si>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</si>
  <si>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</si>
  <si>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</si>
  <si>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</si>
  <si>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</si>
  <si>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</si>
  <si>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</si>
  <si>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</si>
  <si>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</si>
  <si>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</si>
  <si>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</si>
  <si>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</si>
  <si>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</si>
  <si>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</si>
  <si>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</si>
  <si>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</si>
  <si>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</si>
  <si>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</si>
  <si>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</si>
  <si>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</si>
  <si>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</si>
  <si>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</si>
  <si>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</si>
  <si>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</si>
  <si>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</si>
  <si>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</si>
  <si>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</si>
  <si>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</si>
  <si>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</si>
  <si>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</si>
  <si>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</si>
  <si>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</si>
  <si>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</si>
  <si>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</si>
  <si>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</si>
  <si>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</si>
  <si>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</si>
  <si>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</si>
  <si>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</si>
  <si>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</si>
  <si>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</si>
  <si>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</si>
  <si>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</si>
  <si>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</si>
  <si>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</si>
  <si>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</si>
  <si>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</si>
  <si>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</si>
  <si>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</si>
  <si>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</si>
  <si>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</si>
  <si>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</si>
  <si>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</si>
  <si>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</si>
  <si>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</si>
  <si>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</si>
  <si>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</si>
  <si>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</si>
  <si>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</si>
  <si>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</si>
  <si>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</si>
  <si>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</si>
  <si>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</si>
  <si>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</si>
  <si>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</si>
  <si>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</si>
  <si>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</si>
  <si>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</si>
  <si>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</si>
  <si>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</si>
  <si>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</si>
  <si>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</si>
  <si>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</si>
  <si>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</si>
  <si>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</si>
  <si>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</si>
  <si>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</si>
  <si>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</si>
  <si>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</si>
  <si>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</si>
  <si>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</si>
  <si>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</si>
  <si>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</si>
  <si>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</si>
  <si>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</si>
  <si>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</si>
  <si>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</si>
  <si>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</si>
  <si>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</si>
  <si>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</si>
  <si>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</si>
  <si>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</si>
  <si>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</si>
  <si>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</si>
  <si>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</si>
  <si>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</si>
  <si>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</si>
  <si>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</si>
  <si>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</si>
  <si>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</si>
  <si>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</si>
  <si>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</si>
  <si>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</si>
  <si>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</si>
  <si>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</si>
  <si>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</si>
  <si>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</si>
  <si>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</si>
  <si>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</si>
  <si>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</si>
  <si>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</si>
  <si>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</si>
  <si>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</si>
  <si>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</si>
  <si>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</si>
  <si>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</si>
  <si>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</si>
  <si>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</si>
  <si>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</si>
  <si>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</si>
  <si>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</si>
  <si>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</si>
  <si>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</si>
  <si>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</si>
  <si>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</si>
  <si>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</si>
  <si>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</si>
  <si>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</si>
  <si>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</si>
  <si>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</si>
  <si>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</si>
  <si>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</si>
  <si>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</si>
  <si>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</si>
  <si>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</si>
  <si>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</si>
  <si>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</si>
  <si>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</si>
  <si>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</si>
  <si>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</si>
  <si>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</si>
  <si>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</si>
  <si>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</si>
  <si>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</si>
  <si>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</si>
  <si>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</si>
  <si>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</si>
  <si>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</si>
  <si>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</si>
  <si>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</si>
  <si>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</si>
  <si>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</si>
  <si>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</si>
  <si>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</si>
  <si>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</si>
  <si>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</si>
  <si>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</si>
  <si>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</si>
  <si>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</si>
  <si>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</si>
  <si>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</si>
  <si>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</si>
  <si>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</si>
  <si>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</si>
  <si>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</si>
  <si>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</si>
  <si>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</si>
  <si>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</si>
  <si>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</si>
  <si>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</si>
  <si>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</si>
  <si>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</si>
  <si>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</si>
  <si>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</si>
  <si>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</si>
  <si>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</si>
  <si>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</si>
  <si>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</si>
  <si>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</si>
  <si>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</si>
  <si>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</si>
  <si>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</si>
  <si>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</si>
  <si>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</si>
  <si>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</si>
  <si>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</si>
  <si>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</si>
  <si>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</si>
  <si>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</si>
  <si>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</si>
  <si>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</si>
  <si>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</si>
  <si>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</si>
  <si>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</si>
  <si>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</si>
  <si>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</si>
  <si>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</si>
  <si>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</si>
  <si>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</si>
  <si>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</si>
  <si>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</si>
  <si>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</si>
  <si>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</si>
  <si>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</si>
  <si>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</si>
  <si>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</si>
  <si>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</si>
  <si>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</si>
  <si>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</si>
  <si>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</si>
  <si>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</si>
  <si>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</si>
  <si>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</si>
  <si>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</si>
  <si>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</si>
  <si>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</si>
  <si>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</si>
  <si>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</si>
  <si>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</si>
  <si>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</si>
  <si>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</si>
  <si>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</si>
  <si>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</si>
  <si>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</si>
  <si>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</si>
  <si>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</si>
  <si>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</si>
  <si>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</si>
  <si>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</si>
  <si>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</si>
  <si>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</si>
  <si>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</si>
  <si>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</si>
  <si>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</si>
  <si>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</si>
  <si>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</si>
  <si>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</si>
  <si>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</si>
  <si>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</si>
  <si>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</si>
  <si>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</si>
  <si>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</si>
  <si>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</si>
  <si>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</si>
  <si>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</si>
  <si>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</si>
  <si>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</si>
  <si>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</si>
  <si>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</si>
  <si>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</si>
  <si>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</si>
  <si>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</si>
  <si>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</si>
  <si>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</si>
  <si>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</si>
  <si>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</si>
  <si>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</si>
  <si>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</si>
  <si>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</si>
  <si>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</si>
  <si>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</si>
  <si>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</si>
  <si>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</si>
  <si>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</si>
  <si>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</si>
  <si>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</si>
  <si>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</si>
  <si>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</si>
  <si>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</si>
  <si>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</si>
  <si>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</si>
  <si>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</si>
  <si>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</si>
  <si>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</si>
  <si>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</si>
  <si>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</si>
  <si>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</si>
  <si>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</si>
  <si>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</si>
  <si>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</si>
  <si>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</si>
  <si>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</si>
  <si>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</si>
  <si>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</si>
  <si>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</si>
  <si>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</si>
  <si>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</si>
  <si>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</si>
  <si>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</si>
  <si>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</si>
  <si>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</si>
  <si>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</si>
  <si>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</si>
  <si>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</si>
  <si>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</si>
  <si>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</si>
  <si>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</si>
  <si>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</si>
  <si>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</si>
  <si>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</si>
  <si>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</si>
  <si>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</si>
  <si>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</si>
  <si>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</si>
  <si>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</si>
  <si>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</si>
  <si>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</si>
  <si>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</si>
  <si>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</si>
  <si>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</si>
  <si>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</si>
  <si>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</si>
  <si>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</si>
  <si>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</si>
  <si>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</si>
  <si>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</si>
  <si>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</si>
  <si>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</si>
  <si>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</si>
  <si>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</si>
  <si>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</si>
  <si>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</si>
  <si>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</si>
  <si>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</si>
  <si>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</si>
  <si>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</si>
  <si>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</si>
  <si>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</si>
  <si>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</si>
  <si>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</si>
  <si>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</si>
  <si>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</si>
  <si>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</si>
  <si>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</si>
  <si>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</si>
  <si>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</si>
  <si>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</si>
  <si>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</si>
  <si>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</si>
  <si>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</si>
  <si>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</si>
  <si>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</si>
  <si>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</si>
  <si>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</si>
  <si>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</si>
  <si>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</si>
  <si>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</si>
  <si>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</si>
  <si>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</si>
  <si>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</si>
  <si>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</si>
  <si>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</si>
  <si>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</si>
  <si>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</si>
  <si>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</si>
  <si>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</si>
  <si>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</si>
  <si>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</si>
  <si>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</si>
  <si>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</si>
  <si>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</si>
  <si>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</si>
  <si>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</si>
  <si>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</si>
  <si>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</si>
  <si>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</si>
  <si>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</si>
  <si>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</si>
  <si>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</si>
  <si>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</si>
  <si>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</si>
  <si>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</si>
  <si>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</si>
  <si>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</si>
  <si>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</si>
  <si>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</si>
  <si>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</si>
  <si>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</si>
  <si>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</si>
  <si>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</si>
  <si>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</si>
  <si>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</si>
  <si>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</si>
  <si>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</si>
  <si>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</si>
  <si>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</si>
  <si>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</si>
  <si>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</si>
  <si>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</si>
  <si>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</si>
  <si>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</si>
  <si>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</si>
  <si>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</si>
  <si>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</si>
  <si>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</si>
  <si>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</si>
  <si>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</si>
  <si>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</si>
  <si>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</si>
  <si>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</si>
  <si>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</si>
  <si>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</si>
  <si>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</si>
  <si>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</si>
  <si>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</si>
  <si>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</si>
  <si>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</si>
  <si>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</si>
  <si>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</si>
  <si>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</si>
  <si>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</si>
  <si>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</si>
  <si>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</si>
  <si>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</si>
  <si>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</si>
  <si>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</si>
  <si>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</si>
  <si>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</si>
  <si>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</si>
  <si>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</si>
  <si>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</si>
  <si>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</si>
  <si>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</si>
  <si>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</si>
  <si>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</si>
  <si>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</si>
  <si>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</si>
  <si>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</si>
  <si>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</si>
  <si>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</si>
  <si>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</si>
  <si>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</si>
  <si>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</si>
  <si>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</si>
  <si>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</si>
  <si>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</si>
  <si>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</si>
  <si>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</si>
  <si>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</si>
  <si>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</si>
  <si>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</si>
  <si>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</si>
  <si>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</si>
  <si>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</si>
  <si>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</si>
  <si>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</si>
  <si>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</si>
  <si>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</si>
  <si>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</si>
  <si>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</si>
  <si>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</si>
  <si>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</si>
  <si>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</si>
  <si>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</si>
  <si>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</si>
  <si>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</si>
  <si>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</si>
  <si>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</si>
  <si>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</si>
  <si>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</si>
  <si>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</si>
  <si>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</si>
  <si>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</si>
  <si>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</si>
  <si>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</si>
  <si>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</si>
  <si>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</si>
  <si>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</si>
  <si>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</si>
  <si>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</si>
  <si>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</si>
  <si>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</si>
  <si>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</si>
  <si>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</si>
  <si>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</si>
  <si>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</si>
  <si>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</si>
  <si>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</si>
  <si>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</si>
  <si>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</si>
  <si>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</si>
  <si>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</si>
  <si>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</si>
  <si>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</si>
  <si>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</si>
  <si>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</si>
  <si>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</si>
  <si>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</si>
  <si>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</si>
  <si>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</si>
  <si>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</si>
  <si>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</si>
  <si>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</si>
  <si>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</si>
  <si>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</si>
  <si>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</si>
  <si>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</si>
  <si>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</si>
  <si>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</si>
  <si>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</si>
  <si>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</si>
  <si>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</si>
  <si>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</si>
  <si>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</si>
  <si>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</si>
  <si>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</si>
  <si>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</si>
  <si>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</si>
  <si>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</si>
  <si>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</si>
  <si>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</si>
  <si>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</si>
  <si>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</si>
  <si>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</si>
  <si>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</si>
  <si>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</si>
  <si>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</si>
  <si>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</si>
  <si>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</si>
  <si>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</si>
  <si>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</si>
  <si>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</si>
  <si>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</si>
  <si>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</si>
  <si>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</si>
  <si>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</si>
  <si>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</si>
  <si>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</si>
  <si>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</si>
  <si>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</si>
  <si>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</si>
  <si>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</si>
  <si>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</si>
  <si>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</si>
  <si>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Sečanj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</si>
</sst>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139</c:v>
                </c:pt>
                <c:pt idx="1">
                  <c:v>212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201</c:v>
                </c:pt>
                <c:pt idx="1">
                  <c:v>266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1163</c:v>
                </c:pt>
                <c:pt idx="1">
                  <c:v>1096</c:v>
                </c:pt>
                <c:pt idx="2">
                  <c:v>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</c:v>
                </c:pt>
                <c:pt idx="1">
                  <c:v>25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3936</c:v>
                </c:pt>
                <c:pt idx="1">
                  <c:v>3921</c:v>
                </c:pt>
                <c:pt idx="2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16.457842675459254</c:v>
                </c:pt>
                <c:pt idx="1">
                  <c:v>59.067357512953365</c:v>
                </c:pt>
                <c:pt idx="2">
                  <c:v>24.474799811587378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13</c:v>
                </c:pt>
                <c:pt idx="1">
                  <c:v>17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02786304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auto val="1"/>
        <c:lblAlgn val="ctr"/>
        <c:lblOffset val="100"/>
        <c:noMultiLvlLbl val="0"/>
      </c:catAx>
      <c:valAx>
        <c:axId val="202786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90.9</c:v>
                </c:pt>
                <c:pt idx="1">
                  <c:v>86.2</c:v>
                </c:pt>
                <c:pt idx="2">
                  <c:v>109.3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119.4</c:v>
                </c:pt>
                <c:pt idx="1">
                  <c:v>87</c:v>
                </c:pt>
                <c:pt idx="2">
                  <c:v>118.8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209152"/>
        <c:axId val="416729344"/>
      </c:barChart>
      <c:catAx>
        <c:axId val="41620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729344"/>
        <c:crosses val="autoZero"/>
        <c:auto val="1"/>
        <c:lblAlgn val="ctr"/>
        <c:lblOffset val="100"/>
        <c:noMultiLvlLbl val="0"/>
      </c:catAx>
      <c:valAx>
        <c:axId val="4167293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20915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379</c:v>
                </c:pt>
                <c:pt idx="1">
                  <c:v>373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936320"/>
        <c:axId val="417169408"/>
      </c:barChart>
      <c:catAx>
        <c:axId val="4169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169408"/>
        <c:crosses val="autoZero"/>
        <c:auto val="1"/>
        <c:lblAlgn val="ctr"/>
        <c:lblOffset val="100"/>
        <c:noMultiLvlLbl val="0"/>
      </c:catAx>
      <c:valAx>
        <c:axId val="4171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93632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884032"/>
        <c:axId val="418602368"/>
      </c:barChart>
      <c:catAx>
        <c:axId val="41788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602368"/>
        <c:crosses val="autoZero"/>
        <c:auto val="1"/>
        <c:lblAlgn val="ctr"/>
        <c:lblOffset val="100"/>
        <c:noMultiLvlLbl val="0"/>
      </c:catAx>
      <c:valAx>
        <c:axId val="4186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8840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39</c:v>
                </c:pt>
                <c:pt idx="1">
                  <c:v>51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34</c:v>
                </c:pt>
                <c:pt idx="1">
                  <c:v>38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9231232"/>
        <c:axId val="419510528"/>
      </c:barChart>
      <c:catAx>
        <c:axId val="4192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510528"/>
        <c:crosses val="autoZero"/>
        <c:auto val="1"/>
        <c:lblAlgn val="ctr"/>
        <c:lblOffset val="100"/>
        <c:noMultiLvlLbl val="0"/>
      </c:catAx>
      <c:valAx>
        <c:axId val="41951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23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2.3268959020254356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2.5718323127649554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2.0913801224682054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2.1667451719265189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2.1573245407442299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2.2609514837494111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2.4587847385774846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2.3928403203014601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2.647197362223269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2.9486575600565237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3.2312764955252002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4.2298634008478571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4.5972680169571358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4.2863871879415916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3.8718794159208669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2.3174752708431465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1.8935468676401317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1.2435233160621761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2488320"/>
        <c:axId val="422498304"/>
      </c:barChart>
      <c:catAx>
        <c:axId val="422488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2498304"/>
        <c:crosses val="autoZero"/>
        <c:auto val="1"/>
        <c:lblAlgn val="ctr"/>
        <c:lblOffset val="100"/>
        <c:noMultiLvlLbl val="0"/>
      </c:catAx>
      <c:valAx>
        <c:axId val="4224983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2488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2.2232689590202543</c:v>
                </c:pt>
                <c:pt idx="1">
                  <c:v>2.2326895902025434</c:v>
                </c:pt>
                <c:pt idx="2">
                  <c:v>2.3457371643900142</c:v>
                </c:pt>
                <c:pt idx="3">
                  <c:v>2.5341497880357986</c:v>
                </c:pt>
                <c:pt idx="4">
                  <c:v>2.3551577955723033</c:v>
                </c:pt>
                <c:pt idx="5">
                  <c:v>2.8921337729627883</c:v>
                </c:pt>
                <c:pt idx="6">
                  <c:v>3.1370701837023085</c:v>
                </c:pt>
                <c:pt idx="7">
                  <c:v>3.4385303815355628</c:v>
                </c:pt>
                <c:pt idx="8">
                  <c:v>3.052284503061705</c:v>
                </c:pt>
                <c:pt idx="9">
                  <c:v>3.1088082901554404</c:v>
                </c:pt>
                <c:pt idx="10">
                  <c:v>3.344324069712671</c:v>
                </c:pt>
                <c:pt idx="11">
                  <c:v>4.3240697126707488</c:v>
                </c:pt>
                <c:pt idx="12">
                  <c:v>4.4559585492227978</c:v>
                </c:pt>
                <c:pt idx="13">
                  <c:v>4.5784267545925577</c:v>
                </c:pt>
                <c:pt idx="14">
                  <c:v>3.0711257654262836</c:v>
                </c:pt>
                <c:pt idx="15">
                  <c:v>1.3659915214319358</c:v>
                </c:pt>
                <c:pt idx="16">
                  <c:v>1.2058407913330194</c:v>
                </c:pt>
                <c:pt idx="17">
                  <c:v>0.64060292039566658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3238656"/>
        <c:axId val="424151680"/>
      </c:barChart>
      <c:catAx>
        <c:axId val="4232386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4151680"/>
        <c:crosses val="autoZero"/>
        <c:auto val="1"/>
        <c:lblAlgn val="ctr"/>
        <c:lblOffset val="100"/>
        <c:noMultiLvlLbl val="0"/>
      </c:catAx>
      <c:valAx>
        <c:axId val="424151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238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6.663705019991116E-2</c:v>
                </c:pt>
                <c:pt idx="1">
                  <c:v>0.13091861226271004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3.0208796090626389</c:v>
                </c:pt>
                <c:pt idx="1">
                  <c:v>1.7674012655465852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11.372723234118169</c:v>
                </c:pt>
                <c:pt idx="1">
                  <c:v>6.3495526947414351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28.342958685028876</c:v>
                </c:pt>
                <c:pt idx="1">
                  <c:v>22.190704778529348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46.023989338071971</c:v>
                </c:pt>
                <c:pt idx="1">
                  <c:v>60.200741872136156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4.5757441137272323</c:v>
                </c:pt>
                <c:pt idx="1">
                  <c:v>3.5566222998036219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6.5970679697912038</c:v>
                </c:pt>
                <c:pt idx="1">
                  <c:v>5.8040584769801438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7124992"/>
        <c:axId val="427126784"/>
      </c:barChart>
      <c:catAx>
        <c:axId val="42712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126784"/>
        <c:crosses val="autoZero"/>
        <c:auto val="1"/>
        <c:lblAlgn val="ctr"/>
        <c:lblOffset val="100"/>
        <c:noMultiLvlLbl val="0"/>
      </c:catAx>
      <c:valAx>
        <c:axId val="427126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124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35.228787205686359</c:v>
                </c:pt>
                <c:pt idx="1">
                  <c:v>29.173030765873882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35.561972456685922</c:v>
                </c:pt>
                <c:pt idx="1">
                  <c:v>46.51974689068296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29.075966237227895</c:v>
                </c:pt>
                <c:pt idx="1">
                  <c:v>24.198123499890901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0.13327410039982232</c:v>
                </c:pt>
                <c:pt idx="1">
                  <c:v>0.10909884355225835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1536384"/>
        <c:axId val="432293376"/>
      </c:barChart>
      <c:catAx>
        <c:axId val="43153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293376"/>
        <c:crosses val="autoZero"/>
        <c:auto val="1"/>
        <c:lblAlgn val="ctr"/>
        <c:lblOffset val="100"/>
        <c:noMultiLvlLbl val="0"/>
      </c:catAx>
      <c:valAx>
        <c:axId val="432293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536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15</c:v>
                </c:pt>
                <c:pt idx="3">
                  <c:v>25</c:v>
                </c:pt>
                <c:pt idx="4">
                  <c:v>31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16</c:v>
                </c:pt>
                <c:pt idx="4">
                  <c:v>15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32414720"/>
        <c:axId val="433258880"/>
      </c:barChart>
      <c:catAx>
        <c:axId val="4324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258880"/>
        <c:crosses val="autoZero"/>
        <c:auto val="1"/>
        <c:lblAlgn val="ctr"/>
        <c:lblOffset val="100"/>
        <c:noMultiLvlLbl val="0"/>
      </c:catAx>
      <c:valAx>
        <c:axId val="433258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41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2.33</c:v>
                </c:pt>
                <c:pt idx="1">
                  <c:v>1.08</c:v>
                </c:pt>
                <c:pt idx="3">
                  <c:v>2.08</c:v>
                </c:pt>
                <c:pt idx="4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34052096"/>
        <c:axId val="434057984"/>
      </c:barChart>
      <c:catAx>
        <c:axId val="43405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057984"/>
        <c:crosses val="autoZero"/>
        <c:auto val="1"/>
        <c:lblAlgn val="ctr"/>
        <c:lblOffset val="100"/>
        <c:noMultiLvlLbl val="0"/>
      </c:catAx>
      <c:valAx>
        <c:axId val="4340579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0520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6.25</c:v>
                </c:pt>
                <c:pt idx="1">
                  <c:v>63.778054862842893</c:v>
                </c:pt>
                <c:pt idx="2">
                  <c:v>20.14636246233319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93.75</c:v>
                </c:pt>
                <c:pt idx="1">
                  <c:v>36.221945137157107</c:v>
                </c:pt>
                <c:pt idx="2">
                  <c:v>79.853637537666813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4084480"/>
        <c:axId val="434097152"/>
      </c:barChart>
      <c:catAx>
        <c:axId val="43408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097152"/>
        <c:crosses val="autoZero"/>
        <c:auto val="1"/>
        <c:lblAlgn val="ctr"/>
        <c:lblOffset val="100"/>
        <c:noMultiLvlLbl val="0"/>
      </c:catAx>
      <c:valAx>
        <c:axId val="434097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084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41.7</c:v>
                </c:pt>
                <c:pt idx="1">
                  <c:v>50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776704"/>
        <c:axId val="434925952"/>
      </c:barChart>
      <c:catAx>
        <c:axId val="4347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925952"/>
        <c:crosses val="autoZero"/>
        <c:auto val="1"/>
        <c:lblAlgn val="ctr"/>
        <c:lblOffset val="100"/>
        <c:noMultiLvlLbl val="0"/>
      </c:catAx>
      <c:valAx>
        <c:axId val="43492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77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44</c:v>
                </c:pt>
                <c:pt idx="1">
                  <c:v>60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41</c:v>
                </c:pt>
                <c:pt idx="1">
                  <c:v>46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051520"/>
        <c:axId val="435061888"/>
      </c:barChart>
      <c:catAx>
        <c:axId val="43505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061888"/>
        <c:crosses val="autoZero"/>
        <c:auto val="1"/>
        <c:lblAlgn val="ctr"/>
        <c:lblOffset val="100"/>
        <c:noMultiLvlLbl val="0"/>
      </c:catAx>
      <c:valAx>
        <c:axId val="43506188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5051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743</c:v>
                </c:pt>
                <c:pt idx="1">
                  <c:v>637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697</c:v>
                </c:pt>
                <c:pt idx="1">
                  <c:v>601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125</c:v>
                </c:pt>
                <c:pt idx="1">
                  <c:v>136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117</c:v>
                </c:pt>
                <c:pt idx="1">
                  <c:v>133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198208"/>
        <c:axId val="435200768"/>
      </c:barChart>
      <c:catAx>
        <c:axId val="4351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200768"/>
        <c:crosses val="autoZero"/>
        <c:auto val="1"/>
        <c:lblAlgn val="ctr"/>
        <c:lblOffset val="100"/>
        <c:noMultiLvlLbl val="0"/>
      </c:catAx>
      <c:valAx>
        <c:axId val="4352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5198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32.532504239683433</c:v>
                </c:pt>
                <c:pt idx="1">
                  <c:v>36.107854630715124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28.773318258903334</c:v>
                </c:pt>
                <c:pt idx="1">
                  <c:v>32.590855803048065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16.732617297908423</c:v>
                </c:pt>
                <c:pt idx="1">
                  <c:v>15.357561547479484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11.61673261729791</c:v>
                </c:pt>
                <c:pt idx="1">
                  <c:v>9.7303634232121912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6.2464669304691922</c:v>
                </c:pt>
                <c:pt idx="1">
                  <c:v>3.6342321219226257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4.0983606557377046</c:v>
                </c:pt>
                <c:pt idx="1">
                  <c:v>2.5791324736225087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5539968"/>
        <c:axId val="435541504"/>
      </c:barChart>
      <c:catAx>
        <c:axId val="435539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541504"/>
        <c:crosses val="autoZero"/>
        <c:auto val="1"/>
        <c:lblAlgn val="ctr"/>
        <c:lblOffset val="100"/>
        <c:noMultiLvlLbl val="0"/>
      </c:catAx>
      <c:valAx>
        <c:axId val="435541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539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53.15</c:v>
                </c:pt>
                <c:pt idx="1">
                  <c:v>37.96</c:v>
                </c:pt>
                <c:pt idx="2">
                  <c:v>6.42</c:v>
                </c:pt>
                <c:pt idx="3">
                  <c:v>1.76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57.16</c:v>
                </c:pt>
                <c:pt idx="1">
                  <c:v>31.69</c:v>
                </c:pt>
                <c:pt idx="2">
                  <c:v>7.65</c:v>
                </c:pt>
                <c:pt idx="3">
                  <c:v>2.41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5696384"/>
        <c:axId val="435697920"/>
      </c:barChart>
      <c:catAx>
        <c:axId val="43569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697920"/>
        <c:crosses val="autoZero"/>
        <c:auto val="1"/>
        <c:lblAlgn val="ctr"/>
        <c:lblOffset val="100"/>
        <c:noMultiLvlLbl val="0"/>
      </c:catAx>
      <c:valAx>
        <c:axId val="43569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6963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53773</c:v>
                </c:pt>
                <c:pt idx="1">
                  <c:v>59542</c:v>
                </c:pt>
                <c:pt idx="2">
                  <c:v>69352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6018560"/>
        <c:axId val="436050560"/>
      </c:barChart>
      <c:catAx>
        <c:axId val="4360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6050560"/>
        <c:crosses val="autoZero"/>
        <c:auto val="1"/>
        <c:lblAlgn val="ctr"/>
        <c:lblOffset val="100"/>
        <c:noMultiLvlLbl val="0"/>
      </c:catAx>
      <c:valAx>
        <c:axId val="43605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601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1235</c:v>
                </c:pt>
                <c:pt idx="1">
                  <c:v>1175</c:v>
                </c:pt>
                <c:pt idx="2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1867</c:v>
                </c:pt>
                <c:pt idx="1">
                  <c:v>1869</c:v>
                </c:pt>
                <c:pt idx="2">
                  <c:v>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505216"/>
        <c:axId val="437391360"/>
      </c:barChart>
      <c:catAx>
        <c:axId val="4365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391360"/>
        <c:crosses val="autoZero"/>
        <c:auto val="1"/>
        <c:lblAlgn val="ctr"/>
        <c:lblOffset val="100"/>
        <c:noMultiLvlLbl val="0"/>
      </c:catAx>
      <c:valAx>
        <c:axId val="43739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650521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19.2</c:v>
                </c:pt>
                <c:pt idx="1">
                  <c:v>31</c:v>
                </c:pt>
                <c:pt idx="2">
                  <c:v>2.4</c:v>
                </c:pt>
                <c:pt idx="3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96.410256410256409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3.5897435897435894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7437568"/>
        <c:axId val="437445376"/>
      </c:barChart>
      <c:catAx>
        <c:axId val="43743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445376"/>
        <c:crosses val="autoZero"/>
        <c:auto val="1"/>
        <c:lblAlgn val="ctr"/>
        <c:lblOffset val="100"/>
        <c:noMultiLvlLbl val="0"/>
      </c:catAx>
      <c:valAx>
        <c:axId val="4374453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4375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15</c:v>
                </c:pt>
                <c:pt idx="1">
                  <c:v>14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607040"/>
        <c:axId val="437768960"/>
      </c:barChart>
      <c:catAx>
        <c:axId val="4376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68960"/>
        <c:crosses val="autoZero"/>
        <c:auto val="1"/>
        <c:lblAlgn val="ctr"/>
        <c:lblOffset val="100"/>
        <c:noMultiLvlLbl val="0"/>
      </c:catAx>
      <c:valAx>
        <c:axId val="43776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6070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11.8</c:v>
                </c:pt>
                <c:pt idx="1">
                  <c:v>11.2</c:v>
                </c:pt>
                <c:pt idx="2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155520"/>
        <c:axId val="438586752"/>
      </c:barChart>
      <c:catAx>
        <c:axId val="4381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86752"/>
        <c:crosses val="autoZero"/>
        <c:auto val="1"/>
        <c:lblAlgn val="ctr"/>
        <c:lblOffset val="100"/>
        <c:noMultiLvlLbl val="0"/>
      </c:catAx>
      <c:valAx>
        <c:axId val="43858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15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17.5</c:v>
                </c:pt>
                <c:pt idx="1">
                  <c:v>26.7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719232"/>
        <c:axId val="438722560"/>
      </c:barChart>
      <c:catAx>
        <c:axId val="4387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722560"/>
        <c:crosses val="autoZero"/>
        <c:auto val="1"/>
        <c:lblAlgn val="ctr"/>
        <c:lblOffset val="100"/>
        <c:noMultiLvlLbl val="0"/>
      </c:catAx>
      <c:valAx>
        <c:axId val="43872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71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18.7</c:v>
                </c:pt>
                <c:pt idx="1">
                  <c:v>50.7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33.33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48.78</c:v>
                </c:pt>
                <c:pt idx="1">
                  <c:v>21.74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9056256"/>
        <c:axId val="439057792"/>
      </c:barChart>
      <c:catAx>
        <c:axId val="43905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057792"/>
        <c:crosses val="autoZero"/>
        <c:auto val="1"/>
        <c:lblAlgn val="ctr"/>
        <c:lblOffset val="100"/>
        <c:noMultiLvlLbl val="0"/>
      </c:catAx>
      <c:valAx>
        <c:axId val="43905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905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386112"/>
        <c:axId val="439395840"/>
      </c:barChart>
      <c:catAx>
        <c:axId val="4393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395840"/>
        <c:crosses val="autoZero"/>
        <c:auto val="1"/>
        <c:lblAlgn val="ctr"/>
        <c:lblOffset val="100"/>
        <c:noMultiLvlLbl val="0"/>
      </c:catAx>
      <c:valAx>
        <c:axId val="43939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3861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43.6</c:v>
                </c:pt>
                <c:pt idx="2">
                  <c:v>52.7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56.4</c:v>
                </c:pt>
                <c:pt idx="2">
                  <c:v>47.3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0056064"/>
        <c:axId val="440279040"/>
      </c:barChart>
      <c:catAx>
        <c:axId val="4400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279040"/>
        <c:crosses val="autoZero"/>
        <c:auto val="1"/>
        <c:lblAlgn val="ctr"/>
        <c:lblOffset val="100"/>
        <c:noMultiLvlLbl val="0"/>
      </c:catAx>
      <c:valAx>
        <c:axId val="44027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0056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519</c:v>
                </c:pt>
                <c:pt idx="1">
                  <c:v>896</c:v>
                </c:pt>
                <c:pt idx="2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40</c:v>
                </c:pt>
                <c:pt idx="1">
                  <c:v>94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580928"/>
        <c:axId val="441619584"/>
      </c:barChart>
      <c:catAx>
        <c:axId val="44158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619584"/>
        <c:crosses val="autoZero"/>
        <c:auto val="1"/>
        <c:lblAlgn val="ctr"/>
        <c:lblOffset val="100"/>
        <c:noMultiLvlLbl val="0"/>
      </c:catAx>
      <c:valAx>
        <c:axId val="441619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158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1912</c:v>
                </c:pt>
                <c:pt idx="1">
                  <c:v>2844</c:v>
                </c:pt>
                <c:pt idx="2">
                  <c:v>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107</c:v>
                </c:pt>
                <c:pt idx="1">
                  <c:v>354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820672"/>
        <c:axId val="441822208"/>
      </c:barChart>
      <c:catAx>
        <c:axId val="44182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22208"/>
        <c:crosses val="autoZero"/>
        <c:auto val="1"/>
        <c:lblAlgn val="ctr"/>
        <c:lblOffset val="100"/>
        <c:noMultiLvlLbl val="0"/>
      </c:catAx>
      <c:valAx>
        <c:axId val="441822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1820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3.7</c:v>
                </c:pt>
                <c:pt idx="1">
                  <c:v>3.2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3.8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6650368"/>
        <c:axId val="416651904"/>
      </c:barChart>
      <c:catAx>
        <c:axId val="41665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651904"/>
        <c:crosses val="autoZero"/>
        <c:auto val="1"/>
        <c:lblAlgn val="ctr"/>
        <c:lblOffset val="100"/>
        <c:noMultiLvlLbl val="0"/>
      </c:catAx>
      <c:valAx>
        <c:axId val="416651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6650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21.9</c:v>
                </c:pt>
                <c:pt idx="1">
                  <c:v>21.2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32.9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6703232"/>
        <c:axId val="416704768"/>
      </c:barChart>
      <c:catAx>
        <c:axId val="41670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704768"/>
        <c:crosses val="autoZero"/>
        <c:auto val="1"/>
        <c:lblAlgn val="ctr"/>
        <c:lblOffset val="100"/>
        <c:noMultiLvlLbl val="0"/>
      </c:catAx>
      <c:valAx>
        <c:axId val="416704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703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106.508</c:v>
                </c:pt>
                <c:pt idx="1">
                  <c:v>115.408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719232"/>
        <c:axId val="416720768"/>
      </c:barChart>
      <c:catAx>
        <c:axId val="41671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720768"/>
        <c:crosses val="autoZero"/>
        <c:auto val="1"/>
        <c:lblAlgn val="ctr"/>
        <c:lblOffset val="100"/>
        <c:noMultiLvlLbl val="0"/>
      </c:catAx>
      <c:valAx>
        <c:axId val="416720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71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471.25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836992"/>
        <c:axId val="417027200"/>
      </c:barChart>
      <c:catAx>
        <c:axId val="416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027200"/>
        <c:crosses val="autoZero"/>
        <c:auto val="1"/>
        <c:lblAlgn val="ctr"/>
        <c:lblOffset val="100"/>
        <c:noMultiLvlLbl val="0"/>
      </c:catAx>
      <c:valAx>
        <c:axId val="41702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83699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118</c:v>
                </c:pt>
                <c:pt idx="1">
                  <c:v>135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115</c:v>
                </c:pt>
                <c:pt idx="1">
                  <c:v>124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176192"/>
        <c:axId val="417206656"/>
      </c:barChart>
      <c:catAx>
        <c:axId val="4171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206656"/>
        <c:crosses val="autoZero"/>
        <c:auto val="1"/>
        <c:lblAlgn val="ctr"/>
        <c:lblOffset val="100"/>
        <c:noMultiLvlLbl val="0"/>
      </c:catAx>
      <c:valAx>
        <c:axId val="41720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176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22.2</c:v>
                </c:pt>
                <c:pt idx="1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50.3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27.6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139</c:v>
                </c:pt>
                <c:pt idx="1">
                  <c:v>212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201</c:v>
                </c:pt>
                <c:pt idx="1">
                  <c:v>266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8928"/>
        <c:axId val="58750464"/>
      </c:barChart>
      <c:catAx>
        <c:axId val="58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auto val="1"/>
        <c:lblAlgn val="ctr"/>
        <c:lblOffset val="100"/>
        <c:noMultiLvlLbl val="0"/>
      </c:catAx>
      <c:valAx>
        <c:axId val="587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39</c:v>
                </c:pt>
                <c:pt idx="1">
                  <c:v>51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720"/>
        <c:axId val="59613184"/>
      </c:barChart>
      <c:catAx>
        <c:axId val="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auto val="1"/>
        <c:lblAlgn val="ctr"/>
        <c:lblOffset val="100"/>
        <c:noMultiLvlLbl val="0"/>
      </c:catAx>
      <c:valAx>
        <c:axId val="596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743</c:v>
                </c:pt>
                <c:pt idx="1">
                  <c:v>637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697</c:v>
                </c:pt>
                <c:pt idx="1">
                  <c:v>601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18.7</c:v>
                </c:pt>
                <c:pt idx="1">
                  <c:v>50.7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22.2</c:v>
                </c:pt>
                <c:pt idx="1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50.3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27.6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43.6</c:v>
                </c:pt>
                <c:pt idx="2">
                  <c:v>52.7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56.4</c:v>
                </c:pt>
                <c:pt idx="2">
                  <c:v>47.3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280"/>
        <c:axId val="148312064"/>
      </c:barChart>
      <c:catAx>
        <c:axId val="14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064"/>
        <c:crosses val="autoZero"/>
        <c:auto val="1"/>
        <c:lblAlgn val="ctr"/>
        <c:lblOffset val="100"/>
        <c:noMultiLvlLbl val="0"/>
      </c:catAx>
      <c:valAx>
        <c:axId val="148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30</c:v>
                </c:pt>
                <c:pt idx="1">
                  <c:v>37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1643</c:v>
                </c:pt>
                <c:pt idx="1">
                  <c:v>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1163</c:v>
                </c:pt>
                <c:pt idx="1">
                  <c:v>1096</c:v>
                </c:pt>
                <c:pt idx="2">
                  <c:v>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</c:v>
                </c:pt>
                <c:pt idx="1">
                  <c:v>25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15</c:v>
                </c:pt>
                <c:pt idx="1">
                  <c:v>14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106.508</c:v>
                </c:pt>
                <c:pt idx="1">
                  <c:v>115.408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3936</c:v>
                </c:pt>
                <c:pt idx="1">
                  <c:v>3921</c:v>
                </c:pt>
                <c:pt idx="2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41.7</c:v>
                </c:pt>
                <c:pt idx="1">
                  <c:v>50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16.457842675459254</c:v>
                </c:pt>
                <c:pt idx="1">
                  <c:v>59.067357512953365</c:v>
                </c:pt>
                <c:pt idx="2">
                  <c:v>24.474799811587378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13</c:v>
                </c:pt>
                <c:pt idx="1">
                  <c:v>17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30</c:v>
                </c:pt>
                <c:pt idx="1">
                  <c:v>37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90.9</c:v>
                </c:pt>
                <c:pt idx="1">
                  <c:v>86.2</c:v>
                </c:pt>
                <c:pt idx="2">
                  <c:v>109.3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119.4</c:v>
                </c:pt>
                <c:pt idx="1">
                  <c:v>87</c:v>
                </c:pt>
                <c:pt idx="2">
                  <c:v>118.8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379</c:v>
                </c:pt>
                <c:pt idx="1">
                  <c:v>373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34</c:v>
                </c:pt>
                <c:pt idx="1">
                  <c:v>38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2.3268959020254356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2.5718323127649554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2.0913801224682054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2.1667451719265189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2.1573245407442299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2.2609514837494111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2.4587847385774846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2.3928403203014601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2.647197362223269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2.9486575600565237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3.2312764955252002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4.2298634008478571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4.5972680169571358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4.2863871879415916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3.8718794159208669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2.3174752708431465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1.8935468676401317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1.2435233160621761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2.2232689590202543</c:v>
                </c:pt>
                <c:pt idx="1">
                  <c:v>2.2326895902025434</c:v>
                </c:pt>
                <c:pt idx="2">
                  <c:v>2.3457371643900142</c:v>
                </c:pt>
                <c:pt idx="3">
                  <c:v>2.5341497880357986</c:v>
                </c:pt>
                <c:pt idx="4">
                  <c:v>2.3551577955723033</c:v>
                </c:pt>
                <c:pt idx="5">
                  <c:v>2.8921337729627883</c:v>
                </c:pt>
                <c:pt idx="6">
                  <c:v>3.1370701837023085</c:v>
                </c:pt>
                <c:pt idx="7">
                  <c:v>3.4385303815355628</c:v>
                </c:pt>
                <c:pt idx="8">
                  <c:v>3.052284503061705</c:v>
                </c:pt>
                <c:pt idx="9">
                  <c:v>3.1088082901554404</c:v>
                </c:pt>
                <c:pt idx="10">
                  <c:v>3.344324069712671</c:v>
                </c:pt>
                <c:pt idx="11">
                  <c:v>4.3240697126707488</c:v>
                </c:pt>
                <c:pt idx="12">
                  <c:v>4.4559585492227978</c:v>
                </c:pt>
                <c:pt idx="13">
                  <c:v>4.5784267545925577</c:v>
                </c:pt>
                <c:pt idx="14">
                  <c:v>3.0711257654262836</c:v>
                </c:pt>
                <c:pt idx="15">
                  <c:v>1.3659915214319358</c:v>
                </c:pt>
                <c:pt idx="16">
                  <c:v>1.2058407913330194</c:v>
                </c:pt>
                <c:pt idx="17">
                  <c:v>0.64060292039566658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6.663705019991116E-2</c:v>
                </c:pt>
                <c:pt idx="1">
                  <c:v>0.13091861226271004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3.0208796090626389</c:v>
                </c:pt>
                <c:pt idx="1">
                  <c:v>1.7674012655465852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11.372723234118169</c:v>
                </c:pt>
                <c:pt idx="1">
                  <c:v>6.3495526947414351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28.342958685028876</c:v>
                </c:pt>
                <c:pt idx="1">
                  <c:v>22.190704778529348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46.023989338071971</c:v>
                </c:pt>
                <c:pt idx="1">
                  <c:v>60.200741872136156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4.5757441137272323</c:v>
                </c:pt>
                <c:pt idx="1">
                  <c:v>3.5566222998036219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6.5970679697912038</c:v>
                </c:pt>
                <c:pt idx="1">
                  <c:v>5.8040584769801438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35.228787205686359</c:v>
                </c:pt>
                <c:pt idx="1">
                  <c:v>29.173030765873882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35.561972456685922</c:v>
                </c:pt>
                <c:pt idx="1">
                  <c:v>46.51974689068296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29.075966237227895</c:v>
                </c:pt>
                <c:pt idx="1">
                  <c:v>24.198123499890901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0.13327410039982232</c:v>
                </c:pt>
                <c:pt idx="1">
                  <c:v>0.10909884355225835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15</c:v>
                </c:pt>
                <c:pt idx="3">
                  <c:v>25</c:v>
                </c:pt>
                <c:pt idx="4">
                  <c:v>31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16</c:v>
                </c:pt>
                <c:pt idx="4">
                  <c:v>15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2.33</c:v>
                </c:pt>
                <c:pt idx="1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544"/>
        <c:axId val="160185344"/>
      </c:barChart>
      <c:catAx>
        <c:axId val="160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auto val="1"/>
        <c:lblAlgn val="ctr"/>
        <c:lblOffset val="100"/>
        <c:noMultiLvlLbl val="0"/>
      </c:catAx>
      <c:valAx>
        <c:axId val="1601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6.25</c:v>
                </c:pt>
                <c:pt idx="1">
                  <c:v>63.778054862842893</c:v>
                </c:pt>
                <c:pt idx="2">
                  <c:v>20.14636246233319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93.75</c:v>
                </c:pt>
                <c:pt idx="1">
                  <c:v>36.221945137157107</c:v>
                </c:pt>
                <c:pt idx="2">
                  <c:v>79.853637537666813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848"/>
        <c:axId val="160609408"/>
      </c:barChart>
      <c:catAx>
        <c:axId val="1605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44</c:v>
                </c:pt>
                <c:pt idx="1">
                  <c:v>60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41</c:v>
                </c:pt>
                <c:pt idx="1">
                  <c:v>46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2016"/>
        <c:axId val="160884224"/>
      </c:barChart>
      <c:catAx>
        <c:axId val="160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125</c:v>
                </c:pt>
                <c:pt idx="1">
                  <c:v>136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117</c:v>
                </c:pt>
                <c:pt idx="1">
                  <c:v>133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32.532504239683433</c:v>
                </c:pt>
                <c:pt idx="1">
                  <c:v>36.107854630715124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28.773318258903334</c:v>
                </c:pt>
                <c:pt idx="1">
                  <c:v>32.590855803048065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16.732617297908423</c:v>
                </c:pt>
                <c:pt idx="1">
                  <c:v>15.357561547479484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11.61673261729791</c:v>
                </c:pt>
                <c:pt idx="1">
                  <c:v>9.7303634232121912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6.2464669304691922</c:v>
                </c:pt>
                <c:pt idx="1">
                  <c:v>3.6342321219226257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4.0983606557377046</c:v>
                </c:pt>
                <c:pt idx="1">
                  <c:v>2.5791324736225087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5840"/>
        <c:axId val="161878784"/>
      </c:barChart>
      <c:catAx>
        <c:axId val="16187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53.15</c:v>
                </c:pt>
                <c:pt idx="1">
                  <c:v>37.96</c:v>
                </c:pt>
                <c:pt idx="2">
                  <c:v>6.42</c:v>
                </c:pt>
                <c:pt idx="3">
                  <c:v>1.76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57.16</c:v>
                </c:pt>
                <c:pt idx="1">
                  <c:v>31.69</c:v>
                </c:pt>
                <c:pt idx="2">
                  <c:v>7.65</c:v>
                </c:pt>
                <c:pt idx="3">
                  <c:v>2.41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624"/>
        <c:axId val="162138752"/>
      </c:barChart>
      <c:catAx>
        <c:axId val="16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auto val="1"/>
        <c:lblAlgn val="ctr"/>
        <c:lblOffset val="100"/>
        <c:noMultiLvlLbl val="0"/>
      </c:catAx>
      <c:valAx>
        <c:axId val="162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53773</c:v>
                </c:pt>
                <c:pt idx="1">
                  <c:v>59542</c:v>
                </c:pt>
                <c:pt idx="2">
                  <c:v>69352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1235</c:v>
                </c:pt>
                <c:pt idx="1">
                  <c:v>1175</c:v>
                </c:pt>
                <c:pt idx="2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1867</c:v>
                </c:pt>
                <c:pt idx="1">
                  <c:v>1869</c:v>
                </c:pt>
                <c:pt idx="2">
                  <c:v>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19.2</c:v>
                </c:pt>
                <c:pt idx="1">
                  <c:v>31</c:v>
                </c:pt>
                <c:pt idx="2">
                  <c:v>2.4</c:v>
                </c:pt>
                <c:pt idx="3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96.410256410256409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3.5897435897435894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112"/>
        <c:axId val="166009088"/>
      </c:barChart>
      <c:catAx>
        <c:axId val="165914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auto val="1"/>
        <c:lblAlgn val="ctr"/>
        <c:lblOffset val="100"/>
        <c:noMultiLvlLbl val="0"/>
      </c:catAx>
      <c:valAx>
        <c:axId val="166009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1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1643</c:v>
                </c:pt>
                <c:pt idx="1">
                  <c:v>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11.8</c:v>
                </c:pt>
                <c:pt idx="1">
                  <c:v>11.2</c:v>
                </c:pt>
                <c:pt idx="2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576"/>
        <c:axId val="166384384"/>
      </c:barChart>
      <c:catAx>
        <c:axId val="166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auto val="1"/>
        <c:lblAlgn val="ctr"/>
        <c:lblOffset val="100"/>
        <c:noMultiLvlLbl val="0"/>
      </c:catAx>
      <c:valAx>
        <c:axId val="16638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17.5</c:v>
                </c:pt>
                <c:pt idx="1">
                  <c:v>26.7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072"/>
        <c:axId val="168004608"/>
      </c:barChart>
      <c:catAx>
        <c:axId val="168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auto val="1"/>
        <c:lblAlgn val="ctr"/>
        <c:lblOffset val="100"/>
        <c:noMultiLvlLbl val="0"/>
      </c:catAx>
      <c:valAx>
        <c:axId val="1680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33.33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48.78</c:v>
                </c:pt>
                <c:pt idx="1">
                  <c:v>21.74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304"/>
        <c:axId val="186451840"/>
      </c:barChart>
      <c:catAx>
        <c:axId val="18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auto val="1"/>
        <c:lblAlgn val="ctr"/>
        <c:lblOffset val="100"/>
        <c:noMultiLvlLbl val="0"/>
      </c:catAx>
      <c:valAx>
        <c:axId val="1864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519</c:v>
                </c:pt>
                <c:pt idx="1">
                  <c:v>896</c:v>
                </c:pt>
                <c:pt idx="2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40</c:v>
                </c:pt>
                <c:pt idx="1">
                  <c:v>94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1912</c:v>
                </c:pt>
                <c:pt idx="1">
                  <c:v>2844</c:v>
                </c:pt>
                <c:pt idx="2">
                  <c:v>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107</c:v>
                </c:pt>
                <c:pt idx="1">
                  <c:v>354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728"/>
        <c:axId val="186893056"/>
      </c:barChart>
      <c:catAx>
        <c:axId val="186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056"/>
        <c:crosses val="autoZero"/>
        <c:auto val="1"/>
        <c:lblAlgn val="ctr"/>
        <c:lblOffset val="100"/>
        <c:noMultiLvlLbl val="0"/>
      </c:catAx>
      <c:valAx>
        <c:axId val="1868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3.7</c:v>
                </c:pt>
                <c:pt idx="1">
                  <c:v>3.2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3.8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616"/>
        <c:axId val="189350272"/>
      </c:barChart>
      <c:catAx>
        <c:axId val="18934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272"/>
        <c:crosses val="autoZero"/>
        <c:auto val="1"/>
        <c:lblAlgn val="ctr"/>
        <c:lblOffset val="100"/>
        <c:noMultiLvlLbl val="0"/>
      </c:catAx>
      <c:valAx>
        <c:axId val="18935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21.9</c:v>
                </c:pt>
                <c:pt idx="1">
                  <c:v>21.2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32.9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471.25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118</c:v>
                </c:pt>
                <c:pt idx="1">
                  <c:v>135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115</c:v>
                </c:pt>
                <c:pt idx="1">
                  <c:v>124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5275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5340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10006</v>
      </c>
      <c r="C4" s="35">
        <v>5210</v>
      </c>
      <c r="D4" s="63">
        <v>4796</v>
      </c>
      <c r="E4" s="211"/>
    </row>
    <row r="5" spans="1:5" ht="30" x14ac:dyDescent="0.25">
      <c r="A5" s="201" t="s">
        <v>716</v>
      </c>
      <c r="B5" s="72">
        <v>10071</v>
      </c>
      <c r="C5" s="61">
        <v>5171</v>
      </c>
      <c r="D5" s="111">
        <v>4900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1001</v>
      </c>
      <c r="C4" s="71">
        <v>2256</v>
      </c>
    </row>
    <row r="5" spans="1:6" x14ac:dyDescent="0.25">
      <c r="A5" s="286" t="s">
        <v>719</v>
      </c>
      <c r="B5" s="214">
        <v>512</v>
      </c>
      <c r="C5" s="214">
        <v>704</v>
      </c>
    </row>
    <row r="6" spans="1:6" x14ac:dyDescent="0.25">
      <c r="A6" s="286" t="s">
        <v>720</v>
      </c>
      <c r="B6" s="214">
        <v>836</v>
      </c>
      <c r="C6" s="214">
        <v>904</v>
      </c>
    </row>
    <row r="7" spans="1:6" x14ac:dyDescent="0.25">
      <c r="A7" s="286" t="s">
        <v>721</v>
      </c>
      <c r="B7" s="214">
        <v>1660</v>
      </c>
      <c r="C7" s="214">
        <v>1289</v>
      </c>
    </row>
    <row r="8" spans="1:6" x14ac:dyDescent="0.25">
      <c r="A8" s="286" t="s">
        <v>722</v>
      </c>
      <c r="B8" s="214">
        <v>58</v>
      </c>
      <c r="C8" s="214">
        <v>114</v>
      </c>
    </row>
    <row r="9" spans="1:6" x14ac:dyDescent="0.25">
      <c r="A9" s="286" t="s">
        <v>723</v>
      </c>
      <c r="B9" s="214">
        <v>465</v>
      </c>
      <c r="C9" s="214">
        <v>441</v>
      </c>
    </row>
    <row r="10" spans="1:6" ht="30" x14ac:dyDescent="0.25">
      <c r="A10" s="293" t="s">
        <v>724</v>
      </c>
      <c r="B10" s="214">
        <v>1673</v>
      </c>
      <c r="C10" s="214">
        <v>245</v>
      </c>
    </row>
    <row r="11" spans="1:6" x14ac:dyDescent="0.25">
      <c r="A11" s="286" t="s">
        <v>887</v>
      </c>
      <c r="B11" s="214">
        <v>420</v>
      </c>
      <c r="C11" s="214">
        <v>689</v>
      </c>
    </row>
    <row r="12" spans="1:6" x14ac:dyDescent="0.25">
      <c r="A12" s="294" t="s">
        <v>16</v>
      </c>
      <c r="B12" s="1">
        <f>SUM(B4:B11)</f>
        <v>6625</v>
      </c>
      <c r="C12" s="1">
        <f>SUM(C4:C11)</f>
        <v>6642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1177</v>
      </c>
      <c r="C19" s="71">
        <v>1883</v>
      </c>
    </row>
    <row r="20" spans="1:3" x14ac:dyDescent="0.25">
      <c r="A20" s="286" t="s">
        <v>719</v>
      </c>
      <c r="B20" s="214">
        <v>353</v>
      </c>
      <c r="C20" s="214">
        <v>533</v>
      </c>
    </row>
    <row r="21" spans="1:3" x14ac:dyDescent="0.25">
      <c r="A21" s="286" t="s">
        <v>720</v>
      </c>
      <c r="B21" s="214">
        <v>738</v>
      </c>
      <c r="C21" s="214">
        <v>721</v>
      </c>
    </row>
    <row r="22" spans="1:3" x14ac:dyDescent="0.25">
      <c r="A22" s="286" t="s">
        <v>721</v>
      </c>
      <c r="B22" s="214">
        <v>1487</v>
      </c>
      <c r="C22" s="214">
        <v>1230</v>
      </c>
    </row>
    <row r="23" spans="1:3" x14ac:dyDescent="0.25">
      <c r="A23" s="286" t="s">
        <v>722</v>
      </c>
      <c r="B23" s="214">
        <v>6</v>
      </c>
      <c r="C23" s="214">
        <v>35</v>
      </c>
    </row>
    <row r="24" spans="1:3" x14ac:dyDescent="0.25">
      <c r="A24" s="286" t="s">
        <v>723</v>
      </c>
      <c r="B24" s="214">
        <v>258</v>
      </c>
      <c r="C24" s="214">
        <v>231</v>
      </c>
    </row>
    <row r="25" spans="1:3" ht="30" x14ac:dyDescent="0.25">
      <c r="A25" s="293" t="s">
        <v>724</v>
      </c>
      <c r="B25" s="214">
        <v>1003</v>
      </c>
      <c r="C25" s="214">
        <v>170</v>
      </c>
    </row>
    <row r="26" spans="1:3" x14ac:dyDescent="0.25">
      <c r="A26" s="286" t="s">
        <v>887</v>
      </c>
      <c r="B26" s="214">
        <v>218</v>
      </c>
      <c r="C26" s="214">
        <v>501</v>
      </c>
    </row>
    <row r="27" spans="1:3" x14ac:dyDescent="0.25">
      <c r="A27" s="294" t="s">
        <v>16</v>
      </c>
      <c r="B27" s="1">
        <f>SUM(B19:B26)</f>
        <v>5240</v>
      </c>
      <c r="C27" s="1">
        <f>SUM(C19:C26)</f>
        <v>5304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72.94</v>
      </c>
      <c r="C4" s="1018">
        <v>70.58</v>
      </c>
      <c r="D4" s="1018">
        <v>75.45</v>
      </c>
      <c r="E4" s="1019">
        <v>22</v>
      </c>
      <c r="F4" s="1019">
        <v>170.8</v>
      </c>
      <c r="G4" s="1020">
        <v>45</v>
      </c>
      <c r="H4" s="1021">
        <v>43.5</v>
      </c>
      <c r="I4" s="1022">
        <v>46.6</v>
      </c>
      <c r="J4" s="1019">
        <v>17.5</v>
      </c>
    </row>
    <row r="5" spans="1:12" x14ac:dyDescent="0.25">
      <c r="A5" s="498">
        <v>2021</v>
      </c>
      <c r="B5" s="757">
        <v>70.95</v>
      </c>
      <c r="C5" s="758">
        <v>68.790000000000006</v>
      </c>
      <c r="D5" s="758">
        <v>73.23</v>
      </c>
      <c r="E5" s="1023">
        <v>21</v>
      </c>
      <c r="F5" s="1023">
        <v>171.2</v>
      </c>
      <c r="G5" s="1024">
        <v>45.1</v>
      </c>
      <c r="H5" s="1025">
        <v>43.7</v>
      </c>
      <c r="I5" s="1026">
        <v>46.5</v>
      </c>
      <c r="J5" s="1023">
        <v>26.7</v>
      </c>
    </row>
    <row r="6" spans="1:12" x14ac:dyDescent="0.25">
      <c r="A6" s="499">
        <v>2022</v>
      </c>
      <c r="B6" s="1011">
        <v>70.2</v>
      </c>
      <c r="C6" s="1012">
        <v>67.31</v>
      </c>
      <c r="D6" s="1012">
        <v>73.38</v>
      </c>
      <c r="E6" s="1013">
        <v>20</v>
      </c>
      <c r="F6" s="1013">
        <v>181.3</v>
      </c>
      <c r="G6" s="1014">
        <v>45.7</v>
      </c>
      <c r="H6" s="1015">
        <v>44.4</v>
      </c>
      <c r="I6" s="1016">
        <v>47.1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17.5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26.7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2079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3060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69352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1103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2108</v>
      </c>
      <c r="C5" s="70">
        <v>3102</v>
      </c>
      <c r="D5" s="55">
        <v>1867</v>
      </c>
      <c r="E5" s="110">
        <v>1235</v>
      </c>
      <c r="F5" s="55">
        <v>27.1</v>
      </c>
      <c r="G5" s="55">
        <v>32.200000000000003</v>
      </c>
      <c r="H5" s="110">
        <v>21.9</v>
      </c>
      <c r="I5" s="55"/>
      <c r="J5" s="70"/>
      <c r="K5" s="55"/>
      <c r="L5" s="55"/>
      <c r="M5" s="71">
        <v>116</v>
      </c>
      <c r="N5" s="71">
        <v>115</v>
      </c>
      <c r="O5" s="71">
        <v>118</v>
      </c>
    </row>
    <row r="6" spans="1:16" x14ac:dyDescent="0.25">
      <c r="A6" s="215">
        <v>2021</v>
      </c>
      <c r="B6" s="212">
        <v>2136</v>
      </c>
      <c r="C6" s="212">
        <v>3044</v>
      </c>
      <c r="D6" s="58">
        <v>1869</v>
      </c>
      <c r="E6" s="160">
        <v>1175</v>
      </c>
      <c r="F6" s="58">
        <v>27.1</v>
      </c>
      <c r="G6" s="58">
        <v>32.9</v>
      </c>
      <c r="H6" s="160">
        <v>21.2</v>
      </c>
      <c r="I6" s="58">
        <v>53773</v>
      </c>
      <c r="J6" s="212">
        <v>1440</v>
      </c>
      <c r="K6" s="58">
        <v>697</v>
      </c>
      <c r="L6" s="58">
        <v>743</v>
      </c>
      <c r="M6" s="214">
        <v>130</v>
      </c>
      <c r="N6" s="214">
        <v>124</v>
      </c>
      <c r="O6" s="214">
        <v>135</v>
      </c>
    </row>
    <row r="7" spans="1:16" x14ac:dyDescent="0.25">
      <c r="A7" s="229">
        <v>2022</v>
      </c>
      <c r="B7" s="167">
        <v>2079</v>
      </c>
      <c r="C7" s="167">
        <v>3060</v>
      </c>
      <c r="D7" s="94">
        <v>1873</v>
      </c>
      <c r="E7" s="169">
        <v>1187</v>
      </c>
      <c r="F7" s="94">
        <v>28.8</v>
      </c>
      <c r="G7" s="58">
        <v>35.1</v>
      </c>
      <c r="H7" s="160">
        <v>22.5</v>
      </c>
      <c r="I7" s="94">
        <v>59542</v>
      </c>
      <c r="J7" s="167">
        <v>1238</v>
      </c>
      <c r="K7" s="94">
        <v>601</v>
      </c>
      <c r="L7" s="94">
        <v>637</v>
      </c>
      <c r="M7" s="214">
        <v>118</v>
      </c>
      <c r="N7" s="214">
        <v>114</v>
      </c>
      <c r="O7" s="214">
        <v>122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69352</v>
      </c>
      <c r="J8" s="1072">
        <v>1103</v>
      </c>
      <c r="K8" s="1073">
        <v>526</v>
      </c>
      <c r="L8" s="1073">
        <v>577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53773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59542</v>
      </c>
      <c r="F14" s="514">
        <f>A5</f>
        <v>2020</v>
      </c>
      <c r="G14" s="310">
        <f>IF(ISBLANK(E5),"",E5)</f>
        <v>1235</v>
      </c>
      <c r="H14" s="310">
        <f>IF(ISBLANK(D5),"",D5)</f>
        <v>1867</v>
      </c>
      <c r="K14" s="514">
        <f>A6</f>
        <v>2021</v>
      </c>
      <c r="L14" s="310">
        <f>IF(ISBLANK(L6),"",L6)</f>
        <v>743</v>
      </c>
      <c r="M14" s="310">
        <f>IF(ISBLANK(K6),"",K6)</f>
        <v>697</v>
      </c>
    </row>
    <row r="15" spans="1:16" x14ac:dyDescent="0.25">
      <c r="A15" s="481">
        <f>A8</f>
        <v>2023</v>
      </c>
      <c r="B15" s="311">
        <f t="shared" si="0"/>
        <v>69352</v>
      </c>
      <c r="F15" s="486">
        <f t="shared" ref="F15:F16" si="1">A6</f>
        <v>2021</v>
      </c>
      <c r="G15" s="479">
        <f t="shared" ref="G15:G16" si="2">IF(ISBLANK(E6),"",E6)</f>
        <v>1175</v>
      </c>
      <c r="H15" s="479">
        <f t="shared" ref="H15:H16" si="3">IF(ISBLANK(D6),"",D6)</f>
        <v>1869</v>
      </c>
      <c r="K15" s="486">
        <f>A7</f>
        <v>2022</v>
      </c>
      <c r="L15" s="479">
        <f t="shared" ref="L15:L16" si="4">IF(ISBLANK(L7),"",L7)</f>
        <v>637</v>
      </c>
      <c r="M15" s="479">
        <f t="shared" ref="M15:M16" si="5">IF(ISBLANK(K7),"",K7)</f>
        <v>601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1187</v>
      </c>
      <c r="H16" s="311">
        <f t="shared" si="3"/>
        <v>1873</v>
      </c>
      <c r="K16" s="481">
        <f>A8</f>
        <v>2023</v>
      </c>
      <c r="L16" s="311">
        <f t="shared" si="4"/>
        <v>577</v>
      </c>
      <c r="M16" s="311">
        <f t="shared" si="5"/>
        <v>526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2108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2136</v>
      </c>
      <c r="C21" s="373"/>
      <c r="D21" s="197"/>
      <c r="F21" s="514">
        <f>A5</f>
        <v>2020</v>
      </c>
      <c r="G21" s="310">
        <f>IF(ISBLANK(E5),"",E5)</f>
        <v>1235</v>
      </c>
      <c r="H21" s="310">
        <f>IF(ISBLANK(D5),"",D5)</f>
        <v>1867</v>
      </c>
      <c r="K21" s="514">
        <f>A6</f>
        <v>2021</v>
      </c>
      <c r="L21" s="310">
        <f>IF(ISBLANK(L6),"",L6)</f>
        <v>743</v>
      </c>
      <c r="M21" s="310">
        <f>IF(ISBLANK(K6),"",K6)</f>
        <v>697</v>
      </c>
    </row>
    <row r="22" spans="1:15" x14ac:dyDescent="0.25">
      <c r="A22" s="481">
        <f t="shared" si="6"/>
        <v>2022</v>
      </c>
      <c r="B22" s="311">
        <f t="shared" si="7"/>
        <v>2079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1175</v>
      </c>
      <c r="H22" s="479">
        <f t="shared" ref="H22:H23" si="10">IF(ISBLANK(D6),"",D6)</f>
        <v>1869</v>
      </c>
      <c r="K22" s="486">
        <f>A7</f>
        <v>2022</v>
      </c>
      <c r="L22" s="479">
        <f>IF(ISBLANK(L7),"",L7)</f>
        <v>637</v>
      </c>
      <c r="M22" s="479">
        <f>IF(ISBLANK(K7),"",K7)</f>
        <v>601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1187</v>
      </c>
      <c r="H23" s="311">
        <f t="shared" si="10"/>
        <v>1873</v>
      </c>
      <c r="K23" s="481">
        <f>A8</f>
        <v>2023</v>
      </c>
      <c r="L23" s="311">
        <f>IF(ISBLANK(L8),"",L8)</f>
        <v>577</v>
      </c>
      <c r="M23" s="311">
        <f>IF(ISBLANK(K8),"",K8)</f>
        <v>526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2108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2136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2079</v>
      </c>
      <c r="C28" s="373"/>
      <c r="D28" s="197"/>
      <c r="F28" s="514">
        <f>A5</f>
        <v>2020</v>
      </c>
      <c r="G28" s="310">
        <f>IF(ISBLANK(H5),"",H5)</f>
        <v>21.9</v>
      </c>
      <c r="H28" s="310">
        <f>IF(ISBLANK(G5),"",G5)</f>
        <v>32.200000000000003</v>
      </c>
      <c r="K28" s="514">
        <f>A5</f>
        <v>2020</v>
      </c>
      <c r="L28" s="310">
        <f>IF(ISBLANK(O5),"",O5)</f>
        <v>118</v>
      </c>
      <c r="M28" s="310">
        <f>IF(ISBLANK(N5),"",N5)</f>
        <v>115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21.2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135</v>
      </c>
      <c r="M29" s="479">
        <f t="shared" ref="M29:M30" si="18">IF(ISBLANK(N6),"",N6)</f>
        <v>124</v>
      </c>
    </row>
    <row r="30" spans="1:15" x14ac:dyDescent="0.25">
      <c r="F30" s="481">
        <f t="shared" si="13"/>
        <v>2022</v>
      </c>
      <c r="G30" s="311">
        <f t="shared" si="14"/>
        <v>22.5</v>
      </c>
      <c r="H30" s="311">
        <f t="shared" si="15"/>
        <v>35.1</v>
      </c>
      <c r="K30" s="481">
        <f t="shared" si="16"/>
        <v>2022</v>
      </c>
      <c r="L30" s="311">
        <f t="shared" si="17"/>
        <v>122</v>
      </c>
      <c r="M30" s="311">
        <f t="shared" si="18"/>
        <v>114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21.9</v>
      </c>
      <c r="H35" s="310">
        <f>IF(ISBLANK(G5),"",G5)</f>
        <v>32.200000000000003</v>
      </c>
      <c r="K35" s="514">
        <f>A5</f>
        <v>2020</v>
      </c>
      <c r="L35" s="310">
        <f>IF(ISBLANK(O5),"",O5)</f>
        <v>118</v>
      </c>
      <c r="M35" s="310">
        <f>IF(ISBLANK(N5),"",N5)</f>
        <v>115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21.2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135</v>
      </c>
      <c r="M36" s="479">
        <f t="shared" ref="M36:M37" si="24">IF(ISBLANK(N6),"",N6)</f>
        <v>124</v>
      </c>
    </row>
    <row r="37" spans="6:15" x14ac:dyDescent="0.25">
      <c r="F37" s="481">
        <f t="shared" si="19"/>
        <v>2022</v>
      </c>
      <c r="G37" s="311">
        <f t="shared" si="20"/>
        <v>22.5</v>
      </c>
      <c r="H37" s="311">
        <f t="shared" si="21"/>
        <v>35.1</v>
      </c>
      <c r="K37" s="481">
        <f t="shared" si="22"/>
        <v>2022</v>
      </c>
      <c r="L37" s="311">
        <f t="shared" si="23"/>
        <v>122</v>
      </c>
      <c r="M37" s="311">
        <f t="shared" si="24"/>
        <v>114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21.7</v>
      </c>
      <c r="C6" s="35">
        <v>20.8</v>
      </c>
      <c r="D6" s="63">
        <v>22.6</v>
      </c>
      <c r="E6" s="35">
        <v>52.1</v>
      </c>
      <c r="F6" s="35">
        <v>48.9</v>
      </c>
      <c r="G6" s="35">
        <v>55</v>
      </c>
      <c r="H6" s="292">
        <v>26.2</v>
      </c>
      <c r="I6" s="35">
        <v>30.3</v>
      </c>
      <c r="J6" s="63">
        <v>22.3</v>
      </c>
      <c r="M6" s="127" t="s">
        <v>16</v>
      </c>
      <c r="N6" s="935">
        <f>IF(ISBLANK(B8),"",B8)</f>
        <v>18.7</v>
      </c>
      <c r="O6" s="935">
        <f>IF(ISBLANK(E8),"",E8)</f>
        <v>50.7</v>
      </c>
      <c r="P6" s="128">
        <f>IF(ISBLANK(H8),"",H8)</f>
        <v>30.6</v>
      </c>
    </row>
    <row r="7" spans="1:19" x14ac:dyDescent="0.25">
      <c r="A7" s="286">
        <v>2022</v>
      </c>
      <c r="B7" s="167">
        <v>21.1</v>
      </c>
      <c r="C7" s="94">
        <v>19.600000000000001</v>
      </c>
      <c r="D7" s="169">
        <v>22.4</v>
      </c>
      <c r="E7" s="94">
        <v>51.1</v>
      </c>
      <c r="F7" s="94">
        <v>48.6</v>
      </c>
      <c r="G7" s="94">
        <v>53.5</v>
      </c>
      <c r="H7" s="167">
        <v>27.8</v>
      </c>
      <c r="I7" s="94">
        <v>31.8</v>
      </c>
      <c r="J7" s="169">
        <v>24</v>
      </c>
    </row>
    <row r="8" spans="1:19" x14ac:dyDescent="0.25">
      <c r="A8" s="218">
        <v>2023</v>
      </c>
      <c r="B8" s="167">
        <v>18.7</v>
      </c>
      <c r="C8" s="94">
        <v>14.8</v>
      </c>
      <c r="D8" s="169">
        <v>22.2</v>
      </c>
      <c r="E8" s="94">
        <v>50.7</v>
      </c>
      <c r="F8" s="94">
        <v>51.1</v>
      </c>
      <c r="G8" s="94">
        <v>50.3</v>
      </c>
      <c r="H8" s="167">
        <v>30.6</v>
      </c>
      <c r="I8" s="94">
        <v>34</v>
      </c>
      <c r="J8" s="169">
        <v>27.6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22.2</v>
      </c>
      <c r="O12" s="936">
        <f>IF(ISBLANK(G8),"",G8)</f>
        <v>50.3</v>
      </c>
      <c r="P12" s="938">
        <f>IF(ISBLANK(J8),"",J8)</f>
        <v>27.6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14.8</v>
      </c>
      <c r="O13" s="937">
        <f>IF(ISBLANK(F8),"",F8)</f>
        <v>51.1</v>
      </c>
      <c r="P13" s="939">
        <f>IF(ISBLANK(I8),"",I8)</f>
        <v>34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18.7</v>
      </c>
      <c r="O20" s="935">
        <f>IF(ISBLANK(E8),"",E8)</f>
        <v>50.7</v>
      </c>
      <c r="P20" s="940">
        <f>IF(ISBLANK(H8),"",H8)</f>
        <v>30.6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22.2</v>
      </c>
      <c r="O24" s="936">
        <f>IF(ISBLANK(G8),"",G8)</f>
        <v>50.3</v>
      </c>
      <c r="P24" s="938">
        <f>IF(ISBLANK(J8),"",J8)</f>
        <v>27.6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14.8</v>
      </c>
      <c r="O25" s="937">
        <f>IF(ISBLANK(F8),"",F8)</f>
        <v>51.1</v>
      </c>
      <c r="P25" s="939">
        <f>IF(ISBLANK(I8),"",I8)</f>
        <v>34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835600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78719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814838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76763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1316880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124058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306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316284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21</v>
      </c>
      <c r="E20" s="600">
        <v>19.899999999999999</v>
      </c>
      <c r="F20" s="600">
        <v>19.2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30.9</v>
      </c>
      <c r="E21" s="751">
        <v>30.3</v>
      </c>
      <c r="F21" s="751">
        <v>31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1.3</v>
      </c>
      <c r="E22" s="752">
        <v>2.2000000000000002</v>
      </c>
      <c r="F22" s="752">
        <v>2.4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19.2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19.2</v>
      </c>
      <c r="C30" s="204" t="s">
        <v>493</v>
      </c>
    </row>
    <row r="31" spans="1:11" x14ac:dyDescent="0.25">
      <c r="A31" s="698" t="s">
        <v>1430</v>
      </c>
      <c r="B31" s="734">
        <f>F21</f>
        <v>31</v>
      </c>
    </row>
    <row r="32" spans="1:11" x14ac:dyDescent="0.25">
      <c r="A32" s="698" t="s">
        <v>1431</v>
      </c>
      <c r="B32" s="734">
        <f>F22</f>
        <v>2.4</v>
      </c>
    </row>
    <row r="33" spans="1:2" x14ac:dyDescent="0.25">
      <c r="A33" s="699" t="s">
        <v>1432</v>
      </c>
      <c r="B33" s="732">
        <f>100-(B30+B31+B32)</f>
        <v>47.4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99</v>
      </c>
      <c r="C4" s="71">
        <v>7</v>
      </c>
      <c r="D4" s="71">
        <v>4</v>
      </c>
      <c r="G4" s="217">
        <f>A4</f>
        <v>2021</v>
      </c>
      <c r="H4" s="289">
        <f>IF(ISBLANK(C4),"",C4)</f>
        <v>7</v>
      </c>
      <c r="I4" s="289">
        <f>IF(ISBLANK(D4),"",D4)</f>
        <v>4</v>
      </c>
    </row>
    <row r="5" spans="1:9" x14ac:dyDescent="0.25">
      <c r="A5" s="286">
        <v>2022</v>
      </c>
      <c r="B5" s="214">
        <v>102</v>
      </c>
      <c r="C5" s="214">
        <v>5</v>
      </c>
      <c r="D5" s="214">
        <v>9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9</v>
      </c>
    </row>
    <row r="6" spans="1:9" x14ac:dyDescent="0.25">
      <c r="A6" s="218">
        <v>2023</v>
      </c>
      <c r="B6" s="168">
        <v>101</v>
      </c>
      <c r="C6" s="168">
        <v>5</v>
      </c>
      <c r="D6" s="168">
        <v>4</v>
      </c>
      <c r="G6" s="219">
        <f t="shared" si="0"/>
        <v>2023</v>
      </c>
      <c r="H6" s="291">
        <f t="shared" si="1"/>
        <v>5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9</v>
      </c>
    </row>
    <row r="14" spans="1:9" x14ac:dyDescent="0.25">
      <c r="G14" s="219">
        <f t="shared" si="3"/>
        <v>2023</v>
      </c>
      <c r="H14" s="291">
        <f t="shared" ref="H14:I14" si="5">IF(ISBLANK(C6),"",C6)</f>
        <v>5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260</v>
      </c>
      <c r="C23" s="71">
        <v>20</v>
      </c>
      <c r="D23" s="71">
        <v>34</v>
      </c>
      <c r="G23" s="217">
        <f>A23</f>
        <v>2021</v>
      </c>
      <c r="H23" s="289">
        <f>IF(ISBLANK(C23),"",C23)</f>
        <v>20</v>
      </c>
      <c r="I23" s="289">
        <f>IF(ISBLANK(D23),"",D23)</f>
        <v>34</v>
      </c>
    </row>
    <row r="24" spans="1:13" x14ac:dyDescent="0.25">
      <c r="A24" s="286">
        <v>2022</v>
      </c>
      <c r="B24" s="214">
        <v>276</v>
      </c>
      <c r="C24" s="214">
        <v>22</v>
      </c>
      <c r="D24" s="214">
        <v>38</v>
      </c>
      <c r="G24" s="286">
        <f t="shared" ref="G24:G25" si="6">A24</f>
        <v>2022</v>
      </c>
      <c r="H24" s="290">
        <f t="shared" ref="H24:H25" si="7">IF(ISBLANK(C24),"",C24)</f>
        <v>22</v>
      </c>
      <c r="I24" s="290">
        <f t="shared" ref="I24:I25" si="8">IF(ISBLANK(D24),"",D24)</f>
        <v>38</v>
      </c>
    </row>
    <row r="25" spans="1:13" x14ac:dyDescent="0.25">
      <c r="A25" s="218">
        <v>2023</v>
      </c>
      <c r="B25" s="168">
        <v>306</v>
      </c>
      <c r="C25" s="168">
        <v>24</v>
      </c>
      <c r="D25" s="168">
        <v>51</v>
      </c>
      <c r="G25" s="219">
        <f t="shared" si="6"/>
        <v>2023</v>
      </c>
      <c r="H25" s="291">
        <f t="shared" si="7"/>
        <v>24</v>
      </c>
      <c r="I25" s="291">
        <f t="shared" si="8"/>
        <v>51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</v>
      </c>
      <c r="I31" s="289">
        <f>IF(ISBLANK(D23),"",D23)</f>
        <v>34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22</v>
      </c>
      <c r="I32" s="290">
        <f t="shared" si="10"/>
        <v>38</v>
      </c>
    </row>
    <row r="33" spans="7:9" x14ac:dyDescent="0.25">
      <c r="G33" s="219">
        <f t="shared" si="9"/>
        <v>2023</v>
      </c>
      <c r="H33" s="291">
        <f t="shared" ref="H33:I33" si="11">IF(ISBLANK(C25),"",C25)</f>
        <v>24</v>
      </c>
      <c r="I33" s="291">
        <f t="shared" si="11"/>
        <v>51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222950</v>
      </c>
      <c r="C4" s="1077">
        <v>19482</v>
      </c>
      <c r="D4" s="110">
        <v>328632</v>
      </c>
      <c r="E4" s="70">
        <v>28717</v>
      </c>
      <c r="F4" s="1076">
        <v>14188</v>
      </c>
      <c r="G4" s="70">
        <v>1240</v>
      </c>
      <c r="H4" s="1078">
        <v>1064057</v>
      </c>
      <c r="I4" s="1077">
        <v>92979</v>
      </c>
    </row>
    <row r="5" spans="1:9" x14ac:dyDescent="0.25">
      <c r="A5" s="587">
        <v>2021</v>
      </c>
      <c r="B5" s="1079">
        <v>239928</v>
      </c>
      <c r="C5" s="1080">
        <v>21373</v>
      </c>
      <c r="D5" s="160">
        <v>366140</v>
      </c>
      <c r="E5" s="212">
        <v>32615</v>
      </c>
      <c r="F5" s="1079">
        <v>26661</v>
      </c>
      <c r="G5" s="212">
        <v>2375</v>
      </c>
      <c r="H5" s="1081">
        <v>1207626</v>
      </c>
      <c r="I5" s="1080">
        <v>107574</v>
      </c>
    </row>
    <row r="6" spans="1:9" x14ac:dyDescent="0.25">
      <c r="A6" s="588">
        <v>2022</v>
      </c>
      <c r="B6" s="1082">
        <v>252342</v>
      </c>
      <c r="C6" s="1083">
        <v>23772</v>
      </c>
      <c r="D6" s="169">
        <v>407675</v>
      </c>
      <c r="E6" s="167">
        <v>38406</v>
      </c>
      <c r="F6" s="1082">
        <v>31022</v>
      </c>
      <c r="G6" s="167">
        <v>2922</v>
      </c>
      <c r="H6" s="1084">
        <v>1316880</v>
      </c>
      <c r="I6" s="1083">
        <v>124058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142220</v>
      </c>
      <c r="C4" s="1076">
        <v>509400</v>
      </c>
      <c r="D4" s="1077">
        <v>44512</v>
      </c>
      <c r="E4" s="1076">
        <v>526269</v>
      </c>
      <c r="F4" s="1077">
        <v>45986</v>
      </c>
    </row>
    <row r="5" spans="1:6" x14ac:dyDescent="0.25">
      <c r="A5" s="480">
        <v>2021</v>
      </c>
      <c r="B5" s="1081">
        <v>183366</v>
      </c>
      <c r="C5" s="1079">
        <v>807956</v>
      </c>
      <c r="D5" s="1080">
        <v>71972</v>
      </c>
      <c r="E5" s="1079">
        <v>744905</v>
      </c>
      <c r="F5" s="1080">
        <v>66355</v>
      </c>
    </row>
    <row r="6" spans="1:6" ht="15.75" thickBot="1" x14ac:dyDescent="0.3">
      <c r="A6" s="960">
        <v>2022</v>
      </c>
      <c r="B6" s="1085">
        <v>316284</v>
      </c>
      <c r="C6" s="1086">
        <v>835600</v>
      </c>
      <c r="D6" s="1087">
        <v>78719</v>
      </c>
      <c r="E6" s="1086">
        <v>814838</v>
      </c>
      <c r="F6" s="1087">
        <v>76763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Sečanj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10615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70.2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181.3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10006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10071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356</v>
      </c>
      <c r="C63" s="548">
        <f>IF(ISBLANK('DEM2'!C7),"-",'DEM2'!C7)</f>
        <v>341</v>
      </c>
      <c r="D63" s="548"/>
      <c r="E63" s="548">
        <f>IF(ISBLANK('DEM2'!D8),"-",'DEM2'!D8)</f>
        <v>357</v>
      </c>
      <c r="F63" s="548">
        <f>IF(ISBLANK('DEM2'!C8),"-",'DEM2'!C8)</f>
        <v>338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388</v>
      </c>
      <c r="C64" s="317">
        <f>IF(ISBLANK('DEM2'!F7),"-",'DEM2'!F7)</f>
        <v>405</v>
      </c>
      <c r="D64" s="789"/>
      <c r="E64" s="317">
        <f>IF(ISBLANK('DEM2'!G8),"-",'DEM2'!G8)</f>
        <v>385</v>
      </c>
      <c r="F64" s="317">
        <f>IF(ISBLANK('DEM2'!F8),"-",'DEM2'!F8)</f>
        <v>384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225</v>
      </c>
      <c r="C65" s="345">
        <f>IF(ISBLANK('DEM2'!I7),"-",'DEM2'!I7)</f>
        <v>248</v>
      </c>
      <c r="D65" s="393"/>
      <c r="E65" s="345">
        <f>IF(ISBLANK('DEM2'!J8),"-",'DEM2'!J8)</f>
        <v>182</v>
      </c>
      <c r="F65" s="345">
        <f>IF(ISBLANK('DEM2'!I8),"-",'DEM2'!I8)</f>
        <v>206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908</v>
      </c>
      <c r="C66" s="348">
        <f>IF(ISBLANK('DEM2'!L7),"-",'DEM2'!L7)</f>
        <v>926</v>
      </c>
      <c r="D66" s="394"/>
      <c r="E66" s="348">
        <f>IF(ISBLANK('DEM2'!M8),"-",'DEM2'!M8)</f>
        <v>875</v>
      </c>
      <c r="F66" s="348">
        <f>IF(ISBLANK('DEM2'!L8),"-",'DEM2'!L8)</f>
        <v>872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828</v>
      </c>
      <c r="C67" s="345">
        <f>IF(ISBLANK('DEM2'!O7),"-",'DEM2'!O7)</f>
        <v>990</v>
      </c>
      <c r="D67" s="393"/>
      <c r="E67" s="345">
        <f>IF(ISBLANK('DEM2'!P8),"-",'DEM2'!P8)</f>
        <v>699</v>
      </c>
      <c r="F67" s="345">
        <f>IF(ISBLANK('DEM2'!O8),"-",'DEM2'!O8)</f>
        <v>826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3343</v>
      </c>
      <c r="C68" s="317">
        <f>IF(ISBLANK('DEM2'!R7),"-",'DEM2'!R7)</f>
        <v>3796</v>
      </c>
      <c r="D68" s="395"/>
      <c r="E68" s="317">
        <f>IF(ISBLANK('DEM2'!S8),"-",'DEM2'!S8)</f>
        <v>3088</v>
      </c>
      <c r="F68" s="317">
        <f>IF(ISBLANK('DEM2'!R8),"-",'DEM2'!R8)</f>
        <v>3465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5539</v>
      </c>
      <c r="C69" s="463">
        <f>IF(ISBLANK('DEM2'!U7),"-",'DEM2'!U7)</f>
        <v>5687</v>
      </c>
      <c r="D69" s="799"/>
      <c r="E69" s="463">
        <f>IF(ISBLANK('DEM2'!V8),"-",'DEM2'!V8)</f>
        <v>5275</v>
      </c>
      <c r="F69" s="463">
        <f>IF(ISBLANK('DEM2'!U8),"-",'DEM2'!U8)</f>
        <v>5340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23.5</v>
      </c>
      <c r="G115" s="800">
        <f>IF(ISBLANK('DEM2'!E23),"-",'DEM2'!E23)</f>
        <v>23.5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28.3</v>
      </c>
      <c r="G116" s="407">
        <f>IF(ISBLANK('DEM2'!E24),"-",'DEM2'!E24)</f>
        <v>27.8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2079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3060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69352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1103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42.5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1316880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124058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407675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274933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38406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252342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23772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31022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2922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835600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78719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814838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76763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306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316284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2401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1938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1640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7038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2323</v>
      </c>
      <c r="C300" s="808">
        <f>IF(ISBLANK(POLJ3!C4),"-",POLJ3!C4)</f>
        <v>468</v>
      </c>
      <c r="D300" s="1160">
        <f>IF(ISBLANK(POLJ3!D4),"-",POLJ3!D4)</f>
        <v>1855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1604</v>
      </c>
      <c r="C301" s="789">
        <f>IF(ISBLANK(POLJ3!C5),"-",POLJ3!C5)</f>
        <v>1023</v>
      </c>
      <c r="D301" s="1161">
        <f>IF(ISBLANK(POLJ3!D5),"-",POLJ3!D5)</f>
        <v>581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16</v>
      </c>
      <c r="C302" s="790">
        <f>IF(ISBLANK(POLJ3!C6),"-",POLJ3!C6)</f>
        <v>1</v>
      </c>
      <c r="D302" s="1162">
        <f>IF(ISBLANK(POLJ3!D6),"-",POLJ3!D6)</f>
        <v>15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415</v>
      </c>
      <c r="C303" s="791">
        <f>IF(ISBLANK(POLJ3!C7),"-",POLJ3!C7)</f>
        <v>51</v>
      </c>
      <c r="D303" s="1163">
        <f>IF(ISBLANK(POLJ3!D7),"-",POLJ3!D7)</f>
        <v>364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2401</v>
      </c>
      <c r="C304" s="807">
        <f>IF(ISBLANK(POLJ3!C8),"-",POLJ3!C8)</f>
        <v>423</v>
      </c>
      <c r="D304" s="1164">
        <f>IF(ISBLANK(POLJ3!D8),"-",POLJ3!D8)</f>
        <v>1978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120.16</v>
      </c>
      <c r="C310" s="1165"/>
      <c r="D310" s="3"/>
      <c r="E310" s="5"/>
      <c r="F310" s="5"/>
      <c r="G310" s="815" t="s">
        <v>854</v>
      </c>
      <c r="H310" s="816">
        <f>IF(ISBLANK(POLJ2!H3),"-",POLJ2!H3)</f>
        <v>3432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33599.03</v>
      </c>
      <c r="C311" s="1154"/>
      <c r="D311" s="3"/>
      <c r="E311" s="5"/>
      <c r="F311" s="5"/>
      <c r="G311" s="810" t="s">
        <v>855</v>
      </c>
      <c r="H311" s="248">
        <f>IF(ISBLANK(POLJ2!H4),"-",POLJ2!H4)</f>
        <v>13078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165.26</v>
      </c>
      <c r="C312" s="1154"/>
      <c r="D312" s="3"/>
      <c r="E312" s="5"/>
      <c r="F312" s="5"/>
      <c r="G312" s="810" t="s">
        <v>856</v>
      </c>
      <c r="H312" s="248">
        <f>IF(ISBLANK(POLJ2!H5),"-",POLJ2!H5)</f>
        <v>4109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0.55000000000000004</v>
      </c>
      <c r="C313" s="1154"/>
      <c r="D313" s="3"/>
      <c r="E313" s="5"/>
      <c r="F313" s="5"/>
      <c r="G313" s="812" t="s">
        <v>857</v>
      </c>
      <c r="H313" s="249">
        <f>IF(ISBLANK(POLJ2!H6),"-",POLJ2!H6)</f>
        <v>53887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</v>
      </c>
      <c r="C314" s="1154"/>
      <c r="D314" s="3"/>
      <c r="E314" s="5"/>
      <c r="F314" s="5"/>
      <c r="G314" s="814" t="s">
        <v>847</v>
      </c>
      <c r="H314" s="817">
        <f>IF(ISBLANK(POLJ2!H7),"-",POLJ2!H7)</f>
        <v>74506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6043.89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39928.89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13.3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271</v>
      </c>
      <c r="I364" s="808">
        <f>IF(ISBLANK(OBRAZ2!I6),"-",OBRAZ2!I6)</f>
        <v>39</v>
      </c>
      <c r="J364" s="808">
        <f>IF(ISBLANK(OBRAZ2!J6),"-",OBRAZ2!J6)</f>
        <v>232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124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47.8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38.28125</v>
      </c>
      <c r="I375" s="850">
        <f>IF(ISBLANK(OBRAZ2!C12),"-",OBRAZ2!C21)</f>
        <v>57.195571955719558</v>
      </c>
      <c r="J375" s="850">
        <f>IF(ISBLANK(OBRAZ2!D12),"-",OBRAZ2!D21)</f>
        <v>42.63565891472868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21.484375</v>
      </c>
      <c r="I377" s="851">
        <f>IF(ISBLANK(OBRAZ2!C14),"-",OBRAZ2!C23)</f>
        <v>9.5940959409594093</v>
      </c>
      <c r="J377" s="851">
        <f>IF(ISBLANK(OBRAZ2!D14),"-",OBRAZ2!D23)</f>
        <v>17.054263565891471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40.234375</v>
      </c>
      <c r="I379" s="851">
        <f>IF(ISBLANK(OBRAZ2!C16),"-",OBRAZ2!C25)</f>
        <v>28.044280442804425</v>
      </c>
      <c r="J379" s="851">
        <f>IF(ISBLANK(OBRAZ2!D16),"-",OBRAZ2!D25)</f>
        <v>40.310077519379846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5.1660516605166054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376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390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85.7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146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-2.6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423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0.8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0.9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82.6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94.7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3222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30.4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806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2630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10.3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9.6999999999999993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1011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10.4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337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21.3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208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0.8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61.8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43.5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115.408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191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5426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136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471.25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15.39118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65</v>
      </c>
      <c r="D696" s="3"/>
      <c r="E696" s="5"/>
      <c r="F696" s="5"/>
      <c r="G696" s="837">
        <v>2012</v>
      </c>
      <c r="H696" s="835">
        <f>IF(ISBLANK(INDEKSI2!B5),"-",INDEKSI2!B5)</f>
        <v>33.94</v>
      </c>
      <c r="I696" s="835">
        <f>IF(ISBLANK(INDEKSI2!C5),"-",INDEKSI2!C5)</f>
        <v>35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45.27</v>
      </c>
      <c r="D697" s="3"/>
      <c r="E697" s="5"/>
      <c r="F697" s="5"/>
      <c r="G697" s="838">
        <v>2013</v>
      </c>
      <c r="H697" s="559">
        <f>IF(ISBLANK(INDEKSI2!B6),"-",INDEKSI2!B6)</f>
        <v>32.35</v>
      </c>
      <c r="I697" s="559">
        <f>IF(ISBLANK(INDEKSI2!C6),"-",INDEKSI2!C6)</f>
        <v>66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33.24</v>
      </c>
      <c r="I698" s="836">
        <f>IF(ISBLANK(INDEKSI2!C7),"-",INDEKSI2!C7)</f>
        <v>71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570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2170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42.5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33.24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15.39118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45.27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30.01</v>
      </c>
      <c r="C4" s="721">
        <v>82</v>
      </c>
      <c r="D4" s="710"/>
      <c r="E4" s="711"/>
      <c r="F4" s="712"/>
    </row>
    <row r="5" spans="1:6" x14ac:dyDescent="0.25">
      <c r="A5" s="286">
        <v>2012</v>
      </c>
      <c r="B5" s="614">
        <v>33.94</v>
      </c>
      <c r="C5" s="722">
        <v>35</v>
      </c>
      <c r="D5" s="713"/>
      <c r="E5" s="641"/>
      <c r="F5" s="714"/>
    </row>
    <row r="6" spans="1:6" x14ac:dyDescent="0.25">
      <c r="A6" s="286">
        <v>2013</v>
      </c>
      <c r="B6" s="614">
        <v>32.35</v>
      </c>
      <c r="C6" s="722">
        <v>66</v>
      </c>
      <c r="D6" s="715">
        <v>15.39118</v>
      </c>
      <c r="E6" s="609">
        <v>65</v>
      </c>
      <c r="F6" s="716">
        <v>45.27</v>
      </c>
    </row>
    <row r="7" spans="1:6" x14ac:dyDescent="0.25">
      <c r="A7" s="219">
        <v>2014</v>
      </c>
      <c r="B7" s="615">
        <v>33.24</v>
      </c>
      <c r="C7" s="723">
        <v>71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2401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1640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1938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120.16</v>
      </c>
      <c r="G3" s="217" t="s">
        <v>765</v>
      </c>
      <c r="H3" s="71">
        <v>3432</v>
      </c>
    </row>
    <row r="4" spans="1:9" x14ac:dyDescent="0.25">
      <c r="A4" s="286" t="s">
        <v>760</v>
      </c>
      <c r="B4" s="214">
        <v>33599.03</v>
      </c>
      <c r="G4" s="286" t="s">
        <v>766</v>
      </c>
      <c r="H4" s="214">
        <v>13078</v>
      </c>
    </row>
    <row r="5" spans="1:9" x14ac:dyDescent="0.25">
      <c r="A5" s="286" t="s">
        <v>761</v>
      </c>
      <c r="B5" s="214">
        <v>165.26</v>
      </c>
      <c r="G5" s="286" t="s">
        <v>767</v>
      </c>
      <c r="H5" s="214">
        <v>4109</v>
      </c>
    </row>
    <row r="6" spans="1:9" x14ac:dyDescent="0.25">
      <c r="A6" s="286" t="s">
        <v>762</v>
      </c>
      <c r="B6" s="214">
        <v>0.55000000000000004</v>
      </c>
      <c r="G6" s="286" t="s">
        <v>768</v>
      </c>
      <c r="H6" s="214">
        <v>53887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74506</v>
      </c>
    </row>
    <row r="8" spans="1:9" x14ac:dyDescent="0.25">
      <c r="A8" s="287" t="s">
        <v>764</v>
      </c>
      <c r="B8" s="73">
        <v>6043.89</v>
      </c>
    </row>
    <row r="9" spans="1:9" x14ac:dyDescent="0.25">
      <c r="A9" s="1" t="s">
        <v>24</v>
      </c>
      <c r="B9" s="288">
        <v>39928.89</v>
      </c>
      <c r="I9" s="41" t="s">
        <v>876</v>
      </c>
    </row>
    <row r="10" spans="1:9" x14ac:dyDescent="0.25">
      <c r="G10" s="29" t="s">
        <v>775</v>
      </c>
      <c r="H10" s="58">
        <v>7038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2323</v>
      </c>
      <c r="C4" s="55">
        <v>468</v>
      </c>
      <c r="D4" s="110">
        <v>1855</v>
      </c>
    </row>
    <row r="5" spans="1:4" ht="30" customHeight="1" x14ac:dyDescent="0.25">
      <c r="A5" s="274" t="s">
        <v>884</v>
      </c>
      <c r="B5" s="212">
        <v>1604</v>
      </c>
      <c r="C5" s="58">
        <v>1023</v>
      </c>
      <c r="D5" s="160">
        <v>581</v>
      </c>
    </row>
    <row r="6" spans="1:4" x14ac:dyDescent="0.25">
      <c r="A6" s="274" t="s">
        <v>772</v>
      </c>
      <c r="B6" s="212">
        <v>16</v>
      </c>
      <c r="C6" s="58">
        <v>1</v>
      </c>
      <c r="D6" s="160">
        <v>15</v>
      </c>
    </row>
    <row r="7" spans="1:4" ht="30" x14ac:dyDescent="0.25">
      <c r="A7" s="274" t="s">
        <v>773</v>
      </c>
      <c r="B7" s="212">
        <v>415</v>
      </c>
      <c r="C7" s="58">
        <v>51</v>
      </c>
      <c r="D7" s="160">
        <v>364</v>
      </c>
    </row>
    <row r="8" spans="1:4" x14ac:dyDescent="0.25">
      <c r="A8" s="201" t="s">
        <v>774</v>
      </c>
      <c r="B8" s="72">
        <v>2401</v>
      </c>
      <c r="C8" s="61">
        <v>423</v>
      </c>
      <c r="D8" s="111">
        <v>1978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6.25</v>
      </c>
      <c r="C14" s="276">
        <f>D6/B6*100</f>
        <v>93.75</v>
      </c>
    </row>
    <row r="15" spans="1:4" ht="60" x14ac:dyDescent="0.25">
      <c r="A15" s="277" t="s">
        <v>885</v>
      </c>
      <c r="B15" s="282">
        <f>C5/B5*100</f>
        <v>63.778054862842893</v>
      </c>
      <c r="C15" s="278">
        <f>D5/B5*100</f>
        <v>36.221945137157107</v>
      </c>
    </row>
    <row r="16" spans="1:4" ht="30" x14ac:dyDescent="0.25">
      <c r="A16" s="279" t="s">
        <v>821</v>
      </c>
      <c r="B16" s="283">
        <f>C4/B4*100</f>
        <v>20.14636246233319</v>
      </c>
      <c r="C16" s="280">
        <f>D4/B4*100</f>
        <v>79.853637537666813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6.25</v>
      </c>
      <c r="C21" s="276">
        <f>C14</f>
        <v>93.75</v>
      </c>
    </row>
    <row r="22" spans="1:3" ht="60" x14ac:dyDescent="0.25">
      <c r="A22" s="277" t="s">
        <v>823</v>
      </c>
      <c r="B22" s="282">
        <f t="shared" ref="B22:C23" si="0">B15</f>
        <v>63.778054862842893</v>
      </c>
      <c r="C22" s="278">
        <f t="shared" si="0"/>
        <v>36.221945137157107</v>
      </c>
    </row>
    <row r="23" spans="1:3" ht="30" x14ac:dyDescent="0.25">
      <c r="A23" s="279" t="s">
        <v>858</v>
      </c>
      <c r="B23" s="285">
        <f t="shared" si="0"/>
        <v>20.14636246233319</v>
      </c>
      <c r="C23" s="284">
        <f t="shared" si="0"/>
        <v>79.853637537666813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13.3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124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47.8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275</v>
      </c>
      <c r="C6" s="973">
        <v>28</v>
      </c>
      <c r="D6" s="945">
        <v>247</v>
      </c>
      <c r="E6" s="973">
        <v>256</v>
      </c>
      <c r="F6" s="973">
        <v>28</v>
      </c>
      <c r="G6" s="945">
        <v>228</v>
      </c>
      <c r="H6" s="599">
        <v>271</v>
      </c>
      <c r="I6" s="616">
        <v>39</v>
      </c>
      <c r="J6" s="945">
        <v>232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98</v>
      </c>
      <c r="C12" s="600">
        <v>155</v>
      </c>
      <c r="D12" s="600">
        <v>110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55</v>
      </c>
      <c r="C14" s="751">
        <v>26</v>
      </c>
      <c r="D14" s="751">
        <v>44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103</v>
      </c>
      <c r="C16" s="1029">
        <v>76</v>
      </c>
      <c r="D16" s="751">
        <v>104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14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38.28125</v>
      </c>
      <c r="C21" s="289">
        <f>C12/SUM(C12:C17)*100</f>
        <v>57.195571955719558</v>
      </c>
      <c r="D21" s="289">
        <f>D12/SUM(D12:D17)*100</f>
        <v>42.63565891472868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21.484375</v>
      </c>
      <c r="C23" s="290">
        <f>C14/SUM(C12:C17)*100</f>
        <v>9.5940959409594093</v>
      </c>
      <c r="D23" s="290">
        <f>D14/SUM(D12:D17)*100</f>
        <v>17.054263565891471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40.234375</v>
      </c>
      <c r="C25" s="290">
        <f>C16/SUM(C12:C17)*100</f>
        <v>28.044280442804425</v>
      </c>
      <c r="D25" s="290">
        <f>D16/SUM(D12:D17)*100</f>
        <v>40.310077519379846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5.1660516605166054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43.6</v>
      </c>
      <c r="D7" s="600">
        <v>52.7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56.4</v>
      </c>
      <c r="D9" s="752">
        <v>47.3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43.6</v>
      </c>
      <c r="D13" s="697">
        <f t="shared" si="1"/>
        <v>52.7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56.4</v>
      </c>
      <c r="D15" s="699">
        <f t="shared" si="2"/>
        <v>47.3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43.6</v>
      </c>
      <c r="D18" s="697">
        <f t="shared" si="4"/>
        <v>52.7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56.4</v>
      </c>
      <c r="D20" s="699">
        <f t="shared" si="5"/>
        <v>47.3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90.9</v>
      </c>
      <c r="C5" s="611">
        <v>119.4</v>
      </c>
      <c r="D5" s="1030">
        <v>101</v>
      </c>
      <c r="F5" s="28"/>
      <c r="G5" s="693">
        <f>A5</f>
        <v>2020</v>
      </c>
      <c r="H5" s="669">
        <f>IF(ISBLANK(B5),"",B5)</f>
        <v>90.9</v>
      </c>
      <c r="I5" s="618">
        <f t="shared" ref="H5:I7" si="0">IF(ISBLANK(C5),"",C5)</f>
        <v>119.4</v>
      </c>
    </row>
    <row r="6" spans="1:10" x14ac:dyDescent="0.25">
      <c r="A6" s="749">
        <v>2021</v>
      </c>
      <c r="B6" s="601">
        <v>86.2</v>
      </c>
      <c r="C6" s="612">
        <v>87</v>
      </c>
      <c r="D6" s="946">
        <v>86.5</v>
      </c>
      <c r="F6" s="44"/>
      <c r="G6" s="693">
        <f t="shared" ref="G6:G7" si="1">A6</f>
        <v>2021</v>
      </c>
      <c r="H6" s="670">
        <f t="shared" si="0"/>
        <v>86.2</v>
      </c>
      <c r="I6" s="619">
        <f t="shared" si="0"/>
        <v>87</v>
      </c>
    </row>
    <row r="7" spans="1:10" x14ac:dyDescent="0.25">
      <c r="A7" s="750">
        <v>2022</v>
      </c>
      <c r="B7" s="601">
        <v>109.3</v>
      </c>
      <c r="C7" s="612">
        <v>118.8</v>
      </c>
      <c r="D7" s="946">
        <v>114.3</v>
      </c>
      <c r="F7" s="44"/>
      <c r="G7" s="693">
        <f t="shared" si="1"/>
        <v>2022</v>
      </c>
      <c r="H7" s="671">
        <f t="shared" si="0"/>
        <v>109.3</v>
      </c>
      <c r="I7" s="620">
        <f t="shared" si="0"/>
        <v>118.8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90.9</v>
      </c>
      <c r="I13" s="618">
        <f>IF(ISBLANK(C5),"",C5)</f>
        <v>119.4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86.2</v>
      </c>
      <c r="I14" s="619">
        <f t="shared" si="3"/>
        <v>87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109.3</v>
      </c>
      <c r="I15" s="620">
        <f t="shared" si="4"/>
        <v>118.8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Sečanj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10615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70.2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181.3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10006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10071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356</v>
      </c>
      <c r="C63" s="548">
        <f>IF(ISBLANK('DEM2'!C7),"-",'DEM2'!C7)</f>
        <v>341</v>
      </c>
      <c r="D63" s="548"/>
      <c r="E63" s="548">
        <f>IF(ISBLANK('DEM2'!D8),"-",'DEM2'!D8)</f>
        <v>357</v>
      </c>
      <c r="F63" s="548">
        <f>IF(ISBLANK('DEM2'!C8),"-",'DEM2'!C8)</f>
        <v>338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388</v>
      </c>
      <c r="C64" s="317">
        <f>IF(ISBLANK('DEM2'!F7),"-",'DEM2'!F7)</f>
        <v>405</v>
      </c>
      <c r="D64" s="789"/>
      <c r="E64" s="317">
        <f>IF(ISBLANK('DEM2'!G8),"-",'DEM2'!G8)</f>
        <v>385</v>
      </c>
      <c r="F64" s="317">
        <f>IF(ISBLANK('DEM2'!F8),"-",'DEM2'!F8)</f>
        <v>384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225</v>
      </c>
      <c r="C65" s="345">
        <f>IF(ISBLANK('DEM2'!I7),"-",'DEM2'!I7)</f>
        <v>248</v>
      </c>
      <c r="D65" s="393"/>
      <c r="E65" s="345">
        <f>IF(ISBLANK('DEM2'!J8),"-",'DEM2'!J8)</f>
        <v>182</v>
      </c>
      <c r="F65" s="345">
        <f>IF(ISBLANK('DEM2'!I8),"-",'DEM2'!I8)</f>
        <v>206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908</v>
      </c>
      <c r="C66" s="317">
        <f>IF(ISBLANK('DEM2'!L7),"-",'DEM2'!L7)</f>
        <v>926</v>
      </c>
      <c r="D66" s="395"/>
      <c r="E66" s="317">
        <f>IF(ISBLANK('DEM2'!M8),"-",'DEM2'!M8)</f>
        <v>875</v>
      </c>
      <c r="F66" s="317">
        <f>IF(ISBLANK('DEM2'!L8),"-",'DEM2'!L8)</f>
        <v>872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828</v>
      </c>
      <c r="C67" s="317">
        <f>IF(ISBLANK('DEM2'!O7),"-",'DEM2'!O7)</f>
        <v>990</v>
      </c>
      <c r="D67" s="395"/>
      <c r="E67" s="317">
        <f>IF(ISBLANK('DEM2'!P8),"-",'DEM2'!P8)</f>
        <v>699</v>
      </c>
      <c r="F67" s="317">
        <f>IF(ISBLANK('DEM2'!O8),"-",'DEM2'!O8)</f>
        <v>826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3343</v>
      </c>
      <c r="C68" s="414">
        <f>IF(ISBLANK('DEM2'!R7),"-",'DEM2'!R7)</f>
        <v>3796</v>
      </c>
      <c r="D68" s="420"/>
      <c r="E68" s="414">
        <f>IF(ISBLANK('DEM2'!S8),"-",'DEM2'!S8)</f>
        <v>3088</v>
      </c>
      <c r="F68" s="414">
        <f>IF(ISBLANK('DEM2'!R8),"-",'DEM2'!R8)</f>
        <v>3465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5539</v>
      </c>
      <c r="C69" s="463">
        <f>IF(ISBLANK('DEM2'!U7),"-",'DEM2'!U7)</f>
        <v>5687</v>
      </c>
      <c r="D69" s="799"/>
      <c r="E69" s="463">
        <f>IF(ISBLANK('DEM2'!V8),"-",'DEM2'!V8)</f>
        <v>5275</v>
      </c>
      <c r="F69" s="463">
        <f>IF(ISBLANK('DEM2'!U8),"-",'DEM2'!U8)</f>
        <v>5340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23.5</v>
      </c>
      <c r="G115" s="800">
        <f>IF(ISBLANK('DEM2'!E23),"-",'DEM2'!E23)</f>
        <v>23.5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28.3</v>
      </c>
      <c r="G116" s="407">
        <f>IF(ISBLANK('DEM2'!E24),"-",'DEM2'!E24)</f>
        <v>27.8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2079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3060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69352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1103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42.5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1316880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124058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407675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274933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38406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252342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23772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31022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2922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835600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78719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814838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76763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306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316284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2401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1938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1640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7038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2323</v>
      </c>
      <c r="C300" s="808">
        <f>IF(ISBLANK(POLJ3!C4),"-",POLJ3!C4)</f>
        <v>468</v>
      </c>
      <c r="D300" s="1160">
        <f>IF(ISBLANK(POLJ3!D4),"-",POLJ3!D4)</f>
        <v>1855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1604</v>
      </c>
      <c r="C301" s="789">
        <f>IF(ISBLANK(POLJ3!C5),"-",POLJ3!C5)</f>
        <v>1023</v>
      </c>
      <c r="D301" s="1161">
        <f>IF(ISBLANK(POLJ3!D5),"-",POLJ3!D5)</f>
        <v>581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16</v>
      </c>
      <c r="C302" s="790">
        <f>IF(ISBLANK(POLJ3!C6),"-",POLJ3!C6)</f>
        <v>1</v>
      </c>
      <c r="D302" s="1162">
        <f>IF(ISBLANK(POLJ3!D6),"-",POLJ3!D6)</f>
        <v>15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415</v>
      </c>
      <c r="C303" s="791">
        <f>IF(ISBLANK(POLJ3!C7),"-",POLJ3!C7)</f>
        <v>51</v>
      </c>
      <c r="D303" s="1163">
        <f>IF(ISBLANK(POLJ3!D7),"-",POLJ3!D7)</f>
        <v>364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2401</v>
      </c>
      <c r="C304" s="807">
        <f>IF(ISBLANK(POLJ3!C8),"-",POLJ3!C8)</f>
        <v>423</v>
      </c>
      <c r="D304" s="1164">
        <f>IF(ISBLANK(POLJ3!D8),"-",POLJ3!D8)</f>
        <v>1978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120.16</v>
      </c>
      <c r="C310" s="1165"/>
      <c r="D310" s="3"/>
      <c r="E310" s="5"/>
      <c r="F310" s="5"/>
      <c r="G310" s="815" t="s">
        <v>765</v>
      </c>
      <c r="H310" s="816">
        <f>IF(ISBLANK(POLJ2!H3),"-",POLJ2!H3)</f>
        <v>3432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33599.03</v>
      </c>
      <c r="C311" s="1154"/>
      <c r="D311" s="3"/>
      <c r="E311" s="5"/>
      <c r="F311" s="5"/>
      <c r="G311" s="810" t="s">
        <v>766</v>
      </c>
      <c r="H311" s="248">
        <f>IF(ISBLANK(POLJ2!H4),"-",POLJ2!H4)</f>
        <v>13078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165.26</v>
      </c>
      <c r="C312" s="1154"/>
      <c r="D312" s="3"/>
      <c r="E312" s="5"/>
      <c r="F312" s="5"/>
      <c r="G312" s="810" t="s">
        <v>767</v>
      </c>
      <c r="H312" s="248">
        <f>IF(ISBLANK(POLJ2!H5),"-",POLJ2!H5)</f>
        <v>4109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0.55000000000000004</v>
      </c>
      <c r="C313" s="1154"/>
      <c r="D313" s="3"/>
      <c r="E313" s="5"/>
      <c r="F313" s="5"/>
      <c r="G313" s="812" t="s">
        <v>768</v>
      </c>
      <c r="H313" s="249">
        <f>IF(ISBLANK(POLJ2!H6),"-",POLJ2!H6)</f>
        <v>53887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</v>
      </c>
      <c r="C314" s="1154"/>
      <c r="D314" s="3"/>
      <c r="E314" s="5"/>
      <c r="F314" s="5"/>
      <c r="G314" s="814" t="s">
        <v>16</v>
      </c>
      <c r="H314" s="817">
        <f>IF(ISBLANK(POLJ2!H7),"-",POLJ2!H7)</f>
        <v>74506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6043.89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39928.89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13.3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271</v>
      </c>
      <c r="I364" s="808">
        <f>IF(ISBLANK(OBRAZ2!I6),"-",OBRAZ2!I6)</f>
        <v>39</v>
      </c>
      <c r="J364" s="808">
        <f>IF(ISBLANK(OBRAZ2!J6),"-",OBRAZ2!J6)</f>
        <v>232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124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47.8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38.28125</v>
      </c>
      <c r="I375" s="850">
        <f>IF(ISBLANK(OBRAZ2!C12),"-",OBRAZ2!C21)</f>
        <v>57.195571955719558</v>
      </c>
      <c r="J375" s="850">
        <f>IF(ISBLANK(OBRAZ2!D12),"-",OBRAZ2!D21)</f>
        <v>42.63565891472868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21.484375</v>
      </c>
      <c r="I377" s="851">
        <f>IF(ISBLANK(OBRAZ2!C14),"-",OBRAZ2!C23)</f>
        <v>9.5940959409594093</v>
      </c>
      <c r="J377" s="851">
        <f>IF(ISBLANK(OBRAZ2!D14),"-",OBRAZ2!D23)</f>
        <v>17.054263565891471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40.234375</v>
      </c>
      <c r="I379" s="851">
        <f>IF(ISBLANK(OBRAZ2!C16),"-",OBRAZ2!C25)</f>
        <v>28.044280442804425</v>
      </c>
      <c r="J379" s="851">
        <f>IF(ISBLANK(OBRAZ2!D16),"-",OBRAZ2!D25)</f>
        <v>40.310077519379846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5.1660516605166054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376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390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85.7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146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-2.6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423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0.8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0.9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82.6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94.7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3222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30.4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806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2630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10.3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9.6999999999999993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1011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10.4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337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21.3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208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0.8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61.8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43.5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115.408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191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5426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136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471.25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15.39118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65</v>
      </c>
      <c r="D696" s="315"/>
      <c r="E696" s="314"/>
      <c r="F696" s="5"/>
      <c r="G696" s="837">
        <v>2012</v>
      </c>
      <c r="H696" s="835">
        <f>IF(ISBLANK(INDEKSI2!B5),"-",INDEKSI2!B5)</f>
        <v>33.94</v>
      </c>
      <c r="I696" s="835">
        <f>IF(ISBLANK(INDEKSI2!C5),"-",INDEKSI2!C5)</f>
        <v>35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45.27</v>
      </c>
      <c r="D697" s="315"/>
      <c r="E697" s="314"/>
      <c r="F697" s="5"/>
      <c r="G697" s="838">
        <v>2013</v>
      </c>
      <c r="H697" s="559">
        <f>IF(ISBLANK(INDEKSI2!B6),"-",INDEKSI2!B6)</f>
        <v>32.35</v>
      </c>
      <c r="I697" s="559">
        <f>IF(ISBLANK(INDEKSI2!C6),"-",INDEKSI2!C6)</f>
        <v>66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33.24</v>
      </c>
      <c r="I698" s="836">
        <f>IF(ISBLANK(INDEKSI2!C7),"-",INDEKSI2!C7)</f>
        <v>71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570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2170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1</v>
      </c>
      <c r="E6" s="612">
        <v>9</v>
      </c>
      <c r="F6" s="1033">
        <v>15</v>
      </c>
      <c r="G6" s="612">
        <v>7</v>
      </c>
      <c r="H6" s="980">
        <v>8</v>
      </c>
      <c r="I6" s="1034">
        <v>6.1</v>
      </c>
      <c r="J6" s="612">
        <v>5.5</v>
      </c>
      <c r="K6" s="1035">
        <v>6.6</v>
      </c>
      <c r="L6" s="1033">
        <v>138</v>
      </c>
      <c r="M6" s="612">
        <v>62</v>
      </c>
      <c r="N6" s="1028">
        <v>76</v>
      </c>
      <c r="O6" s="1034">
        <v>53.8</v>
      </c>
      <c r="P6" s="612">
        <v>49.6</v>
      </c>
      <c r="Q6" s="1028">
        <v>57.8</v>
      </c>
      <c r="R6" s="1033">
        <v>103</v>
      </c>
      <c r="S6" s="612">
        <v>43</v>
      </c>
      <c r="T6" s="1035">
        <v>60</v>
      </c>
    </row>
    <row r="7" spans="1:20" x14ac:dyDescent="0.25">
      <c r="A7" s="286">
        <v>2021</v>
      </c>
      <c r="B7" s="602">
        <v>1</v>
      </c>
      <c r="C7" s="601">
        <v>10</v>
      </c>
      <c r="D7" s="612">
        <v>1</v>
      </c>
      <c r="E7" s="612">
        <v>9</v>
      </c>
      <c r="F7" s="1033">
        <v>17</v>
      </c>
      <c r="G7" s="612">
        <v>7</v>
      </c>
      <c r="H7" s="980">
        <v>10</v>
      </c>
      <c r="I7" s="1034">
        <v>7.3</v>
      </c>
      <c r="J7" s="612">
        <v>6</v>
      </c>
      <c r="K7" s="1035">
        <v>8.6</v>
      </c>
      <c r="L7" s="1033">
        <v>164</v>
      </c>
      <c r="M7" s="612">
        <v>77</v>
      </c>
      <c r="N7" s="1028">
        <v>87</v>
      </c>
      <c r="O7" s="1034">
        <v>64.599999999999994</v>
      </c>
      <c r="P7" s="612">
        <v>60.2</v>
      </c>
      <c r="Q7" s="1028">
        <v>69.099999999999994</v>
      </c>
      <c r="R7" s="1033">
        <v>90</v>
      </c>
      <c r="S7" s="612">
        <v>40</v>
      </c>
      <c r="T7" s="1035">
        <v>50</v>
      </c>
    </row>
    <row r="8" spans="1:20" x14ac:dyDescent="0.25">
      <c r="A8" s="219">
        <v>2022</v>
      </c>
      <c r="B8" s="617">
        <v>1</v>
      </c>
      <c r="C8" s="947">
        <v>10</v>
      </c>
      <c r="D8" s="981">
        <v>1</v>
      </c>
      <c r="E8" s="981">
        <v>9</v>
      </c>
      <c r="F8" s="1036">
        <v>30</v>
      </c>
      <c r="G8" s="981">
        <v>12</v>
      </c>
      <c r="H8" s="979">
        <v>18</v>
      </c>
      <c r="I8" s="754">
        <v>13.3</v>
      </c>
      <c r="J8" s="981">
        <v>11.5</v>
      </c>
      <c r="K8" s="1037">
        <v>14.7</v>
      </c>
      <c r="L8" s="1036">
        <v>124</v>
      </c>
      <c r="M8" s="981">
        <v>58</v>
      </c>
      <c r="N8" s="691">
        <v>66</v>
      </c>
      <c r="O8" s="754">
        <v>47.8</v>
      </c>
      <c r="P8" s="981">
        <v>42.3</v>
      </c>
      <c r="Q8" s="691">
        <v>53.9</v>
      </c>
      <c r="R8" s="1036">
        <v>104</v>
      </c>
      <c r="S8" s="981">
        <v>57</v>
      </c>
      <c r="T8" s="1037">
        <v>47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376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390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85.7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96.410256410256409</v>
      </c>
      <c r="C21" s="739">
        <f>B10/(B7+B10)*100</f>
        <v>3.5897435897435894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96.410256410256409</v>
      </c>
      <c r="C26" s="739">
        <f>C21</f>
        <v>3.5897435897435894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7</v>
      </c>
      <c r="D5" s="914" t="s">
        <v>5</v>
      </c>
      <c r="E5" s="211"/>
      <c r="F5" s="125">
        <v>2021</v>
      </c>
      <c r="G5" s="70">
        <v>8</v>
      </c>
      <c r="H5" s="55">
        <v>1</v>
      </c>
      <c r="I5" s="110">
        <v>7</v>
      </c>
      <c r="J5" s="70">
        <v>2</v>
      </c>
      <c r="K5" s="55">
        <v>0</v>
      </c>
      <c r="L5" s="110">
        <v>2</v>
      </c>
      <c r="M5" s="70">
        <v>369</v>
      </c>
      <c r="N5" s="55">
        <v>368</v>
      </c>
      <c r="O5" s="70">
        <v>14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2</v>
      </c>
      <c r="D6" s="915" t="s">
        <v>5</v>
      </c>
      <c r="E6" s="254"/>
      <c r="F6" s="125">
        <v>2022</v>
      </c>
      <c r="G6" s="212">
        <v>8</v>
      </c>
      <c r="H6" s="58">
        <v>1</v>
      </c>
      <c r="I6" s="160">
        <v>7</v>
      </c>
      <c r="J6" s="212">
        <v>2</v>
      </c>
      <c r="K6" s="58">
        <v>0</v>
      </c>
      <c r="L6" s="160">
        <v>2</v>
      </c>
      <c r="M6" s="212">
        <v>376</v>
      </c>
      <c r="N6" s="58">
        <v>390</v>
      </c>
      <c r="O6" s="212">
        <v>14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1</v>
      </c>
      <c r="I7" s="169">
        <v>7</v>
      </c>
      <c r="J7" s="167"/>
      <c r="K7" s="94"/>
      <c r="L7" s="169"/>
      <c r="M7" s="167">
        <v>393</v>
      </c>
      <c r="N7" s="94">
        <v>376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88.7</v>
      </c>
      <c r="C5" s="611">
        <v>89.3</v>
      </c>
      <c r="D5" s="945">
        <v>87.9</v>
      </c>
      <c r="E5" s="610"/>
      <c r="F5" s="611"/>
      <c r="G5" s="945"/>
      <c r="H5" s="610"/>
      <c r="I5" s="611"/>
      <c r="J5" s="945"/>
      <c r="K5" s="610">
        <v>104</v>
      </c>
      <c r="L5" s="611">
        <v>60</v>
      </c>
      <c r="M5" s="945">
        <v>44</v>
      </c>
      <c r="N5" s="610">
        <v>97.2</v>
      </c>
      <c r="O5" s="611">
        <v>107.1</v>
      </c>
      <c r="P5" s="945">
        <v>86.3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91.6</v>
      </c>
      <c r="C6" s="458">
        <v>91.1</v>
      </c>
      <c r="D6" s="976">
        <v>92</v>
      </c>
      <c r="E6" s="457">
        <v>0</v>
      </c>
      <c r="F6" s="458">
        <v>0</v>
      </c>
      <c r="G6" s="976">
        <v>0</v>
      </c>
      <c r="H6" s="457">
        <v>44</v>
      </c>
      <c r="I6" s="458">
        <v>20</v>
      </c>
      <c r="J6" s="976">
        <v>24</v>
      </c>
      <c r="K6" s="457">
        <v>86</v>
      </c>
      <c r="L6" s="458">
        <v>40</v>
      </c>
      <c r="M6" s="976">
        <v>46</v>
      </c>
      <c r="N6" s="457">
        <v>93.5</v>
      </c>
      <c r="O6" s="458">
        <v>90.2</v>
      </c>
      <c r="P6" s="976">
        <v>97.6</v>
      </c>
      <c r="Q6" s="457">
        <v>0.8</v>
      </c>
      <c r="R6" s="458">
        <v>1.3</v>
      </c>
      <c r="S6" s="976">
        <v>0.3</v>
      </c>
    </row>
    <row r="7" spans="1:19" x14ac:dyDescent="0.25">
      <c r="A7" s="286">
        <v>2022</v>
      </c>
      <c r="B7" s="601">
        <v>97.8</v>
      </c>
      <c r="C7" s="612">
        <v>96.1</v>
      </c>
      <c r="D7" s="980">
        <v>99.5</v>
      </c>
      <c r="E7" s="601">
        <v>0</v>
      </c>
      <c r="F7" s="612">
        <v>0</v>
      </c>
      <c r="G7" s="980">
        <v>0</v>
      </c>
      <c r="H7" s="601">
        <v>48</v>
      </c>
      <c r="I7" s="612">
        <v>22</v>
      </c>
      <c r="J7" s="980">
        <v>26</v>
      </c>
      <c r="K7" s="601">
        <v>78</v>
      </c>
      <c r="L7" s="612">
        <v>46</v>
      </c>
      <c r="M7" s="980">
        <v>32</v>
      </c>
      <c r="N7" s="601">
        <v>85.7</v>
      </c>
      <c r="O7" s="612">
        <v>93.9</v>
      </c>
      <c r="P7" s="980">
        <v>76.2</v>
      </c>
      <c r="Q7" s="601">
        <v>0.4</v>
      </c>
      <c r="R7" s="612">
        <v>-0.8</v>
      </c>
      <c r="S7" s="980">
        <v>1.6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-2.6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407675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38406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45</v>
      </c>
      <c r="C5" s="616">
        <v>43</v>
      </c>
      <c r="D5" s="616">
        <v>2</v>
      </c>
      <c r="E5" s="599">
        <v>88</v>
      </c>
      <c r="F5" s="616">
        <v>31</v>
      </c>
      <c r="G5" s="945">
        <v>57</v>
      </c>
      <c r="H5" s="616">
        <v>60</v>
      </c>
      <c r="I5" s="616">
        <v>19</v>
      </c>
      <c r="J5" s="616">
        <v>41</v>
      </c>
      <c r="K5" s="217">
        <f>SUM(B5,E5,H5)</f>
        <v>193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46</v>
      </c>
      <c r="C6" s="612">
        <v>44</v>
      </c>
      <c r="D6" s="946">
        <v>2</v>
      </c>
      <c r="E6" s="601">
        <v>64</v>
      </c>
      <c r="F6" s="612">
        <v>21</v>
      </c>
      <c r="G6" s="946">
        <v>43</v>
      </c>
      <c r="H6" s="601">
        <v>45</v>
      </c>
      <c r="I6" s="612">
        <v>15</v>
      </c>
      <c r="J6" s="612">
        <v>30</v>
      </c>
      <c r="K6" s="218">
        <f>SUM(B6,E6,H6)</f>
        <v>155</v>
      </c>
      <c r="M6" s="105" t="s">
        <v>284</v>
      </c>
      <c r="N6" s="171">
        <f>IF(ISBLANK(J7),"",J7)</f>
        <v>30</v>
      </c>
      <c r="O6" s="80">
        <f>IF(ISBLANK(I7),"",I7)</f>
        <v>20</v>
      </c>
      <c r="P6" s="211"/>
    </row>
    <row r="7" spans="1:17" ht="24.75" x14ac:dyDescent="0.25">
      <c r="A7" s="218">
        <v>2023</v>
      </c>
      <c r="B7" s="601">
        <v>38</v>
      </c>
      <c r="C7" s="612">
        <v>36</v>
      </c>
      <c r="D7" s="946">
        <v>2</v>
      </c>
      <c r="E7" s="601">
        <v>58</v>
      </c>
      <c r="F7" s="612">
        <v>21</v>
      </c>
      <c r="G7" s="946">
        <v>37</v>
      </c>
      <c r="H7" s="601">
        <v>50</v>
      </c>
      <c r="I7" s="612">
        <v>20</v>
      </c>
      <c r="J7" s="612">
        <v>30</v>
      </c>
      <c r="K7" s="218">
        <f>SUM(B7,E7,H7)</f>
        <v>146</v>
      </c>
      <c r="M7" s="106" t="s">
        <v>285</v>
      </c>
      <c r="N7" s="220">
        <f>IF(ISBLANK(G7),"",G7)</f>
        <v>37</v>
      </c>
      <c r="O7" s="107">
        <f>IF(ISBLANK(F7),"",F7)</f>
        <v>21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</v>
      </c>
      <c r="O8" s="83">
        <f>IF(ISBLANK(C7),"",C7)</f>
        <v>36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30</v>
      </c>
      <c r="O13" s="80">
        <f>IF(ISBLANK(I7),"",I7)</f>
        <v>20</v>
      </c>
      <c r="P13" s="211"/>
    </row>
    <row r="14" spans="1:17" ht="27.75" customHeight="1" x14ac:dyDescent="0.25">
      <c r="M14" s="106" t="s">
        <v>515</v>
      </c>
      <c r="N14" s="220">
        <f>IF(ISBLANK(G7),"",G7)</f>
        <v>37</v>
      </c>
      <c r="O14" s="107">
        <f>IF(ISBLANK(F7),"",F7)</f>
        <v>21</v>
      </c>
      <c r="P14" s="211"/>
    </row>
    <row r="15" spans="1:17" ht="26.25" customHeight="1" x14ac:dyDescent="0.25">
      <c r="M15" s="108" t="s">
        <v>516</v>
      </c>
      <c r="N15" s="170">
        <f>IF(ISBLANK(D7),"",D7)</f>
        <v>2</v>
      </c>
      <c r="O15" s="83">
        <f>IF(ISBLANK(C7),"",C7)</f>
        <v>36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12</v>
      </c>
      <c r="C21" s="616">
        <v>11</v>
      </c>
      <c r="D21" s="616">
        <v>1</v>
      </c>
      <c r="E21" s="599">
        <v>19</v>
      </c>
      <c r="F21" s="616">
        <v>12</v>
      </c>
      <c r="G21" s="945">
        <v>7</v>
      </c>
      <c r="H21" s="616">
        <v>13</v>
      </c>
      <c r="I21" s="616">
        <v>7</v>
      </c>
      <c r="J21" s="616">
        <v>6</v>
      </c>
      <c r="K21" s="217">
        <f>SUM(B21,E21,H21)</f>
        <v>44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</v>
      </c>
      <c r="C22" s="1028">
        <v>14</v>
      </c>
      <c r="D22" s="980">
        <v>0</v>
      </c>
      <c r="E22" s="1034">
        <v>22</v>
      </c>
      <c r="F22" s="1028">
        <v>9</v>
      </c>
      <c r="G22" s="980">
        <v>13</v>
      </c>
      <c r="H22" s="1034">
        <v>21</v>
      </c>
      <c r="I22" s="1028">
        <v>9</v>
      </c>
      <c r="J22" s="1028">
        <v>12</v>
      </c>
      <c r="K22" s="218">
        <f>SUM(B22,E22,H22)</f>
        <v>57</v>
      </c>
      <c r="M22" s="105" t="s">
        <v>284</v>
      </c>
      <c r="N22" s="171">
        <f>IF(ISBLANK(J23),"",J23)</f>
        <v>14</v>
      </c>
      <c r="O22" s="80">
        <f>IF(ISBLANK(I23),"",I23)</f>
        <v>9</v>
      </c>
      <c r="P22" s="211"/>
    </row>
    <row r="23" spans="1:17" ht="24.75" x14ac:dyDescent="0.25">
      <c r="A23" s="218">
        <v>2022</v>
      </c>
      <c r="B23" s="1034">
        <v>13</v>
      </c>
      <c r="C23" s="1028">
        <v>13</v>
      </c>
      <c r="D23" s="980">
        <v>0</v>
      </c>
      <c r="E23" s="1034">
        <v>26</v>
      </c>
      <c r="F23" s="1028">
        <v>12</v>
      </c>
      <c r="G23" s="980">
        <v>14</v>
      </c>
      <c r="H23" s="1034">
        <v>23</v>
      </c>
      <c r="I23" s="1028">
        <v>9</v>
      </c>
      <c r="J23" s="1028">
        <v>14</v>
      </c>
      <c r="K23" s="218">
        <f>SUM(B23,E23,H23)</f>
        <v>62</v>
      </c>
      <c r="M23" s="106" t="s">
        <v>285</v>
      </c>
      <c r="N23" s="220">
        <f>IF(ISBLANK(G23),"",G23)</f>
        <v>14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13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</v>
      </c>
      <c r="O29" s="80">
        <f>IF(ISBLANK(I23),"",I23)</f>
        <v>9</v>
      </c>
      <c r="P29" s="211"/>
    </row>
    <row r="30" spans="1:17" ht="27.75" customHeight="1" x14ac:dyDescent="0.25">
      <c r="M30" s="106" t="s">
        <v>515</v>
      </c>
      <c r="N30" s="220">
        <f>IF(ISBLANK(G23),"",G23)</f>
        <v>14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13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274933</v>
      </c>
      <c r="D5" s="253"/>
    </row>
    <row r="6" spans="1:4" ht="30" x14ac:dyDescent="0.25">
      <c r="A6" s="686" t="s">
        <v>474</v>
      </c>
      <c r="B6" s="617">
        <v>132742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1.5</v>
      </c>
      <c r="J5" s="611">
        <v>1.8</v>
      </c>
      <c r="K5" s="945">
        <v>1.1000000000000001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2.4</v>
      </c>
      <c r="J6" s="458">
        <v>1.9</v>
      </c>
      <c r="K6" s="976">
        <v>2.9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-2.6</v>
      </c>
      <c r="J7" s="612">
        <v>-6.5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</v>
      </c>
      <c r="C5" s="207">
        <v>12</v>
      </c>
      <c r="G5" s="113"/>
      <c r="H5" s="174" t="s">
        <v>586</v>
      </c>
      <c r="I5" s="207">
        <v>3</v>
      </c>
      <c r="J5" s="207">
        <v>6</v>
      </c>
    </row>
    <row r="6" spans="1:13" ht="15" customHeight="1" x14ac:dyDescent="0.25">
      <c r="A6" s="175" t="s">
        <v>587</v>
      </c>
      <c r="B6" s="208">
        <v>369</v>
      </c>
      <c r="C6" s="208">
        <v>123</v>
      </c>
      <c r="G6" s="113"/>
      <c r="H6" s="175" t="s">
        <v>587</v>
      </c>
      <c r="I6" s="208">
        <v>136</v>
      </c>
      <c r="J6" s="208">
        <v>81</v>
      </c>
    </row>
    <row r="7" spans="1:13" ht="15" customHeight="1" x14ac:dyDescent="0.25">
      <c r="A7" s="175" t="s">
        <v>588</v>
      </c>
      <c r="B7" s="208">
        <v>1208</v>
      </c>
      <c r="C7" s="208">
        <v>686</v>
      </c>
      <c r="G7" s="113"/>
      <c r="H7" s="175" t="s">
        <v>588</v>
      </c>
      <c r="I7" s="208">
        <v>512</v>
      </c>
      <c r="J7" s="208">
        <v>291</v>
      </c>
    </row>
    <row r="8" spans="1:13" ht="15" customHeight="1" x14ac:dyDescent="0.25">
      <c r="A8" s="175" t="s">
        <v>589</v>
      </c>
      <c r="B8" s="208">
        <v>1611</v>
      </c>
      <c r="C8" s="208">
        <v>1380</v>
      </c>
      <c r="G8" s="113"/>
      <c r="H8" s="175" t="s">
        <v>589</v>
      </c>
      <c r="I8" s="208">
        <v>1276</v>
      </c>
      <c r="J8" s="208">
        <v>1017</v>
      </c>
    </row>
    <row r="9" spans="1:13" ht="15" customHeight="1" x14ac:dyDescent="0.25">
      <c r="A9" s="175" t="s">
        <v>590</v>
      </c>
      <c r="B9" s="208">
        <v>2147</v>
      </c>
      <c r="C9" s="208">
        <v>3098</v>
      </c>
      <c r="G9" s="113"/>
      <c r="H9" s="175" t="s">
        <v>590</v>
      </c>
      <c r="I9" s="208">
        <v>2072</v>
      </c>
      <c r="J9" s="208">
        <v>2759</v>
      </c>
    </row>
    <row r="10" spans="1:13" ht="15" customHeight="1" x14ac:dyDescent="0.25">
      <c r="A10" s="175" t="s">
        <v>591</v>
      </c>
      <c r="B10" s="208">
        <v>201</v>
      </c>
      <c r="C10" s="208">
        <v>214</v>
      </c>
      <c r="G10" s="113"/>
      <c r="H10" s="175" t="s">
        <v>591</v>
      </c>
      <c r="I10" s="208">
        <v>206</v>
      </c>
      <c r="J10" s="208">
        <v>163</v>
      </c>
    </row>
    <row r="11" spans="1:13" ht="15" customHeight="1" x14ac:dyDescent="0.25">
      <c r="A11" s="176" t="s">
        <v>592</v>
      </c>
      <c r="B11" s="209">
        <v>233</v>
      </c>
      <c r="C11" s="209">
        <v>225</v>
      </c>
      <c r="G11" s="113"/>
      <c r="H11" s="176" t="s">
        <v>592</v>
      </c>
      <c r="I11" s="209">
        <v>297</v>
      </c>
      <c r="J11" s="209">
        <v>266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</v>
      </c>
      <c r="C17" s="178">
        <f>IF(ISBLANK(C5),"0",C5)</f>
        <v>12</v>
      </c>
      <c r="G17" s="113"/>
      <c r="H17" s="174" t="s">
        <v>586</v>
      </c>
      <c r="I17" s="177">
        <f>IF(ISBLANK(I5),"0",I5)</f>
        <v>3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369</v>
      </c>
      <c r="C18" s="180">
        <f t="shared" si="0"/>
        <v>123</v>
      </c>
      <c r="G18" s="113"/>
      <c r="H18" s="175" t="s">
        <v>587</v>
      </c>
      <c r="I18" s="179">
        <f t="shared" ref="I18:J18" si="1">IF(ISBLANK(I6),"0",I6)</f>
        <v>136</v>
      </c>
      <c r="J18" s="180">
        <f t="shared" si="1"/>
        <v>81</v>
      </c>
    </row>
    <row r="19" spans="1:13" ht="15" customHeight="1" x14ac:dyDescent="0.25">
      <c r="A19" s="175" t="s">
        <v>588</v>
      </c>
      <c r="B19" s="179">
        <f t="shared" ref="B19:C19" si="2">IF(ISBLANK(B7),"0",B7)</f>
        <v>1208</v>
      </c>
      <c r="C19" s="180">
        <f t="shared" si="2"/>
        <v>686</v>
      </c>
      <c r="G19" s="113"/>
      <c r="H19" s="175" t="s">
        <v>588</v>
      </c>
      <c r="I19" s="179">
        <f t="shared" ref="I19:J19" si="3">IF(ISBLANK(I7),"0",I7)</f>
        <v>512</v>
      </c>
      <c r="J19" s="180">
        <f t="shared" si="3"/>
        <v>291</v>
      </c>
    </row>
    <row r="20" spans="1:13" ht="15" customHeight="1" x14ac:dyDescent="0.25">
      <c r="A20" s="175" t="s">
        <v>589</v>
      </c>
      <c r="B20" s="179">
        <f t="shared" ref="B20:C20" si="4">IF(ISBLANK(B8),"0",B8)</f>
        <v>1611</v>
      </c>
      <c r="C20" s="180">
        <f t="shared" si="4"/>
        <v>1380</v>
      </c>
      <c r="G20" s="113"/>
      <c r="H20" s="175" t="s">
        <v>589</v>
      </c>
      <c r="I20" s="179">
        <f t="shared" ref="I20:J20" si="5">IF(ISBLANK(I8),"0",I8)</f>
        <v>1276</v>
      </c>
      <c r="J20" s="180">
        <f t="shared" si="5"/>
        <v>1017</v>
      </c>
    </row>
    <row r="21" spans="1:13" ht="15" customHeight="1" x14ac:dyDescent="0.25">
      <c r="A21" s="175" t="s">
        <v>590</v>
      </c>
      <c r="B21" s="179">
        <f t="shared" ref="B21:C21" si="6">IF(ISBLANK(B9),"0",B9)</f>
        <v>2147</v>
      </c>
      <c r="C21" s="180">
        <f t="shared" si="6"/>
        <v>3098</v>
      </c>
      <c r="G21" s="113"/>
      <c r="H21" s="175" t="s">
        <v>590</v>
      </c>
      <c r="I21" s="179">
        <f t="shared" ref="I21:J21" si="7">IF(ISBLANK(I9),"0",I9)</f>
        <v>2072</v>
      </c>
      <c r="J21" s="180">
        <f t="shared" si="7"/>
        <v>2759</v>
      </c>
    </row>
    <row r="22" spans="1:13" ht="15" customHeight="1" x14ac:dyDescent="0.25">
      <c r="A22" s="175" t="s">
        <v>591</v>
      </c>
      <c r="B22" s="179">
        <f t="shared" ref="B22:C22" si="8">IF(ISBLANK(B10),"0",B10)</f>
        <v>201</v>
      </c>
      <c r="C22" s="180">
        <f t="shared" si="8"/>
        <v>214</v>
      </c>
      <c r="G22" s="113"/>
      <c r="H22" s="175" t="s">
        <v>591</v>
      </c>
      <c r="I22" s="179">
        <f t="shared" ref="I22:J22" si="9">IF(ISBLANK(I10),"0",I10)</f>
        <v>206</v>
      </c>
      <c r="J22" s="180">
        <f t="shared" si="9"/>
        <v>163</v>
      </c>
    </row>
    <row r="23" spans="1:13" ht="15" customHeight="1" x14ac:dyDescent="0.25">
      <c r="A23" s="176" t="s">
        <v>592</v>
      </c>
      <c r="B23" s="181">
        <f t="shared" ref="B23:C23" si="10">IF(ISBLANK(B11),"0",B11)</f>
        <v>233</v>
      </c>
      <c r="C23" s="182">
        <f t="shared" si="10"/>
        <v>225</v>
      </c>
      <c r="G23" s="113"/>
      <c r="H23" s="176" t="s">
        <v>592</v>
      </c>
      <c r="I23" s="181">
        <f t="shared" ref="I23:J23" si="11">IF(ISBLANK(I11),"0",I11)</f>
        <v>297</v>
      </c>
      <c r="J23" s="182">
        <f t="shared" si="11"/>
        <v>266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0.34548281223009153</v>
      </c>
      <c r="C29" s="184">
        <f>C17/SUM(C17:C23)*100</f>
        <v>0.20913210177762287</v>
      </c>
      <c r="D29" s="253"/>
      <c r="E29" s="253"/>
      <c r="G29" s="113"/>
      <c r="H29" s="174" t="s">
        <v>593</v>
      </c>
      <c r="I29" s="184">
        <f>I17/SUM(I17:I23)*100</f>
        <v>6.663705019991116E-2</v>
      </c>
      <c r="J29" s="184">
        <f>J17/SUM(J17:J23)*100</f>
        <v>0.13091861226271004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6.3741578856451886</v>
      </c>
      <c r="C30" s="185">
        <f>C18/SUM(C17:C23)*100</f>
        <v>2.1436040432206345</v>
      </c>
      <c r="D30" s="253"/>
      <c r="E30" s="253"/>
      <c r="G30" s="113"/>
      <c r="H30" s="175" t="s">
        <v>594</v>
      </c>
      <c r="I30" s="185">
        <f>I18/SUM(I17:I23)*100</f>
        <v>3.0208796090626389</v>
      </c>
      <c r="J30" s="185">
        <f>J18/SUM(J17:J23)*100</f>
        <v>1.7674012655465852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20.867161858697532</v>
      </c>
      <c r="C31" s="185">
        <f>C19/SUM(C17:C23)*100</f>
        <v>11.955385151620773</v>
      </c>
      <c r="D31" s="253"/>
      <c r="E31" s="253"/>
      <c r="G31" s="113"/>
      <c r="H31" s="175" t="s">
        <v>595</v>
      </c>
      <c r="I31" s="185">
        <f>I19/SUM(I17:I23)*100</f>
        <v>11.372723234118169</v>
      </c>
      <c r="J31" s="185">
        <f>J19/SUM(J17:J23)*100</f>
        <v>6.3495526947414351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27.828640525133874</v>
      </c>
      <c r="C32" s="185">
        <f>C20/SUM(C17:C23)*100</f>
        <v>24.050191704426631</v>
      </c>
      <c r="D32" s="253"/>
      <c r="E32" s="253"/>
      <c r="G32" s="113"/>
      <c r="H32" s="175" t="s">
        <v>596</v>
      </c>
      <c r="I32" s="185">
        <f>I20/SUM(I17:I23)*100</f>
        <v>28.342958685028876</v>
      </c>
      <c r="J32" s="185">
        <f>J20/SUM(J17:J23)*100</f>
        <v>22.190704778529348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37.08757989290033</v>
      </c>
      <c r="C33" s="185">
        <f>C21/SUM(C17:C23)*100</f>
        <v>53.990937608922977</v>
      </c>
      <c r="D33" s="253"/>
      <c r="E33" s="253"/>
      <c r="G33" s="113"/>
      <c r="H33" s="175" t="s">
        <v>597</v>
      </c>
      <c r="I33" s="185">
        <f>I21/SUM(I17:I23)*100</f>
        <v>46.023989338071971</v>
      </c>
      <c r="J33" s="185">
        <f>J21/SUM(J17:J23)*100</f>
        <v>60.200741872136156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3.4721022629124203</v>
      </c>
      <c r="C34" s="185">
        <f>C22/SUM(C17:C23)*100</f>
        <v>3.7295224817009411</v>
      </c>
      <c r="D34" s="253"/>
      <c r="E34" s="253"/>
      <c r="G34" s="113"/>
      <c r="H34" s="175" t="s">
        <v>598</v>
      </c>
      <c r="I34" s="185">
        <f>I22/SUM(I17:I23)*100</f>
        <v>4.5757441137272323</v>
      </c>
      <c r="J34" s="185">
        <f>J22/SUM(J17:J23)*100</f>
        <v>3.5566222998036219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4.0248747624805663</v>
      </c>
      <c r="C35" s="186">
        <f>C23/SUM(C17:C23)*100</f>
        <v>3.921226908330429</v>
      </c>
      <c r="D35" s="253"/>
      <c r="E35" s="253"/>
      <c r="G35" s="113"/>
      <c r="H35" s="176" t="s">
        <v>599</v>
      </c>
      <c r="I35" s="186">
        <f>I23/SUM(I17:I23)*100</f>
        <v>6.5970679697912038</v>
      </c>
      <c r="J35" s="186">
        <f>J23/SUM(J17:J23)*100</f>
        <v>5.8040584769801438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0.34548281223009153</v>
      </c>
      <c r="C41" s="184">
        <f t="shared" si="12"/>
        <v>0.20913210177762287</v>
      </c>
      <c r="G41" s="113"/>
      <c r="H41" s="174" t="s">
        <v>601</v>
      </c>
      <c r="I41" s="184">
        <f t="shared" ref="I41:J41" si="13">I29</f>
        <v>6.663705019991116E-2</v>
      </c>
      <c r="J41" s="184">
        <f t="shared" si="13"/>
        <v>0.13091861226271004</v>
      </c>
    </row>
    <row r="42" spans="1:12" x14ac:dyDescent="0.25">
      <c r="A42" s="175" t="s">
        <v>602</v>
      </c>
      <c r="B42" s="185">
        <f t="shared" si="12"/>
        <v>6.3741578856451886</v>
      </c>
      <c r="C42" s="185">
        <f t="shared" si="12"/>
        <v>2.1436040432206345</v>
      </c>
      <c r="G42" s="113"/>
      <c r="H42" s="175" t="s">
        <v>602</v>
      </c>
      <c r="I42" s="185">
        <f t="shared" ref="I42:J42" si="14">I30</f>
        <v>3.0208796090626389</v>
      </c>
      <c r="J42" s="185">
        <f t="shared" si="14"/>
        <v>1.7674012655465852</v>
      </c>
    </row>
    <row r="43" spans="1:12" x14ac:dyDescent="0.25">
      <c r="A43" s="175" t="s">
        <v>603</v>
      </c>
      <c r="B43" s="185">
        <f t="shared" si="12"/>
        <v>20.867161858697532</v>
      </c>
      <c r="C43" s="185">
        <f t="shared" si="12"/>
        <v>11.955385151620773</v>
      </c>
      <c r="G43" s="113"/>
      <c r="H43" s="175" t="s">
        <v>603</v>
      </c>
      <c r="I43" s="185">
        <f t="shared" ref="I43:J43" si="15">I31</f>
        <v>11.372723234118169</v>
      </c>
      <c r="J43" s="185">
        <f t="shared" si="15"/>
        <v>6.3495526947414351</v>
      </c>
    </row>
    <row r="44" spans="1:12" x14ac:dyDescent="0.25">
      <c r="A44" s="175" t="s">
        <v>604</v>
      </c>
      <c r="B44" s="185">
        <f t="shared" si="12"/>
        <v>27.828640525133874</v>
      </c>
      <c r="C44" s="185">
        <f t="shared" si="12"/>
        <v>24.050191704426631</v>
      </c>
      <c r="G44" s="113"/>
      <c r="H44" s="175" t="s">
        <v>604</v>
      </c>
      <c r="I44" s="185">
        <f t="shared" ref="I44:J44" si="16">I32</f>
        <v>28.342958685028876</v>
      </c>
      <c r="J44" s="185">
        <f t="shared" si="16"/>
        <v>22.190704778529348</v>
      </c>
    </row>
    <row r="45" spans="1:12" x14ac:dyDescent="0.25">
      <c r="A45" s="175" t="s">
        <v>605</v>
      </c>
      <c r="B45" s="185">
        <f t="shared" si="12"/>
        <v>37.08757989290033</v>
      </c>
      <c r="C45" s="185">
        <f t="shared" si="12"/>
        <v>53.990937608922977</v>
      </c>
      <c r="G45" s="113"/>
      <c r="H45" s="175" t="s">
        <v>605</v>
      </c>
      <c r="I45" s="185">
        <f t="shared" ref="I45:J45" si="17">I33</f>
        <v>46.023989338071971</v>
      </c>
      <c r="J45" s="185">
        <f t="shared" si="17"/>
        <v>60.200741872136156</v>
      </c>
    </row>
    <row r="46" spans="1:12" x14ac:dyDescent="0.25">
      <c r="A46" s="175" t="s">
        <v>606</v>
      </c>
      <c r="B46" s="185">
        <f t="shared" si="12"/>
        <v>3.4721022629124203</v>
      </c>
      <c r="C46" s="185">
        <f t="shared" si="12"/>
        <v>3.7295224817009411</v>
      </c>
      <c r="G46" s="113"/>
      <c r="H46" s="175" t="s">
        <v>606</v>
      </c>
      <c r="I46" s="185">
        <f t="shared" ref="I46:J46" si="18">I34</f>
        <v>4.5757441137272323</v>
      </c>
      <c r="J46" s="185">
        <f t="shared" si="18"/>
        <v>3.5566222998036219</v>
      </c>
    </row>
    <row r="47" spans="1:12" x14ac:dyDescent="0.25">
      <c r="A47" s="176" t="s">
        <v>607</v>
      </c>
      <c r="B47" s="186">
        <f t="shared" si="12"/>
        <v>4.0248747624805663</v>
      </c>
      <c r="C47" s="186">
        <f t="shared" si="12"/>
        <v>3.921226908330429</v>
      </c>
      <c r="G47" s="113"/>
      <c r="H47" s="176" t="s">
        <v>607</v>
      </c>
      <c r="I47" s="186">
        <f t="shared" ref="I47:J47" si="19">I35</f>
        <v>6.5970679697912038</v>
      </c>
      <c r="J47" s="186">
        <f t="shared" si="19"/>
        <v>5.8040584769801438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3766</v>
      </c>
      <c r="C5" s="207">
        <v>3409</v>
      </c>
      <c r="D5" s="253"/>
      <c r="E5" s="253"/>
      <c r="F5" s="1003"/>
      <c r="H5" s="174" t="s">
        <v>624</v>
      </c>
      <c r="I5" s="207">
        <v>1586</v>
      </c>
      <c r="J5" s="207">
        <v>1337</v>
      </c>
    </row>
    <row r="6" spans="1:10" ht="15" customHeight="1" x14ac:dyDescent="0.25">
      <c r="A6" s="175" t="s">
        <v>625</v>
      </c>
      <c r="B6" s="208">
        <v>831</v>
      </c>
      <c r="C6" s="208">
        <v>956</v>
      </c>
      <c r="D6" s="253"/>
      <c r="E6" s="253"/>
      <c r="F6" s="1003"/>
      <c r="H6" s="175" t="s">
        <v>625</v>
      </c>
      <c r="I6" s="208">
        <v>1601</v>
      </c>
      <c r="J6" s="208">
        <v>2132</v>
      </c>
    </row>
    <row r="7" spans="1:10" ht="15" customHeight="1" x14ac:dyDescent="0.25">
      <c r="A7" s="176" t="s">
        <v>626</v>
      </c>
      <c r="B7" s="209">
        <v>1192</v>
      </c>
      <c r="C7" s="209">
        <v>1373</v>
      </c>
      <c r="D7" s="253"/>
      <c r="E7" s="253"/>
      <c r="F7" s="1003"/>
      <c r="H7" s="175" t="s">
        <v>626</v>
      </c>
      <c r="I7" s="208">
        <v>1309</v>
      </c>
      <c r="J7" s="208">
        <v>1109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3766</v>
      </c>
      <c r="C13" s="178">
        <f>IF(ISBLANK(C5),"0",C5)</f>
        <v>3409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831</v>
      </c>
      <c r="C14" s="180">
        <f t="shared" si="0"/>
        <v>956</v>
      </c>
      <c r="D14" s="253"/>
      <c r="E14" s="253"/>
      <c r="F14" s="1003"/>
      <c r="H14" s="174" t="s">
        <v>624</v>
      </c>
      <c r="I14" s="177">
        <f>IF(ISBLANK(I5),"0",I5)</f>
        <v>1586</v>
      </c>
      <c r="J14" s="178">
        <f>IF(ISBLANK(J5),"0",J5)</f>
        <v>1337</v>
      </c>
    </row>
    <row r="15" spans="1:10" ht="15" customHeight="1" x14ac:dyDescent="0.25">
      <c r="A15" s="176" t="s">
        <v>626</v>
      </c>
      <c r="B15" s="181">
        <f t="shared" si="0"/>
        <v>1192</v>
      </c>
      <c r="C15" s="182">
        <f t="shared" si="0"/>
        <v>1373</v>
      </c>
      <c r="D15" s="253"/>
      <c r="E15" s="253"/>
      <c r="F15" s="1003"/>
      <c r="H15" s="175" t="s">
        <v>625</v>
      </c>
      <c r="I15" s="179">
        <f t="shared" ref="I15:J15" si="1">IF(ISBLANK(I6),"0",I6)</f>
        <v>1601</v>
      </c>
      <c r="J15" s="180">
        <f t="shared" si="1"/>
        <v>2132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1309</v>
      </c>
      <c r="J16" s="180">
        <f t="shared" si="2"/>
        <v>1109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65.054413542926241</v>
      </c>
      <c r="C21" s="184">
        <f>C13/SUM(C13:C15)*100</f>
        <v>59.410944579993028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14.354810848160305</v>
      </c>
      <c r="C22" s="185">
        <f>C14/SUM(C13:C15)*100</f>
        <v>16.660857441617289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20.590775608913457</v>
      </c>
      <c r="C23" s="186">
        <f>C15/SUM(C13:C15)*100</f>
        <v>23.928197978389683</v>
      </c>
      <c r="D23" s="253"/>
      <c r="E23" s="253"/>
      <c r="F23" s="1003"/>
      <c r="H23" s="174" t="s">
        <v>629</v>
      </c>
      <c r="I23" s="184">
        <f>I14/SUM(I14:I17)*100</f>
        <v>35.228787205686359</v>
      </c>
      <c r="J23" s="184">
        <f>J14/SUM(J14:J17)*100</f>
        <v>29.173030765873882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35.561972456685922</v>
      </c>
      <c r="J24" s="185">
        <f>J15/SUM(J14:J17)*100</f>
        <v>46.51974689068296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29.075966237227895</v>
      </c>
      <c r="J25" s="185">
        <f>J16/SUM(J14:J17)*100</f>
        <v>24.198123499890901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0.13327410039982232</v>
      </c>
      <c r="J26" s="186">
        <f>J17/SUM(J14:J17)*100</f>
        <v>0.10909884355225835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65.054413542926241</v>
      </c>
      <c r="C29" s="189">
        <f t="shared" si="4"/>
        <v>59.410944579993028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14.354810848160305</v>
      </c>
      <c r="C30" s="192">
        <f t="shared" si="4"/>
        <v>16.660857441617289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20.590775608913457</v>
      </c>
      <c r="C31" s="195">
        <f t="shared" si="4"/>
        <v>23.928197978389683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35.228787205686359</v>
      </c>
      <c r="J32" s="189">
        <f>J23</f>
        <v>29.173030765873882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35.561972456685922</v>
      </c>
      <c r="J33" s="192">
        <f t="shared" si="5"/>
        <v>46.51974689068296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29.075966237227895</v>
      </c>
      <c r="J34" s="192">
        <f t="shared" si="6"/>
        <v>24.198123499890901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0.13327410039982232</v>
      </c>
      <c r="J35" s="195">
        <f t="shared" si="7"/>
        <v>0.10909884355225835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10615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70.2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181.3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4</v>
      </c>
      <c r="E5" s="28"/>
      <c r="J5" s="654" t="s">
        <v>542</v>
      </c>
      <c r="K5" s="669">
        <f>IF(ISBLANK(B5),"",B5)</f>
        <v>2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7</v>
      </c>
      <c r="C6" s="657">
        <v>6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33</v>
      </c>
      <c r="C7" s="657">
        <v>24</v>
      </c>
      <c r="E7" s="44"/>
      <c r="J7" s="656" t="s">
        <v>641</v>
      </c>
      <c r="K7" s="670">
        <f t="shared" si="0"/>
        <v>33</v>
      </c>
      <c r="L7" s="619">
        <f t="shared" si="1"/>
        <v>24</v>
      </c>
      <c r="N7" s="44"/>
    </row>
    <row r="8" spans="1:15" x14ac:dyDescent="0.25">
      <c r="A8" s="650" t="s">
        <v>642</v>
      </c>
      <c r="B8" s="651">
        <v>30</v>
      </c>
      <c r="C8" s="651">
        <v>17</v>
      </c>
      <c r="E8" s="21"/>
      <c r="J8" s="650" t="s">
        <v>642</v>
      </c>
      <c r="K8" s="670">
        <f t="shared" si="0"/>
        <v>30</v>
      </c>
      <c r="L8" s="619">
        <f t="shared" si="1"/>
        <v>17</v>
      </c>
      <c r="N8" s="21"/>
    </row>
    <row r="9" spans="1:15" x14ac:dyDescent="0.25">
      <c r="A9" s="650" t="s">
        <v>643</v>
      </c>
      <c r="B9" s="651">
        <v>52</v>
      </c>
      <c r="C9" s="651">
        <v>15</v>
      </c>
      <c r="E9" s="21"/>
      <c r="J9" s="650" t="s">
        <v>643</v>
      </c>
      <c r="K9" s="670">
        <f t="shared" si="0"/>
        <v>52</v>
      </c>
      <c r="L9" s="619">
        <f t="shared" si="1"/>
        <v>15</v>
      </c>
      <c r="N9" s="21"/>
    </row>
    <row r="10" spans="1:15" x14ac:dyDescent="0.25">
      <c r="A10" s="652" t="s">
        <v>365</v>
      </c>
      <c r="B10" s="653">
        <v>127</v>
      </c>
      <c r="C10" s="653">
        <v>12</v>
      </c>
      <c r="J10" s="652" t="s">
        <v>365</v>
      </c>
      <c r="K10" s="671">
        <f t="shared" si="0"/>
        <v>127</v>
      </c>
      <c r="L10" s="620">
        <f t="shared" si="1"/>
        <v>12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4.1100000000000003</v>
      </c>
      <c r="C15" s="197"/>
      <c r="D15" s="253"/>
      <c r="E15" s="211"/>
      <c r="F15" s="253"/>
      <c r="G15" s="253"/>
      <c r="J15" s="673" t="s">
        <v>488</v>
      </c>
      <c r="K15" s="674">
        <f>B15</f>
        <v>4.1100000000000003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1.29</v>
      </c>
      <c r="C16" s="197"/>
      <c r="D16" s="253"/>
      <c r="E16" s="254"/>
      <c r="F16" s="253"/>
      <c r="G16" s="253"/>
      <c r="J16" s="675" t="s">
        <v>489</v>
      </c>
      <c r="K16" s="676">
        <f>B16</f>
        <v>1.29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3.19</v>
      </c>
      <c r="C18" s="197"/>
      <c r="D18" s="255"/>
      <c r="E18" s="256"/>
      <c r="F18" s="253"/>
      <c r="G18" s="253"/>
      <c r="J18" s="678" t="s">
        <v>501</v>
      </c>
      <c r="K18" s="674">
        <f>B18</f>
        <v>3.19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2.59</v>
      </c>
      <c r="C19" s="198"/>
      <c r="D19" s="255"/>
      <c r="E19" s="256"/>
      <c r="F19" s="253"/>
      <c r="G19" s="253"/>
      <c r="J19" s="672" t="s">
        <v>502</v>
      </c>
      <c r="K19" s="676">
        <f>B19</f>
        <v>2.59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2.7</v>
      </c>
      <c r="C21" s="253"/>
      <c r="D21" s="253"/>
      <c r="E21" s="253"/>
      <c r="F21" s="253"/>
      <c r="G21" s="253"/>
      <c r="J21" s="661" t="s">
        <v>498</v>
      </c>
      <c r="K21" s="679">
        <f>B21</f>
        <v>2.7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2</v>
      </c>
      <c r="C33" s="657">
        <v>2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15</v>
      </c>
      <c r="C34" s="657">
        <v>11</v>
      </c>
      <c r="E34" s="44"/>
      <c r="J34" s="656" t="s">
        <v>641</v>
      </c>
      <c r="K34" s="670">
        <f t="shared" si="2"/>
        <v>15</v>
      </c>
      <c r="L34" s="619">
        <f t="shared" si="3"/>
        <v>11</v>
      </c>
      <c r="N34" s="44"/>
    </row>
    <row r="35" spans="1:15" x14ac:dyDescent="0.25">
      <c r="A35" s="650" t="s">
        <v>642</v>
      </c>
      <c r="B35" s="651">
        <v>25</v>
      </c>
      <c r="C35" s="651">
        <v>16</v>
      </c>
      <c r="E35" s="21"/>
      <c r="J35" s="650" t="s">
        <v>642</v>
      </c>
      <c r="K35" s="670">
        <f t="shared" si="2"/>
        <v>25</v>
      </c>
      <c r="L35" s="619">
        <f t="shared" si="3"/>
        <v>16</v>
      </c>
      <c r="N35" s="21"/>
    </row>
    <row r="36" spans="1:15" x14ac:dyDescent="0.25">
      <c r="A36" s="650" t="s">
        <v>643</v>
      </c>
      <c r="B36" s="651">
        <v>31</v>
      </c>
      <c r="C36" s="651">
        <v>15</v>
      </c>
      <c r="E36" s="21"/>
      <c r="J36" s="650" t="s">
        <v>643</v>
      </c>
      <c r="K36" s="670">
        <f t="shared" si="2"/>
        <v>31</v>
      </c>
      <c r="L36" s="619">
        <f t="shared" si="3"/>
        <v>15</v>
      </c>
      <c r="N36" s="21"/>
    </row>
    <row r="37" spans="1:15" x14ac:dyDescent="0.25">
      <c r="A37" s="652" t="s">
        <v>365</v>
      </c>
      <c r="B37" s="653">
        <v>36</v>
      </c>
      <c r="C37" s="653">
        <v>7</v>
      </c>
      <c r="J37" s="652" t="s">
        <v>365</v>
      </c>
      <c r="K37" s="671">
        <f t="shared" si="2"/>
        <v>36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2.33</v>
      </c>
      <c r="C42" s="197"/>
      <c r="D42" s="253"/>
      <c r="E42" s="211"/>
      <c r="F42" s="253"/>
      <c r="G42" s="253"/>
      <c r="J42" s="673" t="s">
        <v>488</v>
      </c>
      <c r="K42" s="674">
        <f>B42</f>
        <v>2.33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1.08</v>
      </c>
      <c r="C43" s="197"/>
      <c r="D43" s="253"/>
      <c r="E43" s="254"/>
      <c r="F43" s="253"/>
      <c r="G43" s="253"/>
      <c r="J43" s="675" t="s">
        <v>489</v>
      </c>
      <c r="K43" s="676">
        <f>B43</f>
        <v>1.08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2.08</v>
      </c>
      <c r="C45" s="197"/>
      <c r="D45" s="255"/>
      <c r="E45" s="256"/>
      <c r="F45" s="253"/>
      <c r="G45" s="253"/>
      <c r="J45" s="678" t="s">
        <v>501</v>
      </c>
      <c r="K45" s="674">
        <f>B45</f>
        <v>2.08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1.61</v>
      </c>
      <c r="C46" s="198"/>
      <c r="D46" s="255"/>
      <c r="E46" s="256"/>
      <c r="F46" s="253"/>
      <c r="G46" s="253"/>
      <c r="J46" s="672" t="s">
        <v>502</v>
      </c>
      <c r="K46" s="676">
        <f>B46</f>
        <v>1.61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1.69</v>
      </c>
      <c r="C48" s="253"/>
      <c r="D48" s="253"/>
      <c r="E48" s="253"/>
      <c r="F48" s="253"/>
      <c r="G48" s="253"/>
      <c r="J48" s="661" t="s">
        <v>498</v>
      </c>
      <c r="K48" s="679">
        <f>B48</f>
        <v>1.69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423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599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423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82.6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94.7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252342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23772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41.7</v>
      </c>
      <c r="D4" s="600">
        <v>105.6</v>
      </c>
      <c r="E4" s="600">
        <v>1.1499999999999999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50</v>
      </c>
      <c r="D5" s="751">
        <v>330</v>
      </c>
      <c r="E5" s="751">
        <v>4.25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23.3</v>
      </c>
      <c r="D6" s="959">
        <v>82.6</v>
      </c>
      <c r="E6" s="959">
        <v>1.06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41.7</v>
      </c>
      <c r="I9" s="648">
        <f>IF(ISBLANK(C5),"",C5)</f>
        <v>50</v>
      </c>
      <c r="J9" s="649">
        <f>IF(ISBLANK(C6),"",C6)</f>
        <v>23.3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</v>
      </c>
      <c r="D4" s="643">
        <v>0.5</v>
      </c>
      <c r="E4" s="643">
        <v>0.2</v>
      </c>
      <c r="F4" s="643">
        <v>1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13</v>
      </c>
      <c r="C5" s="602">
        <v>1.2</v>
      </c>
      <c r="D5" s="602">
        <v>0.5</v>
      </c>
      <c r="E5" s="602">
        <v>0.21</v>
      </c>
      <c r="F5" s="602">
        <v>0.5</v>
      </c>
      <c r="G5" s="602">
        <v>0.9</v>
      </c>
      <c r="H5" s="1066"/>
      <c r="I5" s="253"/>
      <c r="J5" s="253"/>
      <c r="K5" s="253"/>
    </row>
    <row r="6" spans="1:11" x14ac:dyDescent="0.25">
      <c r="A6" s="360">
        <v>2022</v>
      </c>
      <c r="B6" s="602">
        <v>9</v>
      </c>
      <c r="C6" s="602">
        <v>0.8</v>
      </c>
      <c r="D6" s="602">
        <v>0.5</v>
      </c>
      <c r="E6" s="602">
        <v>0.22</v>
      </c>
      <c r="F6" s="602">
        <v>0.8</v>
      </c>
      <c r="G6" s="602">
        <v>0.9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97.8</v>
      </c>
      <c r="C5" s="602">
        <v>89.5</v>
      </c>
      <c r="D5" s="602">
        <v>1</v>
      </c>
      <c r="E5" s="602">
        <v>8.6999999999999993</v>
      </c>
      <c r="F5" s="253"/>
      <c r="G5" s="253"/>
      <c r="H5" s="253"/>
    </row>
    <row r="6" spans="1:8" x14ac:dyDescent="0.25">
      <c r="A6" s="360">
        <v>2021</v>
      </c>
      <c r="B6" s="602">
        <v>88.8</v>
      </c>
      <c r="C6" s="602">
        <v>86.7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94.7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8.6999999999999993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3222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30.4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806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2630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31022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2922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2686</v>
      </c>
      <c r="C5" s="1034">
        <v>1346</v>
      </c>
      <c r="D5" s="600">
        <v>1340</v>
      </c>
      <c r="G5" s="871" t="s">
        <v>126</v>
      </c>
      <c r="H5" s="637">
        <f>IF(ISBLANK(D7),"",D7)</f>
        <v>1643</v>
      </c>
    </row>
    <row r="6" spans="1:17" x14ac:dyDescent="0.25">
      <c r="A6" s="641">
        <v>2021</v>
      </c>
      <c r="B6" s="1034">
        <v>2559</v>
      </c>
      <c r="C6" s="1034">
        <v>1301</v>
      </c>
      <c r="D6" s="602">
        <v>1258</v>
      </c>
      <c r="G6" s="635" t="s">
        <v>127</v>
      </c>
      <c r="H6" s="623">
        <f>IF(ISBLANK(C7),"",C7)</f>
        <v>1579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3222</v>
      </c>
      <c r="C7" s="1034">
        <v>1579</v>
      </c>
      <c r="D7" s="617">
        <v>1643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1643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10.3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9.6999999999999993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696</v>
      </c>
      <c r="C6" s="55">
        <v>343</v>
      </c>
      <c r="D6" s="55">
        <v>353</v>
      </c>
      <c r="E6" s="70">
        <v>811</v>
      </c>
      <c r="F6" s="55">
        <v>422</v>
      </c>
      <c r="G6" s="110">
        <v>389</v>
      </c>
      <c r="H6" s="55">
        <v>477</v>
      </c>
      <c r="I6" s="55">
        <v>249</v>
      </c>
      <c r="J6" s="55">
        <v>228</v>
      </c>
      <c r="K6" s="70">
        <v>1872</v>
      </c>
      <c r="L6" s="55">
        <v>956</v>
      </c>
      <c r="M6" s="110">
        <v>916</v>
      </c>
      <c r="N6" s="70">
        <v>1881</v>
      </c>
      <c r="O6" s="55">
        <v>1031</v>
      </c>
      <c r="P6" s="110">
        <v>850</v>
      </c>
      <c r="Q6" s="70">
        <v>7340</v>
      </c>
      <c r="R6" s="55">
        <v>3908</v>
      </c>
      <c r="S6" s="110">
        <v>3432</v>
      </c>
      <c r="T6" s="70">
        <v>11444</v>
      </c>
      <c r="U6" s="55">
        <v>5797</v>
      </c>
      <c r="V6" s="160">
        <v>5647</v>
      </c>
    </row>
    <row r="7" spans="1:22" x14ac:dyDescent="0.25">
      <c r="A7" s="286">
        <v>2021</v>
      </c>
      <c r="B7" s="167">
        <v>697</v>
      </c>
      <c r="C7" s="94">
        <v>341</v>
      </c>
      <c r="D7" s="94">
        <v>356</v>
      </c>
      <c r="E7" s="167">
        <v>793</v>
      </c>
      <c r="F7" s="94">
        <v>405</v>
      </c>
      <c r="G7" s="169">
        <v>388</v>
      </c>
      <c r="H7" s="94">
        <v>473</v>
      </c>
      <c r="I7" s="94">
        <v>248</v>
      </c>
      <c r="J7" s="94">
        <v>225</v>
      </c>
      <c r="K7" s="167">
        <v>1834</v>
      </c>
      <c r="L7" s="94">
        <v>926</v>
      </c>
      <c r="M7" s="169">
        <v>908</v>
      </c>
      <c r="N7" s="167">
        <v>1818</v>
      </c>
      <c r="O7" s="94">
        <v>990</v>
      </c>
      <c r="P7" s="169">
        <v>828</v>
      </c>
      <c r="Q7" s="167">
        <v>7139</v>
      </c>
      <c r="R7" s="94">
        <v>3796</v>
      </c>
      <c r="S7" s="169">
        <v>3343</v>
      </c>
      <c r="T7" s="212">
        <v>11226</v>
      </c>
      <c r="U7" s="58">
        <v>5687</v>
      </c>
      <c r="V7" s="160">
        <v>5539</v>
      </c>
    </row>
    <row r="8" spans="1:22" x14ac:dyDescent="0.25">
      <c r="A8" s="219">
        <v>2022</v>
      </c>
      <c r="B8" s="72">
        <v>695</v>
      </c>
      <c r="C8" s="61">
        <v>338</v>
      </c>
      <c r="D8" s="61">
        <v>357</v>
      </c>
      <c r="E8" s="72">
        <v>769</v>
      </c>
      <c r="F8" s="61">
        <v>384</v>
      </c>
      <c r="G8" s="111">
        <v>385</v>
      </c>
      <c r="H8" s="61">
        <v>388</v>
      </c>
      <c r="I8" s="61">
        <v>206</v>
      </c>
      <c r="J8" s="61">
        <v>182</v>
      </c>
      <c r="K8" s="72">
        <v>1747</v>
      </c>
      <c r="L8" s="61">
        <v>872</v>
      </c>
      <c r="M8" s="111">
        <v>875</v>
      </c>
      <c r="N8" s="72">
        <v>1525</v>
      </c>
      <c r="O8" s="61">
        <v>826</v>
      </c>
      <c r="P8" s="111">
        <v>699</v>
      </c>
      <c r="Q8" s="72">
        <v>6553</v>
      </c>
      <c r="R8" s="61">
        <v>3465</v>
      </c>
      <c r="S8" s="111">
        <v>3088</v>
      </c>
      <c r="T8" s="72">
        <v>10615</v>
      </c>
      <c r="U8" s="61">
        <v>5340</v>
      </c>
      <c r="V8" s="111">
        <v>5275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695</v>
      </c>
      <c r="C15" s="172">
        <f>E8</f>
        <v>769</v>
      </c>
      <c r="D15" s="172">
        <f>H8</f>
        <v>388</v>
      </c>
      <c r="E15" s="172">
        <f>K8</f>
        <v>1747</v>
      </c>
      <c r="F15" s="172">
        <f>N8</f>
        <v>1525</v>
      </c>
      <c r="G15" s="172">
        <f>Q8</f>
        <v>6553</v>
      </c>
      <c r="H15" s="334">
        <f>T8</f>
        <v>10615</v>
      </c>
      <c r="M15" s="172">
        <f>K8</f>
        <v>1747</v>
      </c>
      <c r="N15" s="172">
        <f>H15-E15-O15</f>
        <v>6270</v>
      </c>
      <c r="O15" s="172">
        <f>H15-(B15+C15+G15)</f>
        <v>2598</v>
      </c>
      <c r="P15" s="29"/>
      <c r="Q15" s="100">
        <f>M15/H15*100</f>
        <v>16.457842675459254</v>
      </c>
      <c r="R15" s="100">
        <f>N15/H15*100</f>
        <v>59.067357512953365</v>
      </c>
      <c r="S15" s="100">
        <f>O15/H15*100</f>
        <v>24.474799811587378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16.457842675459254</v>
      </c>
      <c r="R18" s="100">
        <f>N15/H15*100</f>
        <v>59.067357512953365</v>
      </c>
      <c r="S18" s="100">
        <f>O15/H15*100</f>
        <v>24.474799811587378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23.5</v>
      </c>
      <c r="C23" s="361"/>
      <c r="D23" s="361"/>
      <c r="E23" s="167">
        <v>23.5</v>
      </c>
      <c r="F23" s="361"/>
      <c r="G23" s="362"/>
      <c r="H23" s="167">
        <v>23.53</v>
      </c>
      <c r="I23" s="94">
        <v>48.78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28.3</v>
      </c>
      <c r="C24" s="361"/>
      <c r="D24" s="361"/>
      <c r="E24" s="167">
        <v>27.8</v>
      </c>
      <c r="F24" s="361"/>
      <c r="G24" s="362"/>
      <c r="H24" s="167">
        <v>28.3</v>
      </c>
      <c r="I24" s="94">
        <v>21.74</v>
      </c>
      <c r="J24" s="169">
        <v>33.33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48.78</v>
      </c>
      <c r="F32" s="700">
        <f>A23</f>
        <v>2020</v>
      </c>
      <c r="G32" s="674">
        <f>IF(ISBLANK(J23),"",J23)</f>
        <v>0</v>
      </c>
      <c r="H32" s="674">
        <f>IF(ISBLANK(I23),"",I23)</f>
        <v>48.78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33.33</v>
      </c>
      <c r="C33" s="853">
        <f t="shared" ref="C33:C34" si="2">IF(ISBLANK(I24),"",I24)</f>
        <v>21.74</v>
      </c>
      <c r="F33" s="701">
        <f t="shared" ref="F33:F34" si="3">A24</f>
        <v>2021</v>
      </c>
      <c r="G33" s="853">
        <f t="shared" ref="G33:G34" si="4">IF(ISBLANK(J24),"",J24)</f>
        <v>33.33</v>
      </c>
      <c r="H33" s="853">
        <f t="shared" ref="H33:H34" si="5">IF(ISBLANK(I24),"",I24)</f>
        <v>21.74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13</v>
      </c>
      <c r="C4" s="600">
        <v>0</v>
      </c>
      <c r="D4" s="600">
        <v>2</v>
      </c>
      <c r="E4" s="599">
        <v>1</v>
      </c>
      <c r="F4" s="600">
        <v>8.1999999999999993</v>
      </c>
      <c r="G4" s="600">
        <v>1.1000000000000001</v>
      </c>
    </row>
    <row r="5" spans="1:10" x14ac:dyDescent="0.25">
      <c r="A5" s="286">
        <v>2022</v>
      </c>
      <c r="B5" s="751">
        <v>17</v>
      </c>
      <c r="C5" s="751">
        <v>0</v>
      </c>
      <c r="D5" s="751">
        <v>1</v>
      </c>
      <c r="E5" s="753">
        <v>1</v>
      </c>
      <c r="F5" s="751">
        <v>10.3</v>
      </c>
      <c r="G5" s="751">
        <v>0.6</v>
      </c>
    </row>
    <row r="6" spans="1:10" x14ac:dyDescent="0.25">
      <c r="A6" s="218">
        <v>2023</v>
      </c>
      <c r="B6" s="752">
        <v>20</v>
      </c>
      <c r="C6" s="752">
        <v>0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13</v>
      </c>
      <c r="C11" s="80">
        <f>IF(ISBLANK(D4),"",D4)</f>
        <v>2</v>
      </c>
      <c r="E11" s="103">
        <f>A4</f>
        <v>2021</v>
      </c>
      <c r="F11" s="80">
        <f>IF(ISBLANK(B4),"",B4)</f>
        <v>13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17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17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20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20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1011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10.4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337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21.3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0.8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379</v>
      </c>
    </row>
    <row r="17" spans="2:3" x14ac:dyDescent="0.25">
      <c r="B17" s="253">
        <v>2022</v>
      </c>
      <c r="C17" s="1100">
        <v>373</v>
      </c>
    </row>
    <row r="18" spans="2:3" x14ac:dyDescent="0.25">
      <c r="B18" s="253">
        <v>2023</v>
      </c>
      <c r="C18" s="1100">
        <v>337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379</v>
      </c>
    </row>
    <row r="22" spans="2:3" x14ac:dyDescent="0.25">
      <c r="B22" s="636">
        <f>B17</f>
        <v>2022</v>
      </c>
      <c r="C22" s="636">
        <f t="shared" ref="C22:C23" si="0">IF(ISBLANK(C17),"",C17)</f>
        <v>373</v>
      </c>
    </row>
    <row r="23" spans="2:3" x14ac:dyDescent="0.25">
      <c r="B23" s="636">
        <f>B18</f>
        <v>2023</v>
      </c>
      <c r="C23" s="636">
        <f t="shared" si="0"/>
        <v>337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</v>
      </c>
      <c r="C5" s="55">
        <v>20</v>
      </c>
      <c r="D5" s="55">
        <v>16</v>
      </c>
      <c r="E5" s="269">
        <f>SUM(B5:D5)</f>
        <v>43</v>
      </c>
      <c r="F5" s="71">
        <v>1163</v>
      </c>
      <c r="G5" s="70">
        <v>0.4</v>
      </c>
      <c r="H5" s="55">
        <v>0.3</v>
      </c>
      <c r="I5" s="110">
        <v>0.6</v>
      </c>
      <c r="J5" s="71">
        <v>10.5</v>
      </c>
    </row>
    <row r="6" spans="1:10" x14ac:dyDescent="0.25">
      <c r="A6" s="286">
        <v>2022</v>
      </c>
      <c r="B6" s="757">
        <v>6</v>
      </c>
      <c r="C6" s="758">
        <v>28</v>
      </c>
      <c r="D6" s="758">
        <v>17</v>
      </c>
      <c r="E6" s="270">
        <f>SUM(B6:D6)</f>
        <v>51</v>
      </c>
      <c r="F6" s="214">
        <v>1096</v>
      </c>
      <c r="G6" s="457">
        <v>0.3</v>
      </c>
      <c r="H6" s="458">
        <v>0.5</v>
      </c>
      <c r="I6" s="763">
        <v>0.7</v>
      </c>
      <c r="J6" s="214">
        <v>10.4</v>
      </c>
    </row>
    <row r="7" spans="1:10" x14ac:dyDescent="0.25">
      <c r="A7" s="218">
        <v>2023</v>
      </c>
      <c r="B7" s="167">
        <v>11</v>
      </c>
      <c r="C7" s="94">
        <v>25</v>
      </c>
      <c r="D7" s="94">
        <v>20</v>
      </c>
      <c r="E7" s="447">
        <f>SUM(B7:D7)</f>
        <v>56</v>
      </c>
      <c r="F7" s="168">
        <v>1011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1096</v>
      </c>
      <c r="C14" s="28"/>
      <c r="D14" s="28"/>
      <c r="F14" s="625" t="s">
        <v>1526</v>
      </c>
      <c r="G14" s="621">
        <f>IF(ISBLANK(B7),"",B7)</f>
        <v>11</v>
      </c>
      <c r="I14" s="625" t="s">
        <v>1529</v>
      </c>
      <c r="J14" s="621">
        <f>IF(ISBLANK(B7),"",B7)</f>
        <v>11</v>
      </c>
    </row>
    <row r="15" spans="1:10" x14ac:dyDescent="0.25">
      <c r="A15" s="624">
        <f t="shared" ref="A15" si="1">A7</f>
        <v>2023</v>
      </c>
      <c r="B15" s="623">
        <f t="shared" si="0"/>
        <v>1011</v>
      </c>
      <c r="C15" s="28"/>
      <c r="D15" s="28"/>
      <c r="F15" s="626" t="s">
        <v>1527</v>
      </c>
      <c r="G15" s="622">
        <f>IF(ISBLANK(C7),"",C7)</f>
        <v>25</v>
      </c>
      <c r="I15" s="626" t="s">
        <v>1538</v>
      </c>
      <c r="J15" s="622">
        <f>IF(ISBLANK(C7),"",C7)</f>
        <v>25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0.5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15</v>
      </c>
      <c r="C6" s="759"/>
      <c r="D6" s="759"/>
      <c r="E6" s="457">
        <v>11.8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</v>
      </c>
      <c r="C7" s="759"/>
      <c r="D7" s="759"/>
      <c r="E7" s="457">
        <v>11.2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</v>
      </c>
      <c r="C8" s="760"/>
      <c r="D8" s="760"/>
      <c r="E8" s="601">
        <v>12.9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15</v>
      </c>
      <c r="C16" s="755"/>
      <c r="I16" s="700">
        <f>A6</f>
        <v>2020</v>
      </c>
      <c r="J16" s="674">
        <f>IF(ISBLANK(E6),"",E6)</f>
        <v>11.8</v>
      </c>
      <c r="K16" s="756"/>
    </row>
    <row r="17" spans="1:10" x14ac:dyDescent="0.25">
      <c r="A17" s="701">
        <f>A7</f>
        <v>2021</v>
      </c>
      <c r="B17" s="853">
        <f>IF(ISBLANK(B7),"",B7)</f>
        <v>14</v>
      </c>
      <c r="C17" s="755"/>
      <c r="I17" s="701">
        <f>A7</f>
        <v>2021</v>
      </c>
      <c r="J17" s="853">
        <f>IF(ISBLANK(E7),"",E7)</f>
        <v>11.2</v>
      </c>
    </row>
    <row r="18" spans="1:10" x14ac:dyDescent="0.25">
      <c r="A18" s="702">
        <f>A8</f>
        <v>2022</v>
      </c>
      <c r="B18" s="676">
        <f>IF(ISBLANK(B8),"",B8)</f>
        <v>15</v>
      </c>
      <c r="C18" s="755"/>
      <c r="I18" s="702">
        <f>A8</f>
        <v>2022</v>
      </c>
      <c r="J18" s="676">
        <f>IF(ISBLANK(E8),"",E8)</f>
        <v>12.9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8.6</v>
      </c>
    </row>
    <row r="6" spans="1:12" x14ac:dyDescent="0.25">
      <c r="A6" s="229">
        <v>2022</v>
      </c>
      <c r="B6" s="602">
        <v>13</v>
      </c>
      <c r="D6" s="450">
        <f>IF(ISBLANK(B6),"",A6)</f>
        <v>2022</v>
      </c>
      <c r="E6" s="619">
        <f>IF(ISBLANK(B6),"",B6)</f>
        <v>13</v>
      </c>
      <c r="K6" s="286">
        <v>2021</v>
      </c>
      <c r="L6" s="657">
        <v>7.1</v>
      </c>
    </row>
    <row r="7" spans="1:12" x14ac:dyDescent="0.25">
      <c r="A7" s="123">
        <v>2023</v>
      </c>
      <c r="B7" s="617">
        <v>15</v>
      </c>
      <c r="D7" s="379">
        <f>IF(ISBLANK(B7),"",A7)</f>
        <v>2023</v>
      </c>
      <c r="E7" s="620">
        <f>IF(ISBLANK(B7),"",B7)</f>
        <v>15</v>
      </c>
      <c r="K7" s="219">
        <v>2022</v>
      </c>
      <c r="L7" s="617">
        <v>9.6999999999999993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32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19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19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2834</v>
      </c>
      <c r="D5" s="643">
        <v>672</v>
      </c>
      <c r="E5" s="869">
        <v>23.5</v>
      </c>
      <c r="F5" s="1039">
        <v>23.2</v>
      </c>
      <c r="G5" s="1039">
        <v>23.7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3706</v>
      </c>
      <c r="D6" s="657">
        <v>853</v>
      </c>
      <c r="E6" s="657">
        <v>22.8</v>
      </c>
      <c r="F6" s="657">
        <v>22.9</v>
      </c>
      <c r="G6" s="657">
        <v>22.7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2630</v>
      </c>
      <c r="D7" s="617">
        <v>806</v>
      </c>
      <c r="E7" s="617">
        <v>30.4</v>
      </c>
      <c r="F7" s="617">
        <v>29.6</v>
      </c>
      <c r="G7" s="617">
        <v>31.1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20.8</v>
      </c>
      <c r="C4" s="655">
        <v>220</v>
      </c>
      <c r="D4" s="655">
        <v>12.1</v>
      </c>
      <c r="E4" s="655">
        <v>87</v>
      </c>
      <c r="F4" s="655">
        <v>0.8</v>
      </c>
      <c r="G4" s="655">
        <v>15</v>
      </c>
      <c r="H4" s="655">
        <v>1</v>
      </c>
      <c r="I4" s="655">
        <v>18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21.3</v>
      </c>
      <c r="C5" s="602">
        <v>211</v>
      </c>
      <c r="D5" s="602">
        <v>12</v>
      </c>
      <c r="E5" s="602">
        <v>85</v>
      </c>
      <c r="F5" s="602">
        <v>0.8</v>
      </c>
      <c r="G5" s="602">
        <v>18</v>
      </c>
      <c r="H5" s="602">
        <v>1</v>
      </c>
      <c r="I5" s="602">
        <v>15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208</v>
      </c>
      <c r="D6" s="617"/>
      <c r="E6" s="617">
        <v>85</v>
      </c>
      <c r="F6" s="617"/>
      <c r="G6" s="617">
        <v>22</v>
      </c>
      <c r="H6" s="617">
        <v>1</v>
      </c>
      <c r="I6" s="617">
        <v>14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85</v>
      </c>
      <c r="C4" s="1006">
        <v>41</v>
      </c>
      <c r="D4" s="1006">
        <v>44</v>
      </c>
      <c r="E4" s="1005">
        <v>242</v>
      </c>
      <c r="F4" s="1006">
        <v>117</v>
      </c>
      <c r="G4" s="1006">
        <v>125</v>
      </c>
      <c r="H4" s="1007">
        <v>7.4</v>
      </c>
      <c r="I4" s="1007">
        <v>21.1</v>
      </c>
      <c r="J4" s="1007">
        <v>-13.7</v>
      </c>
      <c r="K4" s="70">
        <v>139</v>
      </c>
      <c r="L4" s="55">
        <v>60</v>
      </c>
      <c r="M4" s="110">
        <v>79</v>
      </c>
      <c r="N4" s="55">
        <v>201</v>
      </c>
      <c r="O4" s="55">
        <v>88</v>
      </c>
      <c r="P4" s="110">
        <v>113</v>
      </c>
    </row>
    <row r="5" spans="1:17" x14ac:dyDescent="0.25">
      <c r="A5" s="286">
        <v>2021</v>
      </c>
      <c r="B5" s="1008">
        <v>106</v>
      </c>
      <c r="C5" s="1009">
        <v>46</v>
      </c>
      <c r="D5" s="1009">
        <v>60</v>
      </c>
      <c r="E5" s="1008">
        <v>269</v>
      </c>
      <c r="F5" s="1009">
        <v>133</v>
      </c>
      <c r="G5" s="1009">
        <v>136</v>
      </c>
      <c r="H5" s="1010">
        <v>9.4</v>
      </c>
      <c r="I5" s="1010">
        <v>24</v>
      </c>
      <c r="J5" s="1010">
        <v>-14.5</v>
      </c>
      <c r="K5" s="212">
        <v>212</v>
      </c>
      <c r="L5" s="58">
        <v>94</v>
      </c>
      <c r="M5" s="160">
        <v>118</v>
      </c>
      <c r="N5" s="58">
        <v>266</v>
      </c>
      <c r="O5" s="58">
        <v>122</v>
      </c>
      <c r="P5" s="160">
        <v>144</v>
      </c>
    </row>
    <row r="6" spans="1:17" x14ac:dyDescent="0.25">
      <c r="A6" s="219">
        <v>2022</v>
      </c>
      <c r="B6" s="1011">
        <v>87</v>
      </c>
      <c r="C6" s="1012">
        <v>40</v>
      </c>
      <c r="D6" s="1012">
        <v>47</v>
      </c>
      <c r="E6" s="1011">
        <v>245</v>
      </c>
      <c r="F6" s="1012">
        <v>140</v>
      </c>
      <c r="G6" s="1012">
        <v>105</v>
      </c>
      <c r="H6" s="1013">
        <v>8.1999999999999993</v>
      </c>
      <c r="I6" s="1013">
        <v>23.1</v>
      </c>
      <c r="J6" s="1013">
        <v>-14.9</v>
      </c>
      <c r="K6" s="1014">
        <v>225</v>
      </c>
      <c r="L6" s="1015">
        <v>95</v>
      </c>
      <c r="M6" s="1016">
        <v>130</v>
      </c>
      <c r="N6" s="1015">
        <v>259</v>
      </c>
      <c r="O6" s="1015">
        <v>101</v>
      </c>
      <c r="P6" s="1016">
        <v>158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44</v>
      </c>
      <c r="C13" s="319">
        <f>IF(ISBLANK(C4),"",C4)</f>
        <v>41</v>
      </c>
      <c r="D13" s="364"/>
      <c r="E13" s="322">
        <f>A4</f>
        <v>2020</v>
      </c>
      <c r="F13" s="319">
        <f>IF(ISBLANK(G4),"",G4)</f>
        <v>125</v>
      </c>
      <c r="G13" s="319">
        <f>IF(ISBLANK(F4),"",F4)</f>
        <v>117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60</v>
      </c>
      <c r="C14" s="320">
        <f t="shared" ref="C14:C15" si="2">IF(ISBLANK(C5),"",C5)</f>
        <v>46</v>
      </c>
      <c r="D14" s="364"/>
      <c r="E14" s="323">
        <f t="shared" ref="E14:E15" si="3">A5</f>
        <v>2021</v>
      </c>
      <c r="F14" s="320">
        <f t="shared" ref="F14:F15" si="4">IF(ISBLANK(G5),"",G5)</f>
        <v>136</v>
      </c>
      <c r="G14" s="320">
        <f t="shared" ref="G14:G15" si="5">IF(ISBLANK(F5),"",F5)</f>
        <v>133</v>
      </c>
      <c r="H14" s="389"/>
      <c r="I14" s="389"/>
      <c r="J14" s="48"/>
      <c r="K14" s="325" t="s">
        <v>536</v>
      </c>
      <c r="L14" s="328">
        <f>IF(ISBLANK(K4),"",K4)</f>
        <v>139</v>
      </c>
      <c r="M14" s="328">
        <f>IF(ISBLANK(K5),"",K5)</f>
        <v>212</v>
      </c>
      <c r="N14" s="328">
        <f>IF(ISBLANK(K6),"",K6)</f>
        <v>225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47</v>
      </c>
      <c r="C15" s="321">
        <f t="shared" si="2"/>
        <v>40</v>
      </c>
      <c r="E15" s="324">
        <f t="shared" si="3"/>
        <v>2022</v>
      </c>
      <c r="F15" s="321">
        <f t="shared" si="4"/>
        <v>105</v>
      </c>
      <c r="G15" s="321">
        <f t="shared" si="5"/>
        <v>140</v>
      </c>
      <c r="H15" s="211"/>
      <c r="I15" s="211"/>
      <c r="J15" s="28"/>
      <c r="K15" s="326" t="s">
        <v>535</v>
      </c>
      <c r="L15" s="329">
        <f>IF(ISBLANK(N4),"",N4)</f>
        <v>201</v>
      </c>
      <c r="M15" s="329">
        <f>IF(ISBLANK(N5),"",N5)</f>
        <v>266</v>
      </c>
      <c r="N15" s="329">
        <f>IF(ISBLANK(N6),"",N6)</f>
        <v>259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139</v>
      </c>
      <c r="M19" s="328">
        <f>IF(ISBLANK(K5),"",K5)</f>
        <v>212</v>
      </c>
      <c r="N19" s="328">
        <f>IF(ISBLANK(K6),"",K6)</f>
        <v>225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201</v>
      </c>
      <c r="M20" s="329">
        <f>IF(ISBLANK(N5),"",N5)</f>
        <v>266</v>
      </c>
      <c r="N20" s="329">
        <f>IF(ISBLANK(N6),"",N6)</f>
        <v>259</v>
      </c>
      <c r="O20" s="364"/>
    </row>
    <row r="21" spans="1:15" x14ac:dyDescent="0.25">
      <c r="A21" s="322">
        <f>A4</f>
        <v>2020</v>
      </c>
      <c r="B21" s="319">
        <f>IF(ISBLANK(D4),"",D4)</f>
        <v>44</v>
      </c>
      <c r="C21" s="319">
        <f>IF(ISBLANK(C4),"",C4)</f>
        <v>41</v>
      </c>
      <c r="E21" s="322">
        <f>A4</f>
        <v>2020</v>
      </c>
      <c r="F21" s="319">
        <f>IF(ISBLANK(G4),"",G4)</f>
        <v>125</v>
      </c>
      <c r="G21" s="319">
        <f>IF(ISBLANK(F4),"",F4)</f>
        <v>117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60</v>
      </c>
      <c r="C22" s="320">
        <f t="shared" ref="C22:C23" si="8">IF(ISBLANK(C5),"",C5)</f>
        <v>46</v>
      </c>
      <c r="E22" s="323">
        <f t="shared" ref="E22:E23" si="9">A5</f>
        <v>2021</v>
      </c>
      <c r="F22" s="320">
        <f t="shared" ref="F22:F23" si="10">IF(ISBLANK(G5),"",G5)</f>
        <v>136</v>
      </c>
      <c r="G22" s="320">
        <f t="shared" ref="G22:G23" si="11">IF(ISBLANK(F5),"",F5)</f>
        <v>133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47</v>
      </c>
      <c r="C23" s="321">
        <f t="shared" si="8"/>
        <v>40</v>
      </c>
      <c r="E23" s="324">
        <f t="shared" si="9"/>
        <v>2022</v>
      </c>
      <c r="F23" s="321">
        <f t="shared" si="10"/>
        <v>105</v>
      </c>
      <c r="G23" s="321">
        <f t="shared" si="11"/>
        <v>140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10</v>
      </c>
      <c r="F5" s="616"/>
      <c r="G5" s="945"/>
      <c r="H5" s="599">
        <v>54</v>
      </c>
      <c r="I5" s="616">
        <v>17</v>
      </c>
      <c r="J5" s="616">
        <v>37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27</v>
      </c>
      <c r="F6" s="1028"/>
      <c r="G6" s="980"/>
      <c r="H6" s="1034">
        <v>104</v>
      </c>
      <c r="I6" s="1028">
        <v>35</v>
      </c>
      <c r="J6" s="1028">
        <v>69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14</v>
      </c>
      <c r="F7" s="1028"/>
      <c r="G7" s="980"/>
      <c r="H7" s="1034">
        <v>61</v>
      </c>
      <c r="I7" s="1028">
        <v>19</v>
      </c>
      <c r="J7" s="1028">
        <v>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</v>
      </c>
    </row>
    <row r="15" spans="1:12" ht="30" x14ac:dyDescent="0.25">
      <c r="A15" s="833" t="s">
        <v>1543</v>
      </c>
      <c r="B15" s="623">
        <f>IF(ISBLANK(J7),"",J7)</f>
        <v>42</v>
      </c>
    </row>
    <row r="17" spans="1:2" x14ac:dyDescent="0.25">
      <c r="A17" s="625" t="s">
        <v>1540</v>
      </c>
      <c r="B17" s="621">
        <f>IF(ISBLANK(I7),"",I7)</f>
        <v>19</v>
      </c>
    </row>
    <row r="18" spans="1:2" x14ac:dyDescent="0.25">
      <c r="A18" s="627" t="s">
        <v>1541</v>
      </c>
      <c r="B18" s="623">
        <f>IF(ISBLANK(J7),"",J7)</f>
        <v>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61.8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43.5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64.8</v>
      </c>
      <c r="C6" s="614">
        <v>36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64.2</v>
      </c>
      <c r="C10" s="614">
        <v>34.799999999999997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61.8</v>
      </c>
      <c r="C14" s="73">
        <v>43.5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115.408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191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5426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136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471.25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115.417</v>
      </c>
      <c r="C5" s="611">
        <v>106.517</v>
      </c>
      <c r="D5" s="751">
        <v>3936</v>
      </c>
      <c r="E5" s="751">
        <v>34</v>
      </c>
      <c r="G5" s="358">
        <v>2014</v>
      </c>
      <c r="H5" s="70">
        <v>174</v>
      </c>
      <c r="I5" s="55">
        <v>0</v>
      </c>
      <c r="J5" s="55">
        <v>174</v>
      </c>
      <c r="K5" s="71">
        <v>0</v>
      </c>
    </row>
    <row r="6" spans="1:12" x14ac:dyDescent="0.25">
      <c r="A6" s="286">
        <v>2021</v>
      </c>
      <c r="B6" s="601">
        <v>115.417</v>
      </c>
      <c r="C6" s="612">
        <v>106.517</v>
      </c>
      <c r="D6" s="959">
        <v>3921</v>
      </c>
      <c r="E6" s="959">
        <v>35</v>
      </c>
      <c r="G6" s="480">
        <v>2017</v>
      </c>
      <c r="H6" s="212">
        <v>177</v>
      </c>
      <c r="I6" s="58">
        <v>0</v>
      </c>
      <c r="J6" s="58">
        <v>177</v>
      </c>
      <c r="K6" s="214">
        <v>0</v>
      </c>
    </row>
    <row r="7" spans="1:12" x14ac:dyDescent="0.25">
      <c r="A7" s="218">
        <v>2022</v>
      </c>
      <c r="B7" s="601">
        <v>115.408</v>
      </c>
      <c r="C7" s="612">
        <v>106.508</v>
      </c>
      <c r="D7" s="959">
        <v>4225</v>
      </c>
      <c r="E7" s="959">
        <v>37</v>
      </c>
      <c r="G7" s="482">
        <v>2020</v>
      </c>
      <c r="H7" s="72">
        <v>471.25</v>
      </c>
      <c r="I7" s="61">
        <v>0</v>
      </c>
      <c r="J7" s="61">
        <v>471.25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106.508</v>
      </c>
      <c r="D14" s="631">
        <f>A5</f>
        <v>2020</v>
      </c>
      <c r="E14" s="625">
        <f>IF(ISBLANK(D5),"",D5)</f>
        <v>3936</v>
      </c>
      <c r="F14" s="211"/>
      <c r="G14" s="634" t="s">
        <v>925</v>
      </c>
      <c r="H14" s="621">
        <f>IF(ISBLANK(J7),"",J7)</f>
        <v>471.25</v>
      </c>
      <c r="I14" s="211"/>
      <c r="J14" s="211"/>
    </row>
    <row r="15" spans="1:12" x14ac:dyDescent="0.25">
      <c r="A15" s="870" t="s">
        <v>16</v>
      </c>
      <c r="B15" s="630">
        <f>IF(ISBLANK(B7),"",B7)</f>
        <v>115.408</v>
      </c>
      <c r="D15" s="632">
        <f t="shared" ref="D15:D16" si="0">A6</f>
        <v>2021</v>
      </c>
      <c r="E15" s="626">
        <f>IF(ISBLANK(D6),"",D6)</f>
        <v>3921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4225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106.508</v>
      </c>
      <c r="F19" s="253"/>
      <c r="G19" s="634" t="s">
        <v>529</v>
      </c>
      <c r="H19" s="621">
        <f>IF(ISBLANK(J7),"",J7)</f>
        <v>471.25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115.408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5426</v>
      </c>
      <c r="D5" s="1093">
        <v>191</v>
      </c>
      <c r="E5" s="1092">
        <v>136</v>
      </c>
      <c r="F5" s="1093">
        <v>8</v>
      </c>
    </row>
    <row r="6" spans="1:9" x14ac:dyDescent="0.25">
      <c r="A6" s="218">
        <v>2021</v>
      </c>
      <c r="B6" s="1092">
        <v>0.2</v>
      </c>
      <c r="C6" s="1092">
        <v>5426</v>
      </c>
      <c r="D6" s="1093">
        <v>191</v>
      </c>
      <c r="E6" s="1092">
        <v>136</v>
      </c>
      <c r="F6" s="1093">
        <v>8</v>
      </c>
    </row>
    <row r="7" spans="1:9" x14ac:dyDescent="0.25">
      <c r="A7" s="219">
        <v>2022</v>
      </c>
      <c r="B7" s="73">
        <v>0.6</v>
      </c>
      <c r="C7" s="73">
        <v>5426</v>
      </c>
      <c r="D7" s="73">
        <v>191</v>
      </c>
      <c r="E7" s="73">
        <v>136</v>
      </c>
      <c r="F7" s="73">
        <v>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696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570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126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2409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2170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239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559</v>
      </c>
      <c r="C5" s="458">
        <v>519</v>
      </c>
      <c r="D5" s="458">
        <v>40</v>
      </c>
      <c r="E5" s="457">
        <v>2019</v>
      </c>
      <c r="F5" s="458">
        <v>1912</v>
      </c>
      <c r="G5" s="458">
        <v>107</v>
      </c>
      <c r="H5" s="457">
        <v>3.7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990</v>
      </c>
      <c r="C6" s="458">
        <v>896</v>
      </c>
      <c r="D6" s="458">
        <v>94</v>
      </c>
      <c r="E6" s="457">
        <v>3198</v>
      </c>
      <c r="F6" s="458">
        <v>2844</v>
      </c>
      <c r="G6" s="458">
        <v>354</v>
      </c>
      <c r="H6" s="457">
        <v>3.2</v>
      </c>
      <c r="I6" s="763">
        <v>3.8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696</v>
      </c>
      <c r="C7" s="612">
        <v>570</v>
      </c>
      <c r="D7" s="612">
        <v>126</v>
      </c>
      <c r="E7" s="601">
        <v>2409</v>
      </c>
      <c r="F7" s="612">
        <v>2170</v>
      </c>
      <c r="G7" s="612">
        <v>239</v>
      </c>
      <c r="H7" s="947">
        <v>3.8</v>
      </c>
      <c r="I7" s="948">
        <v>1.9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559</v>
      </c>
      <c r="C14" s="674">
        <f t="shared" ref="C14:D14" si="0">IF(ISBLANK(C5),"",C5)</f>
        <v>519</v>
      </c>
      <c r="D14" s="669">
        <f t="shared" si="0"/>
        <v>40</v>
      </c>
      <c r="F14" s="884">
        <f>A5</f>
        <v>2020</v>
      </c>
      <c r="G14" s="674">
        <f>IF(ISBLANK(E5),"",E5)</f>
        <v>2019</v>
      </c>
      <c r="H14" s="674">
        <f t="shared" ref="H14:I16" si="1">IF(ISBLANK(F5),"",F5)</f>
        <v>1912</v>
      </c>
      <c r="I14" s="669">
        <f t="shared" si="1"/>
        <v>107</v>
      </c>
      <c r="J14" s="756"/>
      <c r="K14" s="884">
        <f>A5</f>
        <v>2020</v>
      </c>
      <c r="L14" s="674">
        <f>IF(ISBLANK(H5),"",H5)</f>
        <v>3.7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990</v>
      </c>
      <c r="C15" s="879">
        <f t="shared" si="3"/>
        <v>896</v>
      </c>
      <c r="D15" s="886">
        <f t="shared" si="3"/>
        <v>94</v>
      </c>
      <c r="F15" s="890">
        <f t="shared" ref="F15:F16" si="4">A6</f>
        <v>2021</v>
      </c>
      <c r="G15" s="853">
        <f t="shared" ref="G15:G16" si="5">IF(ISBLANK(E6),"",E6)</f>
        <v>3198</v>
      </c>
      <c r="H15" s="853">
        <f t="shared" si="1"/>
        <v>2844</v>
      </c>
      <c r="I15" s="670">
        <f t="shared" si="1"/>
        <v>354</v>
      </c>
      <c r="J15" s="211"/>
      <c r="K15" s="890">
        <f t="shared" ref="K15:K16" si="6">A6</f>
        <v>2021</v>
      </c>
      <c r="L15" s="853">
        <f t="shared" ref="L15:M16" si="7">IF(ISBLANK(H6),"",H6)</f>
        <v>3.2</v>
      </c>
      <c r="M15" s="670">
        <f t="shared" si="7"/>
        <v>3.8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696</v>
      </c>
      <c r="C16" s="888">
        <f t="shared" si="3"/>
        <v>570</v>
      </c>
      <c r="D16" s="889">
        <f t="shared" si="3"/>
        <v>126</v>
      </c>
      <c r="F16" s="891">
        <f t="shared" si="4"/>
        <v>2022</v>
      </c>
      <c r="G16" s="676">
        <f t="shared" si="5"/>
        <v>2409</v>
      </c>
      <c r="H16" s="676">
        <f t="shared" si="1"/>
        <v>2170</v>
      </c>
      <c r="I16" s="671">
        <f t="shared" si="1"/>
        <v>239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1.9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559</v>
      </c>
      <c r="C22" s="674">
        <f t="shared" ref="C22:D22" si="8">IF(ISBLANK(C5),"",C5)</f>
        <v>519</v>
      </c>
      <c r="D22" s="669">
        <f t="shared" si="8"/>
        <v>40</v>
      </c>
      <c r="F22" s="884">
        <f>A5</f>
        <v>2020</v>
      </c>
      <c r="G22" s="674">
        <f>IF(ISBLANK(E5),"",E5)</f>
        <v>2019</v>
      </c>
      <c r="H22" s="674">
        <f t="shared" ref="H22:I24" si="9">IF(ISBLANK(F5),"",F5)</f>
        <v>1912</v>
      </c>
      <c r="I22" s="669">
        <f t="shared" si="9"/>
        <v>107</v>
      </c>
      <c r="J22" s="756"/>
      <c r="K22" s="884">
        <f>A5</f>
        <v>2020</v>
      </c>
      <c r="L22" s="674">
        <f>IF(ISBLANK(H5),"",H5)</f>
        <v>3.7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990</v>
      </c>
      <c r="C23" s="853">
        <f t="shared" si="11"/>
        <v>896</v>
      </c>
      <c r="D23" s="670">
        <f t="shared" si="11"/>
        <v>94</v>
      </c>
      <c r="F23" s="890">
        <f t="shared" ref="F23:F24" si="12">A6</f>
        <v>2021</v>
      </c>
      <c r="G23" s="853">
        <f t="shared" ref="G23:G24" si="13">IF(ISBLANK(E6),"",E6)</f>
        <v>3198</v>
      </c>
      <c r="H23" s="853">
        <f t="shared" si="9"/>
        <v>2844</v>
      </c>
      <c r="I23" s="670">
        <f t="shared" si="9"/>
        <v>354</v>
      </c>
      <c r="J23" s="211"/>
      <c r="K23" s="890">
        <f t="shared" ref="K23:K24" si="14">A6</f>
        <v>2021</v>
      </c>
      <c r="L23" s="853">
        <f t="shared" ref="L23:M24" si="15">IF(ISBLANK(H6),"",H6)</f>
        <v>3.2</v>
      </c>
      <c r="M23" s="670">
        <f t="shared" si="15"/>
        <v>3.8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696</v>
      </c>
      <c r="C24" s="676">
        <f t="shared" si="11"/>
        <v>570</v>
      </c>
      <c r="D24" s="671">
        <f t="shared" si="11"/>
        <v>126</v>
      </c>
      <c r="F24" s="891">
        <f t="shared" si="12"/>
        <v>2022</v>
      </c>
      <c r="G24" s="676">
        <f t="shared" si="13"/>
        <v>2409</v>
      </c>
      <c r="H24" s="676">
        <f t="shared" si="9"/>
        <v>2170</v>
      </c>
      <c r="I24" s="671">
        <f t="shared" si="9"/>
        <v>239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1.9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39</v>
      </c>
      <c r="C3" s="71">
        <v>16</v>
      </c>
      <c r="D3" s="71">
        <v>15.3</v>
      </c>
      <c r="F3" s="105" t="s">
        <v>537</v>
      </c>
      <c r="G3" s="97">
        <f>IF(ISBLANK(B3),"",B3)</f>
        <v>39</v>
      </c>
      <c r="H3" s="97">
        <f>IF(ISBLANK(B4),"",B4)</f>
        <v>51</v>
      </c>
      <c r="I3" s="97">
        <f>IF(ISBLANK(B5),"",B5)</f>
        <v>37</v>
      </c>
      <c r="J3" s="365"/>
    </row>
    <row r="4" spans="1:12" x14ac:dyDescent="0.25">
      <c r="A4" s="286">
        <v>2021</v>
      </c>
      <c r="B4" s="214">
        <v>51</v>
      </c>
      <c r="C4" s="214">
        <v>21</v>
      </c>
      <c r="D4" s="214">
        <v>13.4</v>
      </c>
      <c r="F4" s="130" t="s">
        <v>538</v>
      </c>
      <c r="G4" s="98">
        <f>IF(ISBLANK(C3),"",C3)</f>
        <v>16</v>
      </c>
      <c r="H4" s="98">
        <f>IF(ISBLANK(C4),"",C4)</f>
        <v>21</v>
      </c>
      <c r="I4" s="98">
        <f>IF(ISBLANK(C5),"",C5)</f>
        <v>22</v>
      </c>
      <c r="J4" s="365"/>
    </row>
    <row r="5" spans="1:12" x14ac:dyDescent="0.25">
      <c r="A5" s="218">
        <v>2022</v>
      </c>
      <c r="B5" s="168">
        <v>37</v>
      </c>
      <c r="C5" s="168">
        <v>22</v>
      </c>
      <c r="D5" s="168">
        <v>10.7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39</v>
      </c>
      <c r="H8" s="97">
        <f>IF(ISBLANK(B4),"",B4)</f>
        <v>51</v>
      </c>
      <c r="I8" s="97">
        <f>IF(ISBLANK(B5),"",B5)</f>
        <v>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21</v>
      </c>
      <c r="I9" s="98">
        <f>IF(ISBLANK(C5),"",C5)</f>
        <v>22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15.3</v>
      </c>
      <c r="H13" s="132">
        <f>IF(ISBLANK(D4),"",D4)</f>
        <v>13.4</v>
      </c>
      <c r="I13" s="132">
        <f>IF(ISBLANK(D5),"",D5)</f>
        <v>10.7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247</v>
      </c>
      <c r="C4" s="110">
        <v>236</v>
      </c>
      <c r="E4" s="29" t="s">
        <v>540</v>
      </c>
      <c r="F4" s="163">
        <f>B4/($B$22+$C$22)*100</f>
        <v>2.3268959020254356</v>
      </c>
      <c r="G4" s="163">
        <f>C4/($B$22+$C$22)*100</f>
        <v>2.2232689590202543</v>
      </c>
      <c r="J4" s="29" t="s">
        <v>540</v>
      </c>
      <c r="K4" s="163">
        <f>G4</f>
        <v>2.2232689590202543</v>
      </c>
    </row>
    <row r="5" spans="1:11" x14ac:dyDescent="0.25">
      <c r="A5" s="202" t="s">
        <v>541</v>
      </c>
      <c r="B5" s="212">
        <v>273</v>
      </c>
      <c r="C5" s="160">
        <v>237</v>
      </c>
      <c r="E5" s="29" t="s">
        <v>541</v>
      </c>
      <c r="F5" s="163">
        <f t="shared" ref="F5:G21" si="0">B5/($B$22+$C$22)*100</f>
        <v>2.5718323127649554</v>
      </c>
      <c r="G5" s="163">
        <f t="shared" si="0"/>
        <v>2.2326895902025434</v>
      </c>
      <c r="J5" s="29" t="s">
        <v>541</v>
      </c>
      <c r="K5" s="163">
        <f t="shared" ref="K5:K21" si="1">G5</f>
        <v>2.2326895902025434</v>
      </c>
    </row>
    <row r="6" spans="1:11" x14ac:dyDescent="0.25">
      <c r="A6" s="202" t="s">
        <v>542</v>
      </c>
      <c r="B6" s="212">
        <v>222</v>
      </c>
      <c r="C6" s="160">
        <v>249</v>
      </c>
      <c r="E6" s="29" t="s">
        <v>542</v>
      </c>
      <c r="F6" s="163">
        <f t="shared" si="0"/>
        <v>2.0913801224682054</v>
      </c>
      <c r="G6" s="163">
        <f t="shared" si="0"/>
        <v>2.3457371643900142</v>
      </c>
      <c r="J6" s="29" t="s">
        <v>542</v>
      </c>
      <c r="K6" s="163">
        <f t="shared" si="1"/>
        <v>2.3457371643900142</v>
      </c>
    </row>
    <row r="7" spans="1:11" x14ac:dyDescent="0.25">
      <c r="A7" s="202" t="s">
        <v>543</v>
      </c>
      <c r="B7" s="212">
        <v>230</v>
      </c>
      <c r="C7" s="160">
        <v>269</v>
      </c>
      <c r="E7" s="29" t="s">
        <v>543</v>
      </c>
      <c r="F7" s="163">
        <f t="shared" si="0"/>
        <v>2.1667451719265189</v>
      </c>
      <c r="G7" s="163">
        <f t="shared" si="0"/>
        <v>2.5341497880357986</v>
      </c>
      <c r="J7" s="29" t="s">
        <v>543</v>
      </c>
      <c r="K7" s="163">
        <f t="shared" si="1"/>
        <v>2.5341497880357986</v>
      </c>
    </row>
    <row r="8" spans="1:11" x14ac:dyDescent="0.25">
      <c r="A8" s="202" t="s">
        <v>544</v>
      </c>
      <c r="B8" s="212">
        <v>229</v>
      </c>
      <c r="C8" s="160">
        <v>250</v>
      </c>
      <c r="E8" s="29" t="s">
        <v>544</v>
      </c>
      <c r="F8" s="163">
        <f t="shared" si="0"/>
        <v>2.1573245407442299</v>
      </c>
      <c r="G8" s="163">
        <f t="shared" si="0"/>
        <v>2.3551577955723033</v>
      </c>
      <c r="J8" s="29" t="s">
        <v>544</v>
      </c>
      <c r="K8" s="163">
        <f t="shared" si="1"/>
        <v>2.3551577955723033</v>
      </c>
    </row>
    <row r="9" spans="1:11" x14ac:dyDescent="0.25">
      <c r="A9" s="202" t="s">
        <v>545</v>
      </c>
      <c r="B9" s="212">
        <v>240</v>
      </c>
      <c r="C9" s="160">
        <v>307</v>
      </c>
      <c r="E9" s="29" t="s">
        <v>545</v>
      </c>
      <c r="F9" s="163">
        <f t="shared" si="0"/>
        <v>2.2609514837494111</v>
      </c>
      <c r="G9" s="163">
        <f t="shared" si="0"/>
        <v>2.8921337729627883</v>
      </c>
      <c r="J9" s="29" t="s">
        <v>545</v>
      </c>
      <c r="K9" s="163">
        <f t="shared" si="1"/>
        <v>2.8921337729627883</v>
      </c>
    </row>
    <row r="10" spans="1:11" x14ac:dyDescent="0.25">
      <c r="A10" s="202" t="s">
        <v>546</v>
      </c>
      <c r="B10" s="212">
        <v>261</v>
      </c>
      <c r="C10" s="160">
        <v>333</v>
      </c>
      <c r="E10" s="29" t="s">
        <v>546</v>
      </c>
      <c r="F10" s="163">
        <f t="shared" si="0"/>
        <v>2.4587847385774846</v>
      </c>
      <c r="G10" s="163">
        <f t="shared" si="0"/>
        <v>3.1370701837023085</v>
      </c>
      <c r="J10" s="29" t="s">
        <v>546</v>
      </c>
      <c r="K10" s="163">
        <f t="shared" si="1"/>
        <v>3.1370701837023085</v>
      </c>
    </row>
    <row r="11" spans="1:11" x14ac:dyDescent="0.25">
      <c r="A11" s="202" t="s">
        <v>547</v>
      </c>
      <c r="B11" s="212">
        <v>254</v>
      </c>
      <c r="C11" s="160">
        <v>365</v>
      </c>
      <c r="E11" s="29" t="s">
        <v>547</v>
      </c>
      <c r="F11" s="163">
        <f t="shared" si="0"/>
        <v>2.3928403203014601</v>
      </c>
      <c r="G11" s="163">
        <f t="shared" si="0"/>
        <v>3.4385303815355628</v>
      </c>
      <c r="J11" s="29" t="s">
        <v>547</v>
      </c>
      <c r="K11" s="163">
        <f t="shared" si="1"/>
        <v>3.4385303815355628</v>
      </c>
    </row>
    <row r="12" spans="1:11" x14ac:dyDescent="0.25">
      <c r="A12" s="202" t="s">
        <v>548</v>
      </c>
      <c r="B12" s="212">
        <v>281</v>
      </c>
      <c r="C12" s="160">
        <v>324</v>
      </c>
      <c r="E12" s="29" t="s">
        <v>548</v>
      </c>
      <c r="F12" s="163">
        <f t="shared" si="0"/>
        <v>2.647197362223269</v>
      </c>
      <c r="G12" s="163">
        <f t="shared" si="0"/>
        <v>3.052284503061705</v>
      </c>
      <c r="J12" s="29" t="s">
        <v>548</v>
      </c>
      <c r="K12" s="163">
        <f t="shared" si="1"/>
        <v>3.052284503061705</v>
      </c>
    </row>
    <row r="13" spans="1:11" x14ac:dyDescent="0.25">
      <c r="A13" s="202" t="s">
        <v>549</v>
      </c>
      <c r="B13" s="212">
        <v>313</v>
      </c>
      <c r="C13" s="160">
        <v>330</v>
      </c>
      <c r="E13" s="29" t="s">
        <v>549</v>
      </c>
      <c r="F13" s="163">
        <f t="shared" si="0"/>
        <v>2.9486575600565237</v>
      </c>
      <c r="G13" s="163">
        <f t="shared" si="0"/>
        <v>3.1088082901554404</v>
      </c>
      <c r="J13" s="29" t="s">
        <v>549</v>
      </c>
      <c r="K13" s="163">
        <f t="shared" si="1"/>
        <v>3.1088082901554404</v>
      </c>
    </row>
    <row r="14" spans="1:11" x14ac:dyDescent="0.25">
      <c r="A14" s="202" t="s">
        <v>550</v>
      </c>
      <c r="B14" s="212">
        <v>343</v>
      </c>
      <c r="C14" s="160">
        <v>355</v>
      </c>
      <c r="E14" s="29" t="s">
        <v>550</v>
      </c>
      <c r="F14" s="163">
        <f t="shared" si="0"/>
        <v>3.2312764955252002</v>
      </c>
      <c r="G14" s="163">
        <f t="shared" si="0"/>
        <v>3.344324069712671</v>
      </c>
      <c r="J14" s="29" t="s">
        <v>550</v>
      </c>
      <c r="K14" s="163">
        <f t="shared" si="1"/>
        <v>3.344324069712671</v>
      </c>
    </row>
    <row r="15" spans="1:11" x14ac:dyDescent="0.25">
      <c r="A15" s="202" t="s">
        <v>551</v>
      </c>
      <c r="B15" s="212">
        <v>449</v>
      </c>
      <c r="C15" s="160">
        <v>459</v>
      </c>
      <c r="E15" s="29" t="s">
        <v>551</v>
      </c>
      <c r="F15" s="163">
        <f t="shared" si="0"/>
        <v>4.2298634008478571</v>
      </c>
      <c r="G15" s="163">
        <f t="shared" si="0"/>
        <v>4.3240697126707488</v>
      </c>
      <c r="J15" s="29" t="s">
        <v>551</v>
      </c>
      <c r="K15" s="163">
        <f t="shared" si="1"/>
        <v>4.3240697126707488</v>
      </c>
    </row>
    <row r="16" spans="1:11" x14ac:dyDescent="0.25">
      <c r="A16" s="202" t="s">
        <v>552</v>
      </c>
      <c r="B16" s="212">
        <v>488</v>
      </c>
      <c r="C16" s="160">
        <v>473</v>
      </c>
      <c r="E16" s="29" t="s">
        <v>552</v>
      </c>
      <c r="F16" s="163">
        <f t="shared" si="0"/>
        <v>4.5972680169571358</v>
      </c>
      <c r="G16" s="163">
        <f t="shared" si="0"/>
        <v>4.4559585492227978</v>
      </c>
      <c r="J16" s="29" t="s">
        <v>552</v>
      </c>
      <c r="K16" s="163">
        <f t="shared" si="1"/>
        <v>4.4559585492227978</v>
      </c>
    </row>
    <row r="17" spans="1:11" x14ac:dyDescent="0.25">
      <c r="A17" s="202" t="s">
        <v>553</v>
      </c>
      <c r="B17" s="212">
        <v>455</v>
      </c>
      <c r="C17" s="160">
        <v>486</v>
      </c>
      <c r="E17" s="29" t="s">
        <v>553</v>
      </c>
      <c r="F17" s="163">
        <f t="shared" si="0"/>
        <v>4.2863871879415916</v>
      </c>
      <c r="G17" s="163">
        <f t="shared" si="0"/>
        <v>4.5784267545925577</v>
      </c>
      <c r="J17" s="29" t="s">
        <v>553</v>
      </c>
      <c r="K17" s="163">
        <f t="shared" si="1"/>
        <v>4.5784267545925577</v>
      </c>
    </row>
    <row r="18" spans="1:11" x14ac:dyDescent="0.25">
      <c r="A18" s="202" t="s">
        <v>554</v>
      </c>
      <c r="B18" s="212">
        <v>411</v>
      </c>
      <c r="C18" s="160">
        <v>326</v>
      </c>
      <c r="E18" s="29" t="s">
        <v>554</v>
      </c>
      <c r="F18" s="163">
        <f t="shared" si="0"/>
        <v>3.8718794159208669</v>
      </c>
      <c r="G18" s="163">
        <f t="shared" si="0"/>
        <v>3.0711257654262836</v>
      </c>
      <c r="J18" s="29" t="s">
        <v>554</v>
      </c>
      <c r="K18" s="163">
        <f t="shared" si="1"/>
        <v>3.0711257654262836</v>
      </c>
    </row>
    <row r="19" spans="1:11" x14ac:dyDescent="0.25">
      <c r="A19" s="202" t="s">
        <v>555</v>
      </c>
      <c r="B19" s="212">
        <v>246</v>
      </c>
      <c r="C19" s="160">
        <v>145</v>
      </c>
      <c r="E19" s="29" t="s">
        <v>555</v>
      </c>
      <c r="F19" s="163">
        <f t="shared" si="0"/>
        <v>2.3174752708431465</v>
      </c>
      <c r="G19" s="163">
        <f t="shared" si="0"/>
        <v>1.3659915214319358</v>
      </c>
      <c r="J19" s="29" t="s">
        <v>555</v>
      </c>
      <c r="K19" s="163">
        <f t="shared" si="1"/>
        <v>1.3659915214319358</v>
      </c>
    </row>
    <row r="20" spans="1:11" x14ac:dyDescent="0.25">
      <c r="A20" s="202" t="s">
        <v>556</v>
      </c>
      <c r="B20" s="212">
        <v>201</v>
      </c>
      <c r="C20" s="160">
        <v>128</v>
      </c>
      <c r="E20" s="29" t="s">
        <v>556</v>
      </c>
      <c r="F20" s="163">
        <f t="shared" si="0"/>
        <v>1.8935468676401317</v>
      </c>
      <c r="G20" s="163">
        <f t="shared" si="0"/>
        <v>1.2058407913330194</v>
      </c>
      <c r="J20" s="29" t="s">
        <v>556</v>
      </c>
      <c r="K20" s="163">
        <f t="shared" si="1"/>
        <v>1.2058407913330194</v>
      </c>
    </row>
    <row r="21" spans="1:11" x14ac:dyDescent="0.25">
      <c r="A21" s="203" t="s">
        <v>557</v>
      </c>
      <c r="B21" s="72">
        <v>132</v>
      </c>
      <c r="C21" s="111">
        <v>68</v>
      </c>
      <c r="E21" s="31" t="s">
        <v>557</v>
      </c>
      <c r="F21" s="163">
        <f t="shared" si="0"/>
        <v>1.2435233160621761</v>
      </c>
      <c r="G21" s="163">
        <f t="shared" si="0"/>
        <v>0.64060292039566658</v>
      </c>
      <c r="J21" s="31" t="s">
        <v>557</v>
      </c>
      <c r="K21" s="210">
        <f t="shared" si="1"/>
        <v>0.64060292039566658</v>
      </c>
    </row>
    <row r="22" spans="1:11" x14ac:dyDescent="0.25">
      <c r="A22" s="309" t="s">
        <v>16</v>
      </c>
      <c r="B22" s="121">
        <f>SUM(B4:B21)</f>
        <v>5275</v>
      </c>
      <c r="C22" s="124">
        <f>SUM(C4:C21)</f>
        <v>5340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356</v>
      </c>
      <c r="C3" s="110">
        <v>1302</v>
      </c>
      <c r="E3" s="297" t="s">
        <v>709</v>
      </c>
      <c r="F3" s="71">
        <v>53.15</v>
      </c>
      <c r="G3" s="71">
        <v>57.16</v>
      </c>
      <c r="K3" s="122" t="s">
        <v>16</v>
      </c>
      <c r="L3" s="71">
        <v>2.4300000000000002</v>
      </c>
      <c r="M3" s="71">
        <v>2.4</v>
      </c>
    </row>
    <row r="4" spans="1:16" x14ac:dyDescent="0.25">
      <c r="A4" s="202" t="s">
        <v>704</v>
      </c>
      <c r="B4" s="212">
        <v>305</v>
      </c>
      <c r="C4" s="160">
        <v>1276</v>
      </c>
      <c r="E4" s="298" t="s">
        <v>710</v>
      </c>
      <c r="F4" s="214">
        <v>37.96</v>
      </c>
      <c r="G4" s="214">
        <v>31.69</v>
      </c>
      <c r="K4" s="215" t="s">
        <v>212</v>
      </c>
      <c r="L4" s="214">
        <v>2.2799999999999998</v>
      </c>
      <c r="M4" s="214">
        <v>2.21</v>
      </c>
      <c r="N4" s="211"/>
    </row>
    <row r="5" spans="1:16" x14ac:dyDescent="0.25">
      <c r="A5" s="202" t="s">
        <v>705</v>
      </c>
      <c r="B5" s="212">
        <v>192</v>
      </c>
      <c r="C5" s="160">
        <v>793</v>
      </c>
      <c r="E5" s="298" t="s">
        <v>711</v>
      </c>
      <c r="F5" s="214">
        <v>6.42</v>
      </c>
      <c r="G5" s="214">
        <v>7.65</v>
      </c>
      <c r="K5" s="123" t="s">
        <v>213</v>
      </c>
      <c r="L5" s="73">
        <v>2.4700000000000002</v>
      </c>
      <c r="M5" s="73">
        <v>2.4500000000000002</v>
      </c>
      <c r="N5" s="211"/>
    </row>
    <row r="6" spans="1:16" x14ac:dyDescent="0.25">
      <c r="A6" s="202" t="s">
        <v>706</v>
      </c>
      <c r="B6" s="212">
        <v>143</v>
      </c>
      <c r="C6" s="160">
        <v>733</v>
      </c>
      <c r="E6" s="298" t="s">
        <v>712</v>
      </c>
      <c r="F6" s="214">
        <v>1.76</v>
      </c>
      <c r="G6" s="214">
        <v>2.41</v>
      </c>
      <c r="K6" s="226"/>
      <c r="L6" s="164"/>
      <c r="M6" s="211"/>
    </row>
    <row r="7" spans="1:16" x14ac:dyDescent="0.25">
      <c r="A7" s="202" t="s">
        <v>707</v>
      </c>
      <c r="B7" s="212">
        <v>34</v>
      </c>
      <c r="C7" s="160">
        <v>205</v>
      </c>
      <c r="E7" s="299" t="s">
        <v>713</v>
      </c>
      <c r="F7" s="73">
        <v>0.7</v>
      </c>
      <c r="G7" s="73">
        <v>1.08</v>
      </c>
      <c r="K7" s="227"/>
      <c r="L7" s="211"/>
      <c r="M7" s="211"/>
    </row>
    <row r="8" spans="1:16" x14ac:dyDescent="0.25">
      <c r="A8" s="203" t="s">
        <v>708</v>
      </c>
      <c r="B8" s="72">
        <v>13</v>
      </c>
      <c r="C8" s="111">
        <v>99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29.537205081669693</v>
      </c>
      <c r="C13" s="301">
        <f>B3/SUM(B3:B8)*100</f>
        <v>34.132310642377753</v>
      </c>
      <c r="E13" s="217" t="s">
        <v>836</v>
      </c>
      <c r="F13" s="289">
        <f>IF(ISBLANK(F3),"",F3)</f>
        <v>53.15</v>
      </c>
      <c r="G13" s="289">
        <f>IF(ISBLANK(G3),"",G3)</f>
        <v>57.16</v>
      </c>
    </row>
    <row r="14" spans="1:16" x14ac:dyDescent="0.25">
      <c r="A14" s="220" t="s">
        <v>825</v>
      </c>
      <c r="B14" s="305">
        <f>C4/SUM(C3:C8)*100</f>
        <v>28.947368421052634</v>
      </c>
      <c r="C14" s="302">
        <f>B4/SUM(B3:B8)*100</f>
        <v>29.242569511025884</v>
      </c>
      <c r="E14" s="286" t="s">
        <v>837</v>
      </c>
      <c r="F14" s="290">
        <f t="shared" ref="F14:G17" si="0">IF(ISBLANK(F4),"",F4)</f>
        <v>37.96</v>
      </c>
      <c r="G14" s="290">
        <f t="shared" si="0"/>
        <v>31.69</v>
      </c>
    </row>
    <row r="15" spans="1:16" x14ac:dyDescent="0.25">
      <c r="A15" s="220" t="s">
        <v>826</v>
      </c>
      <c r="B15" s="305">
        <f>C5/SUM(C3:C8)*100</f>
        <v>17.990018148820326</v>
      </c>
      <c r="C15" s="302">
        <f>B5/SUM(B3:B8)*100</f>
        <v>18.40843720038351</v>
      </c>
      <c r="E15" s="286" t="s">
        <v>838</v>
      </c>
      <c r="F15" s="290">
        <f t="shared" si="0"/>
        <v>6.42</v>
      </c>
      <c r="G15" s="290">
        <f t="shared" si="0"/>
        <v>7.65</v>
      </c>
    </row>
    <row r="16" spans="1:16" x14ac:dyDescent="0.25">
      <c r="A16" s="220" t="s">
        <v>827</v>
      </c>
      <c r="B16" s="305">
        <f>C6/SUM(C3:C8)*100</f>
        <v>16.628856624319418</v>
      </c>
      <c r="C16" s="302">
        <f>B6/SUM(B3:B8)*100</f>
        <v>13.7104506232023</v>
      </c>
      <c r="E16" s="286" t="s">
        <v>839</v>
      </c>
      <c r="F16" s="290">
        <f t="shared" si="0"/>
        <v>1.76</v>
      </c>
      <c r="G16" s="290">
        <f t="shared" si="0"/>
        <v>2.41</v>
      </c>
    </row>
    <row r="17" spans="1:18" x14ac:dyDescent="0.25">
      <c r="A17" s="220" t="s">
        <v>828</v>
      </c>
      <c r="B17" s="305">
        <f>C7/SUM(C3:C8)*100</f>
        <v>4.6506352087114333</v>
      </c>
      <c r="C17" s="302">
        <f>B7/SUM(B3:B8)*100</f>
        <v>3.2598274209012463</v>
      </c>
      <c r="E17" s="219" t="s">
        <v>840</v>
      </c>
      <c r="F17" s="291">
        <f t="shared" si="0"/>
        <v>0.7</v>
      </c>
      <c r="G17" s="291">
        <f t="shared" si="0"/>
        <v>1.08</v>
      </c>
    </row>
    <row r="18" spans="1:18" x14ac:dyDescent="0.25">
      <c r="A18" s="221" t="s">
        <v>829</v>
      </c>
      <c r="B18" s="306">
        <f>C8/SUM(C3:C8)*100</f>
        <v>2.2459165154264973</v>
      </c>
      <c r="C18" s="303">
        <f>B8/SUM(B3:B8)*100</f>
        <v>1.2464046021093003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29.537205081669693</v>
      </c>
      <c r="C22" s="301">
        <f>C13</f>
        <v>34.132310642377753</v>
      </c>
    </row>
    <row r="23" spans="1:18" x14ac:dyDescent="0.25">
      <c r="A23" s="220" t="s">
        <v>831</v>
      </c>
      <c r="B23" s="305">
        <f t="shared" ref="B23:C27" si="1">B14</f>
        <v>28.947368421052634</v>
      </c>
      <c r="C23" s="302">
        <f t="shared" si="1"/>
        <v>29.242569511025884</v>
      </c>
    </row>
    <row r="24" spans="1:18" x14ac:dyDescent="0.25">
      <c r="A24" s="307" t="s">
        <v>832</v>
      </c>
      <c r="B24" s="305">
        <f t="shared" si="1"/>
        <v>17.990018148820326</v>
      </c>
      <c r="C24" s="302">
        <f t="shared" si="1"/>
        <v>18.40843720038351</v>
      </c>
    </row>
    <row r="25" spans="1:18" x14ac:dyDescent="0.25">
      <c r="A25" s="220" t="s">
        <v>833</v>
      </c>
      <c r="B25" s="305">
        <f t="shared" si="1"/>
        <v>16.628856624319418</v>
      </c>
      <c r="C25" s="302">
        <f t="shared" si="1"/>
        <v>13.7104506232023</v>
      </c>
    </row>
    <row r="26" spans="1:18" x14ac:dyDescent="0.25">
      <c r="A26" s="220" t="s">
        <v>834</v>
      </c>
      <c r="B26" s="305">
        <f t="shared" si="1"/>
        <v>4.6506352087114333</v>
      </c>
      <c r="C26" s="302">
        <f t="shared" si="1"/>
        <v>3.2598274209012463</v>
      </c>
    </row>
    <row r="27" spans="1:18" x14ac:dyDescent="0.25">
      <c r="A27" s="308" t="s">
        <v>835</v>
      </c>
      <c r="B27" s="306">
        <f t="shared" si="1"/>
        <v>2.2459165154264973</v>
      </c>
      <c r="C27" s="303">
        <f t="shared" si="1"/>
        <v>1.2464046021093003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308</v>
      </c>
      <c r="C34" s="110">
        <v>1151</v>
      </c>
      <c r="E34" s="297" t="s">
        <v>709</v>
      </c>
      <c r="F34" s="71">
        <v>57.16</v>
      </c>
      <c r="G34" s="211"/>
      <c r="K34" s="122" t="s">
        <v>16</v>
      </c>
      <c r="L34" s="71">
        <v>2.4</v>
      </c>
      <c r="M34" s="211"/>
    </row>
    <row r="35" spans="1:16" x14ac:dyDescent="0.25">
      <c r="A35" s="202" t="s">
        <v>704</v>
      </c>
      <c r="B35" s="212">
        <v>278</v>
      </c>
      <c r="C35" s="160">
        <v>1018</v>
      </c>
      <c r="E35" s="298" t="s">
        <v>710</v>
      </c>
      <c r="F35" s="214">
        <v>31.69</v>
      </c>
      <c r="G35" s="211"/>
      <c r="K35" s="215" t="s">
        <v>212</v>
      </c>
      <c r="L35" s="214">
        <v>2.21</v>
      </c>
      <c r="M35" s="211"/>
      <c r="N35" s="29" t="s">
        <v>876</v>
      </c>
    </row>
    <row r="36" spans="1:16" x14ac:dyDescent="0.25">
      <c r="A36" s="202" t="s">
        <v>705</v>
      </c>
      <c r="B36" s="212">
        <v>131</v>
      </c>
      <c r="C36" s="160">
        <v>592</v>
      </c>
      <c r="E36" s="298" t="s">
        <v>711</v>
      </c>
      <c r="F36" s="214">
        <v>7.65</v>
      </c>
      <c r="G36" s="211"/>
      <c r="K36" s="123" t="s">
        <v>213</v>
      </c>
      <c r="L36" s="73">
        <v>2.4500000000000002</v>
      </c>
      <c r="M36" s="211"/>
      <c r="N36" s="288">
        <v>2022</v>
      </c>
    </row>
    <row r="37" spans="1:16" x14ac:dyDescent="0.25">
      <c r="A37" s="202" t="s">
        <v>706</v>
      </c>
      <c r="B37" s="212">
        <v>83</v>
      </c>
      <c r="C37" s="160">
        <v>411</v>
      </c>
      <c r="E37" s="298" t="s">
        <v>712</v>
      </c>
      <c r="F37" s="214">
        <v>2.41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31</v>
      </c>
      <c r="C38" s="160">
        <v>221</v>
      </c>
      <c r="E38" s="299" t="s">
        <v>713</v>
      </c>
      <c r="F38" s="73">
        <v>1.08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22</v>
      </c>
      <c r="C39" s="111">
        <v>145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32.532504239683433</v>
      </c>
      <c r="C44" s="301">
        <f>B34/SUM(B34:B39)*100</f>
        <v>36.107854630715124</v>
      </c>
      <c r="E44" s="217" t="s">
        <v>836</v>
      </c>
      <c r="F44" s="289">
        <f>IF(ISBLANK(F34),"",F34)</f>
        <v>57.16</v>
      </c>
    </row>
    <row r="45" spans="1:16" x14ac:dyDescent="0.25">
      <c r="A45" s="220" t="s">
        <v>825</v>
      </c>
      <c r="B45" s="305">
        <f>C35/SUM(C34:C39)*100</f>
        <v>28.773318258903334</v>
      </c>
      <c r="C45" s="302">
        <f>B35/SUM(B34:B39)*100</f>
        <v>32.590855803048065</v>
      </c>
      <c r="E45" s="286" t="s">
        <v>837</v>
      </c>
      <c r="F45" s="290">
        <f t="shared" ref="F45:F48" si="2">IF(ISBLANK(F35),"",F35)</f>
        <v>31.69</v>
      </c>
    </row>
    <row r="46" spans="1:16" x14ac:dyDescent="0.25">
      <c r="A46" s="220" t="s">
        <v>826</v>
      </c>
      <c r="B46" s="305">
        <f>C36/SUM(C34:C39)*100</f>
        <v>16.732617297908423</v>
      </c>
      <c r="C46" s="302">
        <f>B36/SUM(B34:B39)*100</f>
        <v>15.357561547479484</v>
      </c>
      <c r="E46" s="286" t="s">
        <v>838</v>
      </c>
      <c r="F46" s="290">
        <f t="shared" si="2"/>
        <v>7.65</v>
      </c>
    </row>
    <row r="47" spans="1:16" x14ac:dyDescent="0.25">
      <c r="A47" s="220" t="s">
        <v>827</v>
      </c>
      <c r="B47" s="305">
        <f>C37/SUM(C34:C39)*100</f>
        <v>11.61673261729791</v>
      </c>
      <c r="C47" s="302">
        <f>B37/SUM(B34:B39)*100</f>
        <v>9.7303634232121912</v>
      </c>
      <c r="E47" s="286" t="s">
        <v>839</v>
      </c>
      <c r="F47" s="290">
        <f t="shared" si="2"/>
        <v>2.41</v>
      </c>
    </row>
    <row r="48" spans="1:16" x14ac:dyDescent="0.25">
      <c r="A48" s="220" t="s">
        <v>828</v>
      </c>
      <c r="B48" s="305">
        <f>C38/SUM(C34:C39)*100</f>
        <v>6.2464669304691922</v>
      </c>
      <c r="C48" s="302">
        <f>B38/SUM(B34:B39)*100</f>
        <v>3.6342321219226257</v>
      </c>
      <c r="E48" s="219" t="s">
        <v>840</v>
      </c>
      <c r="F48" s="291">
        <f t="shared" si="2"/>
        <v>1.08</v>
      </c>
    </row>
    <row r="49" spans="1:3" x14ac:dyDescent="0.25">
      <c r="A49" s="221" t="s">
        <v>829</v>
      </c>
      <c r="B49" s="306">
        <f>C39/SUM(C34:C39)*100</f>
        <v>4.0983606557377046</v>
      </c>
      <c r="C49" s="303">
        <f>B39/SUM(B34:B39)*100</f>
        <v>2.5791324736225087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32.532504239683433</v>
      </c>
      <c r="C53" s="301">
        <f>C44</f>
        <v>36.107854630715124</v>
      </c>
    </row>
    <row r="54" spans="1:3" x14ac:dyDescent="0.25">
      <c r="A54" s="220" t="s">
        <v>831</v>
      </c>
      <c r="B54" s="305">
        <f t="shared" ref="B54:C54" si="3">B45</f>
        <v>28.773318258903334</v>
      </c>
      <c r="C54" s="302">
        <f t="shared" si="3"/>
        <v>32.590855803048065</v>
      </c>
    </row>
    <row r="55" spans="1:3" x14ac:dyDescent="0.25">
      <c r="A55" s="307" t="s">
        <v>832</v>
      </c>
      <c r="B55" s="305">
        <f t="shared" ref="B55:C55" si="4">B46</f>
        <v>16.732617297908423</v>
      </c>
      <c r="C55" s="302">
        <f t="shared" si="4"/>
        <v>15.357561547479484</v>
      </c>
    </row>
    <row r="56" spans="1:3" x14ac:dyDescent="0.25">
      <c r="A56" s="220" t="s">
        <v>833</v>
      </c>
      <c r="B56" s="305">
        <f t="shared" ref="B56:C56" si="5">B47</f>
        <v>11.61673261729791</v>
      </c>
      <c r="C56" s="302">
        <f t="shared" si="5"/>
        <v>9.7303634232121912</v>
      </c>
    </row>
    <row r="57" spans="1:3" x14ac:dyDescent="0.25">
      <c r="A57" s="220" t="s">
        <v>834</v>
      </c>
      <c r="B57" s="305">
        <f t="shared" ref="B57:C57" si="6">B48</f>
        <v>6.2464669304691922</v>
      </c>
      <c r="C57" s="302">
        <f t="shared" si="6"/>
        <v>3.6342321219226257</v>
      </c>
    </row>
    <row r="58" spans="1:3" x14ac:dyDescent="0.25">
      <c r="A58" s="308" t="s">
        <v>835</v>
      </c>
      <c r="B58" s="306">
        <f t="shared" ref="B58:C58" si="7">B49</f>
        <v>4.0983606557377046</v>
      </c>
      <c r="C58" s="303">
        <f t="shared" si="7"/>
        <v>2.5791324736225087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2024-04-26T07:40:38Z</dcterms:modified>
</cp:coreProperties>
</file>