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<sst xmlns="http://schemas.openxmlformats.org/spreadsheetml/2006/main" count="6316" uniqueCount="2914">
  <si>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</si>
  <si>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</si>
  <si>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</si>
  <si>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</si>
  <si>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</si>
  <si>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</si>
  <si>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</si>
  <si>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</si>
  <si>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</si>
  <si>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</si>
  <si>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</si>
  <si>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</si>
  <si>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</si>
  <si>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</si>
  <si>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</si>
  <si>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</si>
  <si>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</si>
  <si>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</si>
  <si>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</si>
  <si>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</si>
  <si>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</si>
  <si>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</si>
  <si>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</si>
  <si>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</si>
  <si>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</si>
  <si>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</si>
  <si>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</si>
  <si>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</si>
  <si>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</si>
  <si>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</si>
  <si>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</si>
  <si>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</si>
  <si>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</si>
  <si>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</si>
  <si>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</si>
  <si>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</si>
  <si>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</si>
  <si>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</si>
  <si>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</si>
  <si>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</si>
  <si>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</si>
  <si>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</si>
  <si>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</si>
  <si>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</si>
  <si>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</si>
  <si>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</si>
  <si>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</si>
  <si>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</si>
  <si>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</si>
  <si>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</si>
  <si>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</si>
  <si>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</si>
  <si>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</si>
  <si>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</si>
  <si>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</si>
  <si>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</si>
  <si>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</si>
  <si>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</si>
  <si>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</si>
  <si>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</si>
  <si>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</si>
  <si>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</si>
  <si>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</si>
  <si>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</si>
  <si>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</si>
  <si>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</si>
  <si>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</si>
  <si>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</si>
  <si>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</si>
  <si>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</si>
  <si>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</si>
  <si>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</si>
  <si>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</si>
  <si>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</si>
  <si>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</si>
  <si>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</si>
  <si>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</si>
  <si>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</si>
  <si>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</si>
  <si>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</si>
  <si>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</si>
  <si>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</si>
  <si>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</si>
  <si>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</si>
  <si>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</si>
  <si>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</si>
  <si>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</si>
  <si>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</si>
  <si>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</si>
  <si>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</si>
  <si>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</si>
  <si>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</si>
  <si>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</si>
  <si>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</si>
  <si>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</si>
  <si>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</si>
  <si>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</si>
  <si>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</si>
  <si>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</si>
  <si>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</si>
  <si>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</si>
  <si>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</si>
  <si>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</si>
  <si>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</si>
  <si>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</si>
  <si>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</si>
  <si>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</si>
  <si>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</si>
  <si>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</si>
  <si>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</si>
  <si>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</si>
  <si>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</si>
  <si>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</si>
  <si>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</si>
  <si>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</si>
  <si>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</si>
  <si>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</si>
  <si>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</si>
  <si>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</si>
  <si>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</si>
  <si>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</si>
  <si>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</si>
  <si>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</si>
  <si>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</si>
  <si>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</si>
  <si>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</si>
  <si>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</si>
  <si>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</si>
  <si>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</si>
  <si>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</si>
  <si>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</si>
  <si>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</si>
  <si>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</si>
  <si>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</si>
  <si>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</si>
  <si>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</si>
  <si>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</si>
  <si>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</si>
  <si>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</si>
  <si>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</si>
  <si>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</si>
  <si>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</si>
  <si>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</si>
  <si>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</si>
  <si>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</si>
  <si>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</si>
  <si>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</si>
  <si>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</si>
  <si>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</si>
  <si>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</si>
  <si>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</si>
  <si>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</si>
  <si>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</si>
  <si>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</si>
  <si>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</si>
  <si>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</si>
  <si>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</si>
  <si>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</si>
  <si>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</si>
  <si>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</si>
  <si>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</si>
  <si>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</si>
  <si>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</si>
  <si>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</si>
  <si>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</si>
  <si>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</si>
  <si>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</si>
  <si>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</si>
  <si>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</si>
  <si>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</si>
  <si>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</si>
  <si>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</si>
  <si>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</si>
  <si>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</si>
  <si>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</si>
  <si>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</si>
  <si>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</si>
  <si>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</si>
  <si>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</si>
  <si>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</si>
  <si>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</si>
  <si>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</si>
  <si>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</si>
  <si>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</si>
  <si>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</si>
  <si>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</si>
  <si>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</si>
  <si>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</si>
  <si>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</si>
  <si>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</si>
  <si>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</si>
  <si>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</si>
  <si>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</si>
  <si>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</si>
  <si>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</si>
  <si>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</si>
  <si>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</si>
  <si>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</si>
  <si>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</si>
  <si>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</si>
  <si>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</si>
  <si>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</si>
  <si>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</si>
  <si>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</si>
  <si>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</si>
  <si>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</si>
  <si>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</si>
  <si>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</si>
  <si>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</si>
  <si>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</si>
  <si>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</si>
  <si>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</si>
  <si>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</si>
  <si>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</si>
  <si>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</si>
  <si>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</si>
  <si>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</si>
  <si>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</si>
  <si>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</si>
  <si>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</si>
  <si>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</si>
  <si>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</si>
  <si>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</si>
  <si>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</si>
  <si>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</si>
  <si>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</si>
  <si>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</si>
  <si>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</si>
  <si>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</si>
  <si>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</si>
  <si>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</si>
  <si>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</si>
  <si>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</si>
  <si>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</si>
  <si>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</si>
  <si>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</si>
  <si>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</si>
  <si>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</si>
  <si>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</si>
  <si>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</si>
  <si>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</si>
  <si>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</si>
  <si>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</si>
  <si>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</si>
  <si>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</si>
  <si>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</si>
  <si>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</si>
  <si>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</si>
  <si>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</si>
  <si>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</si>
  <si>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</si>
  <si>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</si>
  <si>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</si>
  <si>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</si>
  <si>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</si>
  <si>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</si>
  <si>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</si>
  <si>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</si>
  <si>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</si>
  <si>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</si>
  <si>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</si>
  <si>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</si>
  <si>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</si>
  <si>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</si>
  <si>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</si>
  <si>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</si>
  <si>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</si>
  <si>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</si>
  <si>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</si>
  <si>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</si>
  <si>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</si>
  <si>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</si>
  <si>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</si>
  <si>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</si>
  <si>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</si>
  <si>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</si>
  <si>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</si>
  <si>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</si>
  <si>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</si>
  <si>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</si>
  <si>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</si>
  <si>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</si>
  <si>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</si>
  <si>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</si>
  <si>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</si>
  <si>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</si>
  <si>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</si>
  <si>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</si>
  <si>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</si>
  <si>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</si>
  <si>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</si>
  <si>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</si>
  <si>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</si>
  <si>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</si>
  <si>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</si>
  <si>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</si>
  <si>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</si>
  <si>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</si>
  <si>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</si>
  <si>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</si>
  <si>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</si>
  <si>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</si>
  <si>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</si>
  <si>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</si>
  <si>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</si>
  <si>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</si>
  <si>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</si>
  <si>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</si>
  <si>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</si>
  <si>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</si>
  <si>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</si>
  <si>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</si>
  <si>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</si>
  <si>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</si>
  <si>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</si>
  <si>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</si>
  <si>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</si>
  <si>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</si>
  <si>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</si>
  <si>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</si>
  <si>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</si>
  <si>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</si>
  <si>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</si>
  <si>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</si>
  <si>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</si>
  <si>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</si>
  <si>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</si>
  <si>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</si>
  <si>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</si>
  <si>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</si>
  <si>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</si>
  <si>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</si>
  <si>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</si>
  <si>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</si>
  <si>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</si>
  <si>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</si>
  <si>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</si>
  <si>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</si>
  <si>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</si>
  <si>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</si>
  <si>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</si>
  <si>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</si>
  <si>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</si>
  <si>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</si>
  <si>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</si>
  <si>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</si>
  <si>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</si>
  <si>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</si>
  <si>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</si>
  <si>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</si>
  <si>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</si>
  <si>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</si>
  <si>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</si>
  <si>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</si>
  <si>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</si>
  <si>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</si>
  <si>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</si>
  <si>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</si>
  <si>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</si>
  <si>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</si>
  <si>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</si>
  <si>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</si>
  <si>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</si>
  <si>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</si>
  <si>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</si>
  <si>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</si>
  <si>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</si>
  <si>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</si>
  <si>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</si>
  <si>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</si>
  <si>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</si>
  <si>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</si>
  <si>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</si>
  <si>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</si>
  <si>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</si>
  <si>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</si>
  <si>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</si>
  <si>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</si>
  <si>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</si>
  <si>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</si>
  <si>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</si>
  <si>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</si>
  <si>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</si>
  <si>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</si>
  <si>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</si>
  <si>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</si>
  <si>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</si>
  <si>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</si>
  <si>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</si>
  <si>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</si>
  <si>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</si>
  <si>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</si>
  <si>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</si>
  <si>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</si>
  <si>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</si>
  <si>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</si>
  <si>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</si>
  <si>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</si>
  <si>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</si>
  <si>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</si>
  <si>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</si>
  <si>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</si>
  <si>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</si>
  <si>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</si>
  <si>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</si>
  <si>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</si>
  <si>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</si>
  <si>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</si>
  <si>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</si>
  <si>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</si>
  <si>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</si>
  <si>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</si>
  <si>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</si>
  <si>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</si>
  <si>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</si>
  <si>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</si>
  <si>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</si>
  <si>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</si>
  <si>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</si>
  <si>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</si>
  <si>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</si>
  <si>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</si>
  <si>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</si>
  <si>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</si>
  <si>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</si>
  <si>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</si>
  <si>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</si>
  <si>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</si>
  <si>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</si>
  <si>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</si>
  <si>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</si>
  <si>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</si>
  <si>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</si>
  <si>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</si>
  <si>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</si>
  <si>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</si>
  <si>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</si>
  <si>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</si>
  <si>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</si>
  <si>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</si>
  <si>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</si>
  <si>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</si>
  <si>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</si>
  <si>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</si>
  <si>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</si>
  <si>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</si>
  <si>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</si>
  <si>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</si>
  <si>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</si>
  <si>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</si>
  <si>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</si>
  <si>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</si>
  <si>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</si>
  <si>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</si>
  <si>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</si>
  <si>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</si>
  <si>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</si>
  <si>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</si>
  <si>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</si>
  <si>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</si>
  <si>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</si>
  <si>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</si>
  <si>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</si>
  <si>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</si>
  <si>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</si>
  <si>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</si>
  <si>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</si>
  <si>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</si>
  <si>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</si>
  <si>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</si>
  <si>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</si>
  <si>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</si>
  <si>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</si>
  <si>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</si>
  <si>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</si>
  <si>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</si>
  <si>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</si>
  <si>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</si>
  <si>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</si>
  <si>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</si>
  <si>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</si>
  <si>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</si>
  <si>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</si>
  <si>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</si>
  <si>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</si>
  <si>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</si>
  <si>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</si>
  <si>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</si>
  <si>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</si>
  <si>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</si>
  <si>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</si>
  <si>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</si>
  <si>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</si>
  <si>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</si>
  <si>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</si>
  <si>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</si>
  <si>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</si>
  <si>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</si>
  <si>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</si>
  <si>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</si>
  <si>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</si>
  <si>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</si>
  <si>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</si>
  <si>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</si>
  <si>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</si>
  <si>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</si>
  <si>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</si>
  <si>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</si>
  <si>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</si>
  <si>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</si>
  <si>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</si>
  <si>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</si>
  <si>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</si>
  <si>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</si>
  <si>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</si>
  <si>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</si>
  <si>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</si>
  <si>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</si>
  <si>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</si>
  <si>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</si>
  <si>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</si>
  <si>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</si>
  <si>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</si>
  <si>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</si>
  <si>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</si>
  <si>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</si>
  <si>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</si>
  <si>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</si>
  <si>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</si>
  <si>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</si>
  <si>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</si>
  <si>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</si>
  <si>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</si>
  <si>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</si>
  <si>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</si>
  <si>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</si>
  <si>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</si>
  <si>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</si>
  <si>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</si>
  <si>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</si>
  <si>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</si>
  <si>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</si>
  <si>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</si>
  <si>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</si>
  <si>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</si>
  <si>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</si>
  <si>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</si>
  <si>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</si>
  <si>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</si>
  <si>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</si>
  <si>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</si>
  <si>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</si>
  <si>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</si>
  <si>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</si>
  <si>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</si>
  <si>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</si>
  <si>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</si>
  <si>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</si>
  <si>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</si>
  <si>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</si>
  <si>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</si>
  <si>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</si>
  <si>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</si>
  <si>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</si>
  <si>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</si>
  <si>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</si>
  <si>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</si>
  <si>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</si>
  <si>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</si>
  <si>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</si>
  <si>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</si>
  <si>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</si>
  <si>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</si>
  <si>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</si>
  <si>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</si>
  <si>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</si>
  <si>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</si>
  <si>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</si>
  <si>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</si>
  <si>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</si>
  <si>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</si>
  <si>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</si>
  <si>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</si>
  <si>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</si>
  <si>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</si>
  <si>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</si>
  <si>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</si>
  <si>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</si>
  <si>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</si>
  <si>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</si>
  <si>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</si>
  <si>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</si>
  <si>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</si>
  <si>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</si>
  <si>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</si>
  <si>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</si>
  <si>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</si>
  <si>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</si>
  <si>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</si>
  <si>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</si>
  <si>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</si>
  <si>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</si>
  <si>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</si>
  <si>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</si>
  <si>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</si>
  <si>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</si>
  <si>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</si>
  <si>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</si>
  <si>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</si>
  <si>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</si>
  <si>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</si>
  <si>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</si>
  <si>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</si>
  <si>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</si>
  <si>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</si>
  <si>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</si>
  <si>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</si>
  <si>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</si>
  <si>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</si>
  <si>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</si>
  <si>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</si>
  <si>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</si>
  <si>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</si>
  <si>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</si>
  <si>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</si>
  <si>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</si>
  <si>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</si>
  <si>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</si>
  <si>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</si>
  <si>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</si>
  <si>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</si>
  <si>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</si>
  <si>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</si>
  <si>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</si>
  <si>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</si>
  <si>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</si>
  <si>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</si>
  <si>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</si>
  <si>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</si>
  <si>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</si>
  <si>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</si>
  <si>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</si>
  <si>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</si>
  <si>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</si>
  <si>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</si>
  <si>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</si>
  <si>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</si>
  <si>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</si>
  <si>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</si>
  <si>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</si>
  <si>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</si>
  <si>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</si>
  <si>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</si>
  <si>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</si>
  <si>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</si>
  <si>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</si>
  <si>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</si>
  <si>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</si>
  <si>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</si>
  <si>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</si>
  <si>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</si>
  <si>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</si>
  <si>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</si>
  <si>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</si>
  <si>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</si>
  <si>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</si>
  <si>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</si>
  <si>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</si>
  <si>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</si>
  <si>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</si>
  <si>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</si>
  <si>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</si>
  <si>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</si>
  <si>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</si>
  <si>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</si>
  <si>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</si>
  <si>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</si>
  <si>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</si>
  <si>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</si>
  <si>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</si>
  <si>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</si>
  <si>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</si>
  <si>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</si>
  <si>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</si>
  <si>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</si>
  <si>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</si>
  <si>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</si>
  <si>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</si>
  <si>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</si>
  <si>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</si>
  <si>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</si>
  <si>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</si>
  <si>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</si>
  <si>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</si>
  <si>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</si>
  <si>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</si>
  <si>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</si>
  <si>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</si>
  <si>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</si>
  <si>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</si>
  <si>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</si>
  <si>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</si>
  <si>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</si>
  <si>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</si>
  <si>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</si>
  <si>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</si>
  <si>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</si>
  <si>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</si>
  <si>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</si>
  <si>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</si>
  <si>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</si>
  <si>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</si>
  <si>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</si>
  <si>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</si>
  <si>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</si>
  <si>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</si>
  <si>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</si>
  <si>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</si>
  <si>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</si>
  <si>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</si>
  <si>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</si>
  <si>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</si>
  <si>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</si>
  <si>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</si>
  <si>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</si>
  <si>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</si>
  <si>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</si>
  <si>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</si>
  <si>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</si>
  <si>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</si>
  <si>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</si>
  <si>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</si>
  <si>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</si>
  <si>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</si>
  <si>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</si>
  <si>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</si>
  <si>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</si>
  <si>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</si>
  <si>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</si>
  <si>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</si>
  <si>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</si>
  <si>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</si>
  <si>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</si>
  <si>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</si>
  <si>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</si>
  <si>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</si>
  <si>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</si>
  <si>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</si>
  <si>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</si>
  <si>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</si>
  <si>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</si>
  <si>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</si>
  <si>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</si>
  <si>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</si>
  <si>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</si>
  <si>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</si>
  <si>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</si>
  <si>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</si>
  <si>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</si>
  <si>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</si>
  <si>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</si>
  <si>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</si>
  <si>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</si>
  <si>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</si>
  <si>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</si>
  <si>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</si>
  <si>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</si>
  <si>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</si>
  <si>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</si>
  <si>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</si>
  <si>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</si>
  <si>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</si>
  <si>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</si>
  <si>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</si>
  <si>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</si>
  <si>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</si>
  <si>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</si>
  <si>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</si>
  <si>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</si>
  <si>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</si>
  <si>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</si>
  <si>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</si>
  <si>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</si>
  <si>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</si>
  <si>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</si>
  <si>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</si>
  <si>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</si>
  <si>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</si>
  <si>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</si>
  <si>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</si>
  <si>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</si>
  <si>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</si>
  <si>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</si>
  <si>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</si>
  <si>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</si>
  <si>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</si>
  <si>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</si>
  <si>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</si>
  <si>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</si>
  <si>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</si>
  <si>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</si>
  <si>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</si>
  <si>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</si>
  <si>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</si>
  <si>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</si>
  <si>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</si>
  <si>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</si>
  <si>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</si>
  <si>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</si>
  <si>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</si>
  <si>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</si>
  <si>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</si>
  <si>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</si>
  <si>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</si>
  <si>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</si>
  <si>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</si>
  <si>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</si>
  <si>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</si>
  <si>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</si>
  <si>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</si>
  <si>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</si>
  <si>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</si>
  <si>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</si>
  <si>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</si>
  <si>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</si>
  <si>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</si>
  <si>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</si>
  <si>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</si>
  <si>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</si>
  <si>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</si>
  <si>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</si>
  <si>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</si>
  <si>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</si>
  <si>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</si>
  <si>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</si>
  <si>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</si>
  <si>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</si>
  <si>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</si>
  <si>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</si>
  <si>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</si>
  <si>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</si>
  <si>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</si>
  <si>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</si>
  <si>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</si>
  <si>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</si>
  <si>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</si>
  <si>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</si>
  <si>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</si>
  <si>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</si>
  <si>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</si>
  <si>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</si>
  <si>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</si>
  <si>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</si>
  <si>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</si>
  <si>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</si>
  <si>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</si>
  <si>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</si>
  <si>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</si>
  <si>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</si>
  <si>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</si>
  <si>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</si>
  <si>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</si>
  <si>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</si>
  <si>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</si>
  <si>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</si>
  <si>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</si>
  <si>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</si>
  <si>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</si>
  <si>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</si>
  <si>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</si>
  <si>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</si>
  <si>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</si>
  <si>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</si>
  <si>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</si>
  <si>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</si>
  <si>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</si>
  <si>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</si>
  <si>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</si>
  <si>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</si>
  <si>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</si>
  <si>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</si>
  <si>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</si>
  <si>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</si>
  <si>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</si>
  <si>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</si>
  <si>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</si>
  <si>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</si>
  <si>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</si>
  <si>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</si>
  <si>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</si>
  <si>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</si>
  <si>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</si>
  <si>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</si>
  <si>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</si>
  <si>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</si>
  <si>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</si>
  <si>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</si>
  <si>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</si>
  <si>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</si>
  <si>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</si>
  <si>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</si>
  <si>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</si>
  <si>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</si>
  <si>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</si>
  <si>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</si>
  <si>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</si>
  <si>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</si>
  <si>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</si>
  <si>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</si>
  <si>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</si>
  <si>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</si>
  <si>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</si>
  <si>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</si>
  <si>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</si>
  <si>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</si>
  <si>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</si>
  <si>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</si>
  <si>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</si>
  <si>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</si>
  <si>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</si>
  <si>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</si>
  <si>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</si>
  <si>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</si>
  <si>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</si>
  <si>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</si>
  <si>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</si>
  <si>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</si>
  <si>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</si>
  <si>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</si>
  <si>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</si>
  <si>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</si>
  <si>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</si>
  <si>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</si>
  <si>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</si>
  <si>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</si>
  <si>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</si>
  <si>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</si>
  <si>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</si>
  <si>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</si>
  <si>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</si>
  <si>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</si>
  <si>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</si>
  <si>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</si>
  <si>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</si>
  <si>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</si>
  <si>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</si>
  <si>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</si>
  <si>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</si>
  <si>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</si>
  <si>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</si>
  <si>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</si>
  <si>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</si>
  <si>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</si>
  <si>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</si>
  <si>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</si>
  <si>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</si>
  <si>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</si>
  <si>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</si>
  <si>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</si>
  <si>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</si>
  <si>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</si>
  <si>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</si>
  <si>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</si>
  <si>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</si>
  <si>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</si>
  <si>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</si>
  <si>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</si>
  <si>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</si>
  <si>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</si>
  <si>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</si>
  <si>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</si>
  <si>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</si>
  <si>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</si>
  <si>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</si>
  <si>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</si>
  <si>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</si>
  <si>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</si>
  <si>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</si>
  <si>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</si>
  <si>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</si>
  <si>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</si>
  <si>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</si>
  <si>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</si>
  <si>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</si>
  <si>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</si>
  <si>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</si>
  <si>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</si>
  <si>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</si>
  <si>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</si>
  <si>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</si>
  <si>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</si>
  <si>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</si>
  <si>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</si>
  <si>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</si>
  <si>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</si>
  <si>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</si>
  <si>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</si>
  <si>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</si>
  <si>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</si>
  <si>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</si>
  <si>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</si>
  <si>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</si>
  <si>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</si>
  <si>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</si>
  <si>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</si>
  <si>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</si>
  <si>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</si>
  <si>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</si>
  <si>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</si>
  <si>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</si>
  <si>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</si>
  <si>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</si>
  <si>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</si>
  <si>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</si>
  <si>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</si>
  <si>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</si>
  <si>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</si>
  <si>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</si>
  <si>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</si>
  <si>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</si>
  <si>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</si>
  <si>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</si>
  <si>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</si>
  <si>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</si>
  <si>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</si>
  <si>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</si>
  <si>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</si>
  <si>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</si>
  <si>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</si>
  <si>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</si>
  <si>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</si>
  <si>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</si>
  <si>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</si>
  <si>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</si>
  <si>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</si>
  <si>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</si>
  <si>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</si>
  <si>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</si>
  <si>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</si>
  <si>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</si>
  <si>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</si>
  <si>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</si>
  <si>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</si>
  <si>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</si>
  <si>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</si>
  <si>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</si>
  <si>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</si>
  <si>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</si>
  <si>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</si>
  <si>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</si>
  <si>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</si>
  <si>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</si>
  <si>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</si>
  <si>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</si>
  <si>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</si>
  <si>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</si>
  <si>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</si>
  <si>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</si>
  <si>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</si>
  <si>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</si>
  <si>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</si>
  <si>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</si>
  <si>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</si>
  <si>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</si>
  <si>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</si>
  <si>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</si>
  <si>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</si>
  <si>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</si>
  <si>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</si>
  <si>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</si>
  <si>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</si>
  <si>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</si>
  <si>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</si>
  <si>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</si>
  <si>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</si>
  <si>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</si>
  <si>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</si>
  <si>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</si>
  <si>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</si>
  <si>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</si>
  <si>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</si>
  <si>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</si>
  <si>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</si>
  <si>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</si>
  <si>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</si>
  <si>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</si>
  <si>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</si>
  <si>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</si>
  <si>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</si>
  <si>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</si>
  <si>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</si>
  <si>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</si>
  <si>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</si>
  <si>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</si>
  <si>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</si>
  <si>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</si>
  <si>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</si>
  <si>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</si>
  <si>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</si>
  <si>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</si>
  <si>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</si>
  <si>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</si>
  <si>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</si>
  <si>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</si>
  <si>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</si>
  <si>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</si>
  <si>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</si>
  <si>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</si>
  <si>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</si>
  <si>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</si>
  <si>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</si>
  <si>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</si>
  <si>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</si>
  <si>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</si>
  <si>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</si>
  <si>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</si>
  <si>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</si>
  <si>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</si>
  <si>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</si>
  <si>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</si>
  <si>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</si>
  <si>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</si>
  <si>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</si>
  <si>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</si>
  <si>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</si>
  <si>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</si>
  <si>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</si>
  <si>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</si>
  <si>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</si>
  <si>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</si>
  <si>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</si>
  <si>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</si>
  <si>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</si>
  <si>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</si>
  <si>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</si>
  <si>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</si>
  <si>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</si>
  <si>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</si>
  <si>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</si>
  <si>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</si>
  <si>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</si>
  <si>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</si>
  <si>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</si>
  <si>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</si>
  <si>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</si>
  <si>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</si>
  <si>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</si>
  <si>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</si>
  <si>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</si>
  <si>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</si>
  <si>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</si>
  <si>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</si>
  <si>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</si>
  <si>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</si>
  <si>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</si>
  <si>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</si>
  <si>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</si>
  <si>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</si>
  <si>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</si>
  <si>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</si>
  <si>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</si>
  <si>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</si>
  <si>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</si>
  <si>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</si>
  <si>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</si>
  <si>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</si>
  <si>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</si>
  <si>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</si>
  <si>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</si>
  <si>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</si>
  <si>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</si>
  <si>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</si>
  <si>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</si>
  <si>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</si>
  <si>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</si>
  <si>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</si>
  <si>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</si>
  <si>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</si>
  <si>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</si>
  <si>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</si>
  <si>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</si>
  <si>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</si>
  <si>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</si>
  <si>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</si>
  <si>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</si>
  <si>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</si>
  <si>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</si>
  <si>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</si>
  <si>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</si>
  <si>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</si>
  <si>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</si>
  <si>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</si>
  <si>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</si>
  <si>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</si>
  <si>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</si>
  <si>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</si>
  <si>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</si>
  <si>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</si>
  <si>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</si>
  <si>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</si>
  <si>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</si>
  <si>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</si>
  <si>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</si>
  <si>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</si>
  <si>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</si>
  <si>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</si>
  <si>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</si>
  <si>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</si>
  <si>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</si>
  <si>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</si>
  <si>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</si>
  <si>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</si>
  <si>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</si>
  <si>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</si>
  <si>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</si>
  <si>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</si>
  <si>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</si>
  <si>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</si>
  <si>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</si>
  <si>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</si>
  <si>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</si>
  <si>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</si>
  <si>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</si>
  <si>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</si>
  <si>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</si>
  <si>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</si>
  <si>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</si>
  <si>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</si>
  <si>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</si>
  <si>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</si>
  <si>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</si>
  <si>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</si>
  <si>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</si>
  <si>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</si>
  <si>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</si>
  <si>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</si>
  <si>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</si>
  <si>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</si>
  <si>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</si>
  <si>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</si>
  <si>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</si>
  <si>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</si>
  <si>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</si>
  <si>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</si>
  <si>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</si>
  <si>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</si>
  <si>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</si>
  <si>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</si>
  <si>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</si>
  <si>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</si>
  <si>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</si>
  <si>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</si>
  <si>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</si>
  <si>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</si>
  <si>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</si>
  <si>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</si>
  <si>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</si>
  <si>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</si>
  <si>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</si>
  <si>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</si>
  <si>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</si>
  <si>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</si>
  <si>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</si>
  <si>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</si>
  <si>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</si>
  <si>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</si>
  <si>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</si>
  <si>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</si>
  <si>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</si>
  <si>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</si>
  <si>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</si>
  <si>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</si>
  <si>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</si>
  <si>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</si>
  <si>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</si>
  <si>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</si>
  <si>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</si>
  <si>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</si>
  <si>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</si>
  <si>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</si>
  <si>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</si>
  <si>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</si>
  <si>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</si>
  <si>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</si>
  <si>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</si>
  <si>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</si>
  <si>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</si>
  <si>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</si>
  <si>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</si>
  <si>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</si>
  <si>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</si>
  <si>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</si>
  <si>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</si>
  <si>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</si>
  <si>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</si>
  <si>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</si>
  <si>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</si>
  <si>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</si>
  <si>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</si>
  <si>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</si>
  <si>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</si>
  <si>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</si>
  <si>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</si>
  <si>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</si>
  <si>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</si>
  <si>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</si>
  <si>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</si>
  <si>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</si>
  <si>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</si>
  <si>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</si>
  <si>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</si>
  <si>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</si>
  <si>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</si>
  <si>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</si>
  <si>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</si>
  <si>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</si>
  <si>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</si>
  <si>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</si>
  <si>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</si>
  <si>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</si>
  <si>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</si>
  <si>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</si>
  <si>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</si>
  <si>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</si>
  <si>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</si>
  <si>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</si>
  <si>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</si>
  <si>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</si>
  <si>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</si>
  <si>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</si>
  <si>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</si>
  <si>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</si>
  <si>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</si>
  <si>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</si>
  <si>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</si>
  <si>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</si>
  <si>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</si>
  <si>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</si>
  <si>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</si>
  <si>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</si>
  <si>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</si>
  <si>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</si>
  <si>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</si>
  <si>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</si>
  <si>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</si>
  <si>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</si>
  <si>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</si>
  <si>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</si>
  <si>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</si>
  <si>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</si>
  <si>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</si>
  <si>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</si>
  <si>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</si>
  <si>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</si>
  <si>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</si>
  <si>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</si>
  <si>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</si>
  <si>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</si>
  <si>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</si>
  <si>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</si>
  <si>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</si>
  <si>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</si>
  <si>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</si>
  <si>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</si>
  <si>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</si>
  <si>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</si>
  <si>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</si>
  <si>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</si>
  <si>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</si>
  <si>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</si>
  <si>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</si>
  <si>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</si>
  <si>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</si>
  <si>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</si>
  <si>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</si>
  <si>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</si>
  <si>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</si>
  <si>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</si>
  <si>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</si>
  <si>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</si>
  <si>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</si>
  <si>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</si>
  <si>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</si>
  <si>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</si>
  <si>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</si>
  <si>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</si>
  <si>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</si>
  <si>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</si>
  <si>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</si>
  <si>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</si>
  <si>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</si>
  <si>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</si>
  <si>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</si>
  <si>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</si>
  <si>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</si>
  <si>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</si>
  <si>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</si>
  <si>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</si>
  <si>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</si>
  <si>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</si>
  <si>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</si>
  <si>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</si>
  <si>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</si>
  <si>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</si>
  <si>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</si>
  <si>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</si>
  <si>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</si>
  <si>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</si>
  <si>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</si>
  <si>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</si>
  <si>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</si>
  <si>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</si>
  <si>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</si>
  <si>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</si>
  <si>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</si>
  <si>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</si>
  <si>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</si>
  <si>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</si>
  <si>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</si>
  <si>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</si>
  <si>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</si>
  <si>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</si>
  <si>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</si>
  <si>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</si>
  <si>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</si>
  <si>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</si>
  <si>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</si>
  <si>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</si>
  <si>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</si>
  <si>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</si>
  <si>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</si>
  <si>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</si>
  <si>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</si>
  <si>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</si>
  <si>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</si>
  <si>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</si>
  <si>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</si>
  <si>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</si>
  <si>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</si>
  <si>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</si>
  <si>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</si>
  <si>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</si>
  <si>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</si>
  <si>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</si>
  <si>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</si>
  <si>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</si>
  <si>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</si>
  <si>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</si>
  <si>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</si>
  <si>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</si>
  <si>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</si>
  <si>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</si>
  <si>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</si>
  <si>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</si>
  <si>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</si>
  <si>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</si>
  <si>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</si>
  <si>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</si>
  <si>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</si>
  <si>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</si>
  <si>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</si>
  <si>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</si>
  <si>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</si>
  <si>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</si>
  <si>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</si>
  <si>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</si>
  <si>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</si>
  <si>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</si>
  <si>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</si>
  <si>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</si>
  <si>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</si>
  <si>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</si>
  <si>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</si>
  <si>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</si>
  <si>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</si>
  <si>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</si>
  <si>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</si>
  <si>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</si>
  <si>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</si>
  <si>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</si>
  <si>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</si>
  <si>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</si>
  <si>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</si>
  <si>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</si>
  <si>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</si>
  <si>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</si>
  <si>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</si>
  <si>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</si>
  <si>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</si>
  <si>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</si>
  <si>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</si>
  <si>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</si>
  <si>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</si>
  <si>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</si>
  <si>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</si>
  <si>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</si>
  <si>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</si>
  <si>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</si>
  <si>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</si>
  <si>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</si>
  <si>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</si>
  <si>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</si>
  <si>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</si>
  <si>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</si>
  <si>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</si>
  <si>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</si>
  <si>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</si>
  <si>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</si>
  <si>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</si>
  <si>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</si>
  <si>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</si>
  <si>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</si>
  <si>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</si>
  <si>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</si>
  <si>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</si>
  <si>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</si>
  <si>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</si>
  <si>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</si>
  <si>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</si>
  <si>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</si>
  <si>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</si>
  <si>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</si>
  <si>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</si>
  <si>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</si>
  <si>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</si>
  <si>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</si>
  <si>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</si>
  <si>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</si>
  <si>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</si>
  <si>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</si>
  <si>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</si>
  <si>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</si>
  <si>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</si>
  <si>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</si>
  <si>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</si>
  <si>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</si>
  <si>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</si>
  <si>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</si>
  <si>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</si>
  <si>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</si>
  <si>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</si>
  <si>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</si>
  <si>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</si>
  <si>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</si>
  <si>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</si>
  <si>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</si>
  <si>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</si>
  <si>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</si>
  <si>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</si>
  <si>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</si>
  <si>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</si>
  <si>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</si>
  <si>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</si>
  <si>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</si>
  <si>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</si>
  <si>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</si>
  <si>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</si>
  <si>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</si>
  <si>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</si>
  <si>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</si>
  <si>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</si>
  <si>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</si>
  <si>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</si>
  <si>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</si>
  <si>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</si>
  <si>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</si>
  <si>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</si>
  <si>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</si>
  <si>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</si>
  <si>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</si>
  <si>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</si>
  <si>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</si>
  <si>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</si>
  <si>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</si>
  <si>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</si>
  <si>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</si>
  <si>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</si>
  <si>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</si>
  <si>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</si>
  <si>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</si>
  <si>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</si>
  <si>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</si>
  <si>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</si>
  <si>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</si>
  <si>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</si>
  <si>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</si>
  <si>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</si>
  <si>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</si>
  <si>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</si>
  <si>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</si>
  <si>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</si>
  <si>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</si>
  <si>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</si>
  <si>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</si>
  <si>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</si>
  <si>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</si>
  <si>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</si>
  <si>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</si>
  <si>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</si>
  <si>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</si>
  <si>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</si>
  <si>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</si>
  <si>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</si>
  <si>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</si>
  <si>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</si>
  <si>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</si>
  <si>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</si>
  <si>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</si>
  <si>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</si>
  <si>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</si>
  <si>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</si>
  <si>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</si>
  <si>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</si>
  <si>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</si>
  <si>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</si>
  <si>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</si>
  <si>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</si>
  <si>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</si>
  <si>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</si>
  <si>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</si>
  <si>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</si>
  <si>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</si>
  <si>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</si>
  <si>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</si>
  <si>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</si>
  <si>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</si>
  <si>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</si>
  <si>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</si>
  <si>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</si>
  <si>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</si>
  <si>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</si>
  <si>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</si>
  <si>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</si>
  <si>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</si>
  <si>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</si>
  <si>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</si>
  <si>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</si>
  <si>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</si>
  <si>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</si>
  <si>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</si>
  <si>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</si>
  <si>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</si>
  <si>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</si>
  <si>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</si>
  <si>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</si>
  <si>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</si>
  <si>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</si>
  <si>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</si>
  <si>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</si>
  <si>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</si>
  <si>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</si>
  <si>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</si>
  <si>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</si>
  <si>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</si>
  <si>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</si>
  <si>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</si>
  <si>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</si>
  <si>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</si>
  <si>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</si>
  <si>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</si>
  <si>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</si>
  <si>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</si>
  <si>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</si>
  <si>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</si>
  <si>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</si>
  <si>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</si>
  <si>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</si>
  <si>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</si>
  <si>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</si>
  <si>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</si>
  <si>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</si>
  <si>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</si>
  <si>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</si>
  <si>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</si>
  <si>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</si>
  <si>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</si>
  <si>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</si>
  <si>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</si>
  <si>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</si>
  <si>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</si>
  <si>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</si>
  <si>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</si>
  <si>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</si>
  <si>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</si>
  <si>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</si>
  <si>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</si>
  <si>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</si>
  <si>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</si>
  <si>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</si>
  <si>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</si>
  <si>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</si>
  <si>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</si>
  <si>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</si>
  <si>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</si>
  <si>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</si>
  <si>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</si>
  <si>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</si>
  <si>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</si>
  <si>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</si>
  <si>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</si>
  <si>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</si>
  <si>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</si>
  <si>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</si>
  <si>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</si>
  <si>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</si>
  <si>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</si>
  <si>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</si>
  <si>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</si>
  <si>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</si>
  <si>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</si>
  <si>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</si>
  <si>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</si>
  <si>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</si>
  <si>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</si>
  <si>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</si>
  <si>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</si>
  <si>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</si>
  <si>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</si>
  <si>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</si>
  <si>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</si>
  <si>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</si>
  <si>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</si>
  <si>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</si>
  <si>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</si>
  <si>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</si>
  <si>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</si>
  <si>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</si>
  <si>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</si>
  <si>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</si>
  <si>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</si>
  <si>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</si>
  <si>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</si>
  <si>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</si>
  <si>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</si>
  <si>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</si>
  <si>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</si>
  <si>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</si>
  <si>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</si>
  <si>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</si>
  <si>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</si>
  <si>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</si>
  <si>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</si>
  <si>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</si>
  <si>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</si>
  <si>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</si>
  <si>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</si>
  <si>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</si>
  <si>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</si>
  <si>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</si>
  <si>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</si>
  <si>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</si>
  <si>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</si>
  <si>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</si>
  <si>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</si>
  <si>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</si>
  <si>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</si>
  <si>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</si>
  <si>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</si>
  <si>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</si>
  <si>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</si>
  <si>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</si>
  <si>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</si>
  <si>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</si>
  <si>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</si>
  <si>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</si>
  <si>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</si>
  <si>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</si>
  <si>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</si>
  <si>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</si>
  <si>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</si>
  <si>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</si>
  <si>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</si>
  <si>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</si>
  <si>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</si>
  <si>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</si>
  <si>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</si>
  <si>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</si>
  <si>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</si>
  <si>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</si>
  <si>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</si>
  <si>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</si>
  <si>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</si>
  <si>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</si>
  <si>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</si>
  <si>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</si>
  <si>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</si>
  <si>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</si>
  <si>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</si>
  <si>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</si>
  <si>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</si>
  <si>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</si>
  <si>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</si>
  <si>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</si>
  <si>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</si>
  <si>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</si>
  <si>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</si>
  <si>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</si>
  <si>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</si>
  <si>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</si>
  <si>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</si>
  <si>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</si>
  <si>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</si>
  <si>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</si>
  <si>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</si>
  <si>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</si>
  <si>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</si>
  <si>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</si>
  <si>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</si>
  <si>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</si>
  <si>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</si>
  <si>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</si>
  <si>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</si>
  <si>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</si>
  <si>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</si>
  <si>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</si>
  <si>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</si>
  <si>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</si>
  <si>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</si>
  <si>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</si>
  <si>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</si>
  <si>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</si>
  <si>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</si>
  <si>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</si>
  <si>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</si>
  <si>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</si>
  <si>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</si>
  <si>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</si>
  <si>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</si>
  <si>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</si>
  <si>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</si>
  <si>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</si>
  <si>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</si>
  <si>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</si>
  <si>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</si>
  <si>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</si>
  <si>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</si>
  <si>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</si>
  <si>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</si>
  <si>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</si>
  <si>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</si>
  <si>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</si>
  <si>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</si>
  <si>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</si>
  <si>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</si>
  <si>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</si>
  <si>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</si>
  <si>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</si>
  <si>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</si>
  <si>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</si>
  <si>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</si>
  <si>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</si>
  <si>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</si>
  <si>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</si>
  <si>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</si>
  <si>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</si>
  <si>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</si>
  <si>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</si>
  <si>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</si>
  <si>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</si>
  <si>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</si>
  <si>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</si>
  <si>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</si>
  <si>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</si>
  <si>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</si>
  <si>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</si>
  <si>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</si>
  <si>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</si>
  <si>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</si>
  <si>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</si>
  <si>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</si>
  <si>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</si>
  <si>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</si>
  <si>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</si>
  <si>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</si>
  <si>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</si>
  <si>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</si>
  <si>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</si>
  <si>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</si>
  <si>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</si>
  <si>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</si>
  <si>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</si>
  <si>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</si>
  <si>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</si>
  <si>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</si>
  <si>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</si>
  <si>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</si>
  <si>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</si>
  <si>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</si>
  <si>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</si>
  <si>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</si>
  <si>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</si>
  <si>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</si>
  <si>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</si>
  <si>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</si>
  <si>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</si>
  <si>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</si>
  <si>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</si>
  <si>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</si>
  <si>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</si>
  <si>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</si>
  <si>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</si>
  <si>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</si>
  <si>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</si>
  <si>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</si>
  <si>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</si>
  <si>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</si>
  <si>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</si>
  <si>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</si>
  <si>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</si>
  <si>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</si>
  <si>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</si>
  <si>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</si>
  <si>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</si>
  <si>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</si>
  <si>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</si>
  <si>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</si>
  <si>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</si>
  <si>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</si>
  <si>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</si>
  <si>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</si>
  <si>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</si>
  <si>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</si>
  <si>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</si>
  <si>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</si>
  <si>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</si>
  <si>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</si>
  <si>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</si>
  <si>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</si>
  <si>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</si>
  <si>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</si>
  <si>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</si>
  <si>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</si>
  <si>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</si>
  <si>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</si>
  <si>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</si>
  <si>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</si>
  <si>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</si>
  <si>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</si>
  <si>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</si>
  <si>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</si>
  <si>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</si>
  <si>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</si>
  <si>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</si>
  <si>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</si>
  <si>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</si>
  <si>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</si>
  <si>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</si>
  <si>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</si>
  <si>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</si>
  <si>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</si>
  <si>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</si>
  <si>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</si>
  <si>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</si>
  <si>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</si>
  <si>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</si>
  <si>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</si>
  <si>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</si>
  <si>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</si>
  <si>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</si>
  <si>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</si>
  <si>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</si>
  <si>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</si>
  <si>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</si>
  <si>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</si>
  <si>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</si>
  <si>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</si>
  <si>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</si>
  <si>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</si>
  <si>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</si>
  <si>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</si>
  <si>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</si>
  <si>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</si>
  <si>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</si>
  <si>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</si>
  <si>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</si>
  <si>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</si>
  <si>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</si>
  <si>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</si>
  <si>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</si>
  <si>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</si>
  <si>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</si>
  <si>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</si>
  <si>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</si>
  <si>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</si>
  <si>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</si>
  <si>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</si>
  <si>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</si>
  <si>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</si>
  <si>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</si>
  <si>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</si>
  <si>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</si>
  <si>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</si>
  <si>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</si>
  <si>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</si>
  <si>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</si>
  <si>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</si>
  <si>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</si>
  <si>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</si>
  <si>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</si>
  <si>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</si>
  <si>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</si>
  <si>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</si>
  <si>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</si>
  <si>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</si>
  <si>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</si>
  <si>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</si>
  <si>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</si>
  <si>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</si>
  <si>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</si>
  <si>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</si>
  <si>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</si>
  <si>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</si>
  <si>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</si>
  <si>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</si>
  <si>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</si>
  <si>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</si>
  <si>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</si>
  <si>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</si>
  <si>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</si>
  <si>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</si>
  <si>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</si>
  <si>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</si>
  <si>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</si>
  <si>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</si>
  <si>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</si>
  <si>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</si>
  <si>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</si>
  <si>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</si>
  <si>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</si>
  <si>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</si>
  <si>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</si>
  <si>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</si>
  <si>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</si>
  <si>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</si>
  <si>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</si>
  <si>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</si>
  <si>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</si>
  <si>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</si>
  <si>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</si>
  <si>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</si>
  <si>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</si>
  <si>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</si>
  <si>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</si>
  <si>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</si>
  <si>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</si>
  <si>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</si>
  <si>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</si>
  <si>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</si>
  <si>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</si>
  <si>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</si>
  <si>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</si>
  <si>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</si>
  <si>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</si>
  <si>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</si>
  <si>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</si>
  <si>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</si>
  <si>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</si>
  <si>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</si>
  <si>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</si>
  <si>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</si>
  <si>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</si>
  <si>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</si>
  <si>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</si>
  <si>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</si>
  <si>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</si>
  <si>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</si>
  <si>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</si>
  <si>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</si>
  <si>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</si>
  <si>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</si>
  <si>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</si>
  <si>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</si>
  <si>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</si>
  <si>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</si>
  <si>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</si>
  <si>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</si>
  <si>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</si>
  <si>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</si>
  <si>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</si>
  <si>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</si>
  <si>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</si>
  <si>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</si>
  <si>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</si>
  <si>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</si>
  <si>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</si>
  <si>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</si>
  <si>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</si>
  <si>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</si>
  <si>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</si>
  <si>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</si>
  <si>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</si>
  <si>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</si>
  <si>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</si>
  <si>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</si>
  <si>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</si>
  <si>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</si>
  <si>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</si>
  <si>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</si>
  <si>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</si>
  <si>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</si>
  <si>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</si>
  <si>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</si>
  <si>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</si>
  <si>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</si>
  <si>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</si>
  <si>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</si>
  <si>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</si>
  <si>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</si>
  <si>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</si>
  <si>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</si>
  <si>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</si>
  <si>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</si>
  <si>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</si>
  <si>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</si>
  <si>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</si>
  <si>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</si>
  <si>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</si>
  <si>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</si>
  <si>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</si>
  <si>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</si>
  <si>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</si>
  <si>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</si>
  <si>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</si>
  <si>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</si>
  <si>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</si>
  <si>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</si>
  <si>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</si>
  <si>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</si>
  <si>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</si>
  <si>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</si>
  <si>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</si>
  <si>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</si>
  <si>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</si>
  <si>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</si>
  <si>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</si>
  <si>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</si>
  <si>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</si>
  <si>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</si>
  <si>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</si>
  <si>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</si>
  <si>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</si>
  <si>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</si>
  <si>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</si>
  <si>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</si>
  <si>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</si>
  <si>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</si>
  <si>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</si>
  <si>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</si>
  <si>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</si>
  <si>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</si>
  <si>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</si>
  <si>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</si>
  <si>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</si>
  <si>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</si>
  <si>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</si>
  <si>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</si>
  <si>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</si>
  <si>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</si>
  <si>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</si>
  <si>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</si>
  <si>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</si>
  <si>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</si>
  <si>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</si>
  <si>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</si>
  <si>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</si>
  <si>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</si>
  <si>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</si>
  <si>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</si>
  <si>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</si>
  <si>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</si>
  <si>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</si>
  <si>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</si>
  <si>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</si>
  <si>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</si>
  <si>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</si>
  <si>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</si>
  <si>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</si>
  <si>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</si>
  <si>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</si>
  <si>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</si>
  <si>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</si>
  <si>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</si>
  <si>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</si>
  <si>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</si>
  <si>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</si>
  <si>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</si>
  <si>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</si>
  <si>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</si>
  <si>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</si>
  <si>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</si>
  <si>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</si>
  <si>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</si>
  <si>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</si>
  <si>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</si>
  <si>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</si>
  <si>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</si>
  <si>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</si>
  <si>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</si>
  <si>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</si>
  <si>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</si>
  <si>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</si>
  <si>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</si>
  <si>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</si>
  <si>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</si>
  <si>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</si>
  <si>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</si>
  <si>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</si>
  <si>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</si>
  <si>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</si>
  <si>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</si>
  <si>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</si>
  <si>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</si>
  <si>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</si>
  <si>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</si>
  <si>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</si>
  <si>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</si>
  <si>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</si>
  <si>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</si>
  <si>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</si>
  <si>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</si>
  <si>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</si>
  <si>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</si>
  <si>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</si>
  <si>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</si>
  <si>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</si>
  <si>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</si>
  <si>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</si>
  <si>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</si>
  <si>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</si>
  <si>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</si>
  <si>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</si>
  <si>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</si>
  <si>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</si>
  <si>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</si>
  <si>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</si>
  <si>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</si>
  <si>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</si>
  <si>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</si>
  <si>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</si>
  <si>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</si>
  <si>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</si>
  <si>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</si>
  <si>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</si>
  <si>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</si>
  <si>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</si>
  <si>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</si>
  <si>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</si>
  <si>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</si>
  <si>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</si>
  <si>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</si>
  <si>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</si>
  <si>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</si>
  <si>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</si>
  <si>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</si>
  <si>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</si>
  <si>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</si>
  <si>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</si>
  <si>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</si>
  <si>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</si>
  <si>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</si>
  <si>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</si>
  <si>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</si>
  <si>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</si>
  <si>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</si>
  <si>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</si>
  <si>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</si>
  <si>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</si>
  <si>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</si>
  <si>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</si>
  <si>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</si>
  <si>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</si>
  <si>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</si>
  <si>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</si>
  <si>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</si>
  <si>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</si>
  <si>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</si>
  <si>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</si>
  <si>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</si>
  <si>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</si>
  <si>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</si>
  <si>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</si>
  <si>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</si>
  <si>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</si>
  <si>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</si>
  <si>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</si>
  <si>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</si>
  <si>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</si>
  <si>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</si>
  <si>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</si>
  <si>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</si>
  <si>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</si>
  <si>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</si>
  <si>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</si>
  <si>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</si>
  <si>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</si>
  <si>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</si>
  <si>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</si>
  <si>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</si>
  <si>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</si>
  <si>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</si>
  <si>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</si>
  <si>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</si>
  <si>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</si>
  <si>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</si>
  <si>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</si>
  <si>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</si>
  <si>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</si>
  <si>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</si>
  <si>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</si>
  <si>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</si>
  <si>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</si>
  <si>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</si>
  <si>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</si>
  <si>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</si>
  <si>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</si>
  <si>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</si>
  <si>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</si>
  <si>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</si>
  <si>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</si>
  <si>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</si>
  <si>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</si>
  <si>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</si>
  <si>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</si>
  <si>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</si>
  <si>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</si>
  <si>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</si>
  <si>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</si>
  <si>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</si>
  <si>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</si>
  <si>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</si>
  <si>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</si>
  <si>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</si>
  <si>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</si>
  <si>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</si>
  <si>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</si>
  <si>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</si>
  <si>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</si>
  <si>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</si>
  <si>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</si>
  <si>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</si>
  <si>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</si>
  <si>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</si>
  <si>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</si>
  <si>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</si>
  <si>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</si>
  <si>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</si>
  <si>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</si>
  <si>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</si>
  <si>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</si>
  <si>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</si>
  <si>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</si>
  <si>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</si>
  <si>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</si>
  <si>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</si>
  <si>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</si>
  <si>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</si>
  <si>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</si>
  <si>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</si>
  <si>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</si>
  <si>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</si>
  <si>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</si>
  <si>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</si>
  <si>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</si>
  <si>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</si>
  <si>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</si>
  <si>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</si>
  <si>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</si>
  <si>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</si>
  <si>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</si>
  <si>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</si>
  <si>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</si>
  <si>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</si>
  <si>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</si>
  <si>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</si>
  <si>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</si>
  <si>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</si>
  <si>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</si>
  <si>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</si>
  <si>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</si>
  <si>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</si>
  <si>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</si>
  <si>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</si>
  <si>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</si>
  <si>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</si>
  <si>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</si>
  <si>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</si>
  <si>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</si>
  <si>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</si>
  <si>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</si>
  <si>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</si>
  <si>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</si>
  <si>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</si>
  <si>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</si>
  <si>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</si>
  <si>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</si>
  <si>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</si>
  <si>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</si>
  <si>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</si>
  <si>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</si>
  <si>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</si>
  <si>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</si>
  <si>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</si>
  <si>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</si>
  <si>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</si>
  <si>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</si>
  <si>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</si>
  <si>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</si>
  <si>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</si>
  <si>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</si>
  <si>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</si>
  <si>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</si>
  <si>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</si>
  <si>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</si>
  <si>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</si>
  <si>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</si>
  <si>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</si>
  <si>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</si>
  <si>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</si>
  <si>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</si>
  <si>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</si>
  <si>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</si>
  <si>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</si>
  <si>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</si>
  <si>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</si>
  <si>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</si>
  <si>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</si>
  <si>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</si>
  <si>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</si>
  <si>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</si>
  <si>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</si>
  <si>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</si>
  <si>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</si>
  <si>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</si>
  <si>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</si>
  <si>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</si>
  <si>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</si>
  <si>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</si>
  <si>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</si>
  <si>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</si>
  <si>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</si>
  <si>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</si>
  <si>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</si>
  <si>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</si>
  <si>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</si>
  <si>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</si>
  <si>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</si>
  <si>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</si>
  <si>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</si>
  <si>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</si>
  <si>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</si>
  <si>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</si>
  <si>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</si>
  <si>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</si>
  <si>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</si>
  <si>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</si>
  <si>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</si>
  <si>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</si>
  <si>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</si>
  <si>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</si>
  <si>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</si>
  <si>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</si>
  <si>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</si>
  <si>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</si>
  <si>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</si>
  <si>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</si>
  <si>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</si>
  <si>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</si>
  <si>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</si>
  <si>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</si>
  <si>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</si>
  <si>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</si>
  <si>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</si>
  <si>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</si>
  <si>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</si>
  <si>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</si>
  <si>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</si>
  <si>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</si>
  <si>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</si>
  <si>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</si>
  <si>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</si>
  <si>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</si>
  <si>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</si>
  <si>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</si>
  <si>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</si>
  <si>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</si>
  <si>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</si>
  <si>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</si>
  <si>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</si>
  <si>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</si>
  <si>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</si>
  <si>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</si>
  <si>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</si>
  <si>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</si>
  <si>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</si>
  <si>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</si>
  <si>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</si>
  <si>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</si>
  <si>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</si>
  <si>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</si>
  <si>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</si>
  <si>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</si>
  <si>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</si>
  <si>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</si>
  <si>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</si>
  <si>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</si>
  <si>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</si>
  <si>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</si>
  <si>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</si>
  <si>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</si>
  <si>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</si>
  <si>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</si>
  <si>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</si>
  <si>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</si>
  <si>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</si>
  <si>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</si>
  <si>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</si>
  <si>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</si>
  <si>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</si>
  <si>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</si>
  <si>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</si>
  <si>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</si>
  <si>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</si>
  <si>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</si>
  <si>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</si>
  <si>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</si>
  <si>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</si>
  <si>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</si>
  <si>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</si>
  <si>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</si>
  <si>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</si>
  <si>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</si>
  <si>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</si>
  <si>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</si>
  <si>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</si>
  <si>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</si>
  <si>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</si>
  <si>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</si>
  <si>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</si>
  <si>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</si>
  <si>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</si>
  <si>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</si>
  <si>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</si>
  <si>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</si>
  <si>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</si>
  <si>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</si>
  <si>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</si>
  <si>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</si>
  <si>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</si>
  <si>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</si>
  <si>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</si>
  <si>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</si>
  <si>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</si>
  <si>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</si>
  <si>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</si>
  <si>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</si>
  <si>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</si>
  <si>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</si>
  <si>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</si>
  <si>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</si>
  <si>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</si>
  <si>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</si>
  <si>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</si>
  <si>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</si>
  <si>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</si>
  <si>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</si>
  <si>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</si>
  <si>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</si>
  <si>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</si>
  <si>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</si>
  <si>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</si>
  <si>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</si>
  <si>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</si>
  <si>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</si>
  <si>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</si>
  <si>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</si>
  <si>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</si>
  <si>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</si>
  <si>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</si>
  <si>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</si>
  <si>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</si>
  <si>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</si>
  <si>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</si>
  <si>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</si>
  <si>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</si>
  <si>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</si>
  <si>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</si>
  <si>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</si>
  <si>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</si>
  <si>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</si>
  <si>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</si>
  <si>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</si>
  <si>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</si>
  <si>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</si>
  <si>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</si>
  <si>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</si>
  <si>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</si>
  <si>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</si>
  <si>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</si>
  <si>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</si>
  <si>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</si>
  <si>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</si>
  <si>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</si>
  <si>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</si>
  <si>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</si>
  <si>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</si>
  <si>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</si>
  <si>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</si>
  <si>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</si>
  <si>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</si>
  <si>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</si>
  <si>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</si>
  <si>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</si>
  <si>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</si>
  <si>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</si>
  <si>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</si>
  <si>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</si>
  <si>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</si>
  <si>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</si>
  <si>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</si>
  <si>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</si>
  <si>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</si>
  <si>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</si>
  <si>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</si>
  <si>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</si>
  <si>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</si>
  <si>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</si>
  <si>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</si>
  <si>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</si>
  <si>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</si>
  <si>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</si>
  <si>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</si>
  <si>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</si>
  <si>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</si>
  <si>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</si>
  <si>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</si>
  <si>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</si>
  <si>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</si>
  <si>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</si>
  <si>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</si>
  <si>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</si>
  <si>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</si>
  <si>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</si>
  <si>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</si>
  <si>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</si>
  <si>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</si>
  <si>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</si>
  <si>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</si>
  <si>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</si>
  <si>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</si>
  <si>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</si>
  <si>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</si>
  <si>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</si>
  <si>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</si>
  <si>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</si>
  <si>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</si>
  <si>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</si>
  <si>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</si>
  <si>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</si>
  <si>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</si>
  <si>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</si>
  <si>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</si>
  <si>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</si>
  <si>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</si>
  <si>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</si>
  <si>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</si>
  <si>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</si>
  <si>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</si>
  <si>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</si>
  <si>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</si>
  <si>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</si>
  <si>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</si>
  <si>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</si>
  <si>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</si>
  <si>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</si>
  <si>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</si>
  <si>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</si>
  <si>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</si>
  <si>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</si>
  <si>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</si>
  <si>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</si>
  <si>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</si>
  <si>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</si>
  <si>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</si>
  <si>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</si>
  <si>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</si>
  <si>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</si>
  <si>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</si>
  <si>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</si>
  <si>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</si>
  <si>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</si>
  <si>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</si>
  <si>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</si>
  <si>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</si>
  <si>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</si>
  <si>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</si>
  <si>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</si>
  <si>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</si>
  <si>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</si>
  <si>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</si>
  <si>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</si>
  <si>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</si>
  <si>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</si>
  <si>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</si>
  <si>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</si>
  <si>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</si>
  <si>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</si>
  <si>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</si>
  <si>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</si>
  <si>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</si>
  <si>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</si>
  <si>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</si>
  <si>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</si>
  <si>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</si>
  <si>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</si>
  <si>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</si>
  <si>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</si>
  <si>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</si>
  <si>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</si>
  <si>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</si>
  <si>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</si>
  <si>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</si>
  <si>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</si>
  <si>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</si>
  <si>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</si>
  <si>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</si>
  <si>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</si>
  <si>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</si>
  <si>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</si>
  <si>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</si>
  <si>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</si>
  <si>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</si>
  <si>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</si>
  <si>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</si>
  <si>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</si>
  <si>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</si>
  <si>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</si>
  <si>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</si>
  <si>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</si>
  <si>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</si>
  <si>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</si>
  <si>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</si>
  <si>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</si>
  <si>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</si>
  <si>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</si>
  <si>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</si>
  <si>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</si>
  <si>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</si>
  <si>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</si>
  <si>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</si>
  <si>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</si>
  <si>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</si>
  <si>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</si>
  <si>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</si>
  <si>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</si>
  <si>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</si>
  <si>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</si>
  <si>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</si>
  <si>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</si>
  <si>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</si>
  <si>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</si>
  <si>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</si>
  <si>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</si>
  <si>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</si>
  <si>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</si>
  <si>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</si>
  <si>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</si>
  <si>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</si>
  <si>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</si>
  <si>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</si>
  <si>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</si>
  <si>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</si>
  <si>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</si>
  <si>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</si>
  <si>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</si>
  <si>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</si>
  <si>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</si>
  <si>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</si>
  <si>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</si>
  <si>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</si>
  <si>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</si>
  <si>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</si>
  <si>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</si>
  <si>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</si>
  <si>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</si>
  <si>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</si>
  <si>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</si>
  <si>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</si>
  <si>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</si>
  <si>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</si>
  <si>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</si>
  <si>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</si>
  <si>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</si>
  <si>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</si>
  <si>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</si>
  <si>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</si>
  <si>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</si>
  <si>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</si>
  <si>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</si>
  <si>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</si>
  <si>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</si>
  <si>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</si>
  <si>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</si>
  <si>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</si>
  <si>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</si>
  <si>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</si>
  <si>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</si>
  <si>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</si>
  <si>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</si>
  <si>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</si>
  <si>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</si>
  <si>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</si>
  <si>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</si>
  <si>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</si>
  <si>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</si>
  <si>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</si>
  <si>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</si>
  <si>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</si>
  <si>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</si>
  <si>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</si>
  <si>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</si>
  <si>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</si>
  <si>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</si>
  <si>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</si>
  <si>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</si>
  <si>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</si>
  <si>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</si>
  <si>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</si>
  <si>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</si>
  <si>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</si>
  <si>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</si>
  <si>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</si>
  <si>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</si>
  <si>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</si>
  <si>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</si>
  <si>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</si>
  <si>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</si>
  <si>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</si>
  <si>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</si>
  <si>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</si>
  <si>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</si>
  <si>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</si>
  <si>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</si>
  <si>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</si>
  <si>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</si>
  <si>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</si>
  <si>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</si>
  <si>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</si>
  <si>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</si>
  <si>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</si>
  <si>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</si>
  <si>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</si>
  <si>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</si>
  <si>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</si>
  <si>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</si>
  <si>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</si>
  <si>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</si>
  <si>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</si>
  <si>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</si>
  <si>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</si>
  <si>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</si>
  <si>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</si>
  <si>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</si>
  <si>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</si>
  <si>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</si>
  <si>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</si>
  <si>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</si>
  <si>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</si>
  <si>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</si>
  <si>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</si>
  <si>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</si>
  <si>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</si>
  <si>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</si>
  <si>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</si>
  <si>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</si>
  <si>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</si>
  <si>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</si>
  <si>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</si>
  <si>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</si>
  <si>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</si>
  <si>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</si>
  <si>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</si>
  <si>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</si>
  <si>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</si>
  <si>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</si>
  <si>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</si>
  <si>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</si>
  <si>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</si>
  <si>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</si>
  <si>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</si>
  <si>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</si>
  <si>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</si>
  <si>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</si>
  <si>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</si>
  <si>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</si>
  <si>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</si>
  <si>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</si>
  <si>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</si>
  <si>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</si>
  <si>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</si>
  <si>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</si>
  <si>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</si>
  <si>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</si>
  <si>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</si>
  <si>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</si>
  <si>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</si>
  <si>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</si>
  <si>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</si>
  <si>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</si>
  <si>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</si>
  <si>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</si>
  <si>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</si>
  <si>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</si>
  <si>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</si>
  <si>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Šabac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</si>
</sst>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1647</c:v>
                </c:pt>
                <c:pt idx="1">
                  <c:v>1876</c:v>
                </c:pt>
                <c:pt idx="2">
                  <c:v>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1682</c:v>
                </c:pt>
                <c:pt idx="1">
                  <c:v>2120</c:v>
                </c:pt>
                <c:pt idx="2">
                  <c:v>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200"/>
        <c:axId val="191878272"/>
      </c:barChart>
      <c:catAx>
        <c:axId val="1916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8272"/>
        <c:crosses val="autoZero"/>
        <c:auto val="1"/>
        <c:lblAlgn val="ctr"/>
        <c:lblOffset val="100"/>
        <c:noMultiLvlLbl val="0"/>
      </c:catAx>
      <c:valAx>
        <c:axId val="1918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1972</c:v>
                </c:pt>
                <c:pt idx="1">
                  <c:v>1692</c:v>
                </c:pt>
                <c:pt idx="2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576"/>
        <c:axId val="200714112"/>
      </c:barChart>
      <c:catAx>
        <c:axId val="20071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112"/>
        <c:crosses val="autoZero"/>
        <c:auto val="1"/>
        <c:lblAlgn val="ctr"/>
        <c:lblOffset val="100"/>
        <c:noMultiLvlLbl val="0"/>
      </c:catAx>
      <c:valAx>
        <c:axId val="20071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121</c:v>
                </c:pt>
                <c:pt idx="1">
                  <c:v>118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5360"/>
        <c:axId val="200914432"/>
      </c:barChart>
      <c:catAx>
        <c:axId val="200735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432"/>
        <c:crosses val="autoZero"/>
        <c:auto val="1"/>
        <c:lblAlgn val="ctr"/>
        <c:lblOffset val="100"/>
        <c:noMultiLvlLbl val="0"/>
      </c:catAx>
      <c:valAx>
        <c:axId val="200914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209</c:v>
                </c:pt>
                <c:pt idx="1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176"/>
        <c:axId val="201091712"/>
      </c:barChart>
      <c:catAx>
        <c:axId val="201090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712"/>
        <c:crosses val="autoZero"/>
        <c:auto val="1"/>
        <c:lblAlgn val="ctr"/>
        <c:lblOffset val="100"/>
        <c:noMultiLvlLbl val="0"/>
      </c:catAx>
      <c:valAx>
        <c:axId val="201091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38557</c:v>
                </c:pt>
                <c:pt idx="1">
                  <c:v>37454</c:v>
                </c:pt>
                <c:pt idx="2">
                  <c:v>37484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024"/>
        <c:axId val="201602560"/>
      </c:barChart>
      <c:catAx>
        <c:axId val="2016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560"/>
        <c:crosses val="autoZero"/>
        <c:auto val="1"/>
        <c:lblAlgn val="ctr"/>
        <c:lblOffset val="100"/>
        <c:noMultiLvlLbl val="0"/>
      </c:catAx>
      <c:valAx>
        <c:axId val="2016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17.72369714847591</c:v>
                </c:pt>
                <c:pt idx="1">
                  <c:v>60.877581120943958</c:v>
                </c:pt>
                <c:pt idx="2">
                  <c:v>21.398721730580135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111</c:v>
                </c:pt>
                <c:pt idx="1">
                  <c:v>99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12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6336"/>
        <c:axId val="202418432"/>
      </c:barChart>
      <c:catAx>
        <c:axId val="2023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432"/>
        <c:crosses val="autoZero"/>
        <c:auto val="1"/>
        <c:lblAlgn val="ctr"/>
        <c:lblOffset val="100"/>
        <c:noMultiLvlLbl val="0"/>
      </c:catAx>
      <c:valAx>
        <c:axId val="20241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6688"/>
        <c:axId val="333999104"/>
      </c:barChart>
      <c:catAx>
        <c:axId val="2027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999104"/>
        <c:crosses val="autoZero"/>
        <c:auto val="1"/>
        <c:lblAlgn val="ctr"/>
        <c:lblOffset val="100"/>
        <c:noMultiLvlLbl val="0"/>
      </c:catAx>
      <c:valAx>
        <c:axId val="33399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6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94.1</c:v>
                </c:pt>
                <c:pt idx="1">
                  <c:v>95.5</c:v>
                </c:pt>
                <c:pt idx="2">
                  <c:v>95.7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</c:v>
                </c:pt>
                <c:pt idx="1">
                  <c:v>95.9</c:v>
                </c:pt>
                <c:pt idx="2">
                  <c:v>102.4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5881088"/>
        <c:axId val="416099328"/>
      </c:barChart>
      <c:catAx>
        <c:axId val="415881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099328"/>
        <c:crosses val="autoZero"/>
        <c:auto val="1"/>
        <c:lblAlgn val="ctr"/>
        <c:lblOffset val="100"/>
        <c:noMultiLvlLbl val="0"/>
      </c:catAx>
      <c:valAx>
        <c:axId val="41609932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8810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1480</c:v>
                </c:pt>
                <c:pt idx="1">
                  <c:v>1310</c:v>
                </c:pt>
                <c:pt idx="2">
                  <c:v>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6123904"/>
        <c:axId val="416730112"/>
      </c:barChart>
      <c:catAx>
        <c:axId val="41612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730112"/>
        <c:crosses val="autoZero"/>
        <c:auto val="1"/>
        <c:lblAlgn val="ctr"/>
        <c:lblOffset val="100"/>
        <c:noMultiLvlLbl val="0"/>
      </c:catAx>
      <c:valAx>
        <c:axId val="41673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6123904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86</c:v>
                </c:pt>
                <c:pt idx="1">
                  <c:v>107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105</c:v>
                </c:pt>
                <c:pt idx="1">
                  <c:v>108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7746304"/>
        <c:axId val="417784960"/>
      </c:barChart>
      <c:catAx>
        <c:axId val="4177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784960"/>
        <c:crosses val="autoZero"/>
        <c:auto val="1"/>
        <c:lblAlgn val="ctr"/>
        <c:lblOffset val="100"/>
        <c:noMultiLvlLbl val="0"/>
      </c:catAx>
      <c:valAx>
        <c:axId val="41778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746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365</c:v>
                </c:pt>
                <c:pt idx="1">
                  <c:v>533</c:v>
                </c:pt>
                <c:pt idx="2">
                  <c:v>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187</c:v>
                </c:pt>
                <c:pt idx="1">
                  <c:v>210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040"/>
        <c:axId val="192417792"/>
      </c:barChart>
      <c:catAx>
        <c:axId val="1923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7792"/>
        <c:crosses val="autoZero"/>
        <c:auto val="1"/>
        <c:lblAlgn val="ctr"/>
        <c:lblOffset val="100"/>
        <c:noMultiLvlLbl val="0"/>
      </c:catAx>
      <c:valAx>
        <c:axId val="19241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349</c:v>
                </c:pt>
                <c:pt idx="1">
                  <c:v>386</c:v>
                </c:pt>
                <c:pt idx="2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554</c:v>
                </c:pt>
                <c:pt idx="1">
                  <c:v>612</c:v>
                </c:pt>
                <c:pt idx="2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8796672"/>
        <c:axId val="418798208"/>
      </c:barChart>
      <c:catAx>
        <c:axId val="41879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8208"/>
        <c:crosses val="autoZero"/>
        <c:auto val="1"/>
        <c:lblAlgn val="ctr"/>
        <c:lblOffset val="100"/>
        <c:noMultiLvlLbl val="0"/>
      </c:catAx>
      <c:valAx>
        <c:axId val="41879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6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2.1915891384917936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2.4553740261704862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2.3731185235610015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2.6179941002949856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2.3958096966946525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2.5707208229332124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2.9403978519022766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3.3223659329854023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3.5256410256410255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3.6986612207851146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3.5861508206640949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3.645715150139929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4.10142954390742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4.4247787610619467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3.5313138189244384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1.8691853868845019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1.2867786097874594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0.94924740942440056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1867520"/>
        <c:axId val="421869824"/>
      </c:barChart>
      <c:catAx>
        <c:axId val="4218675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21869824"/>
        <c:crosses val="autoZero"/>
        <c:auto val="1"/>
        <c:lblAlgn val="ctr"/>
        <c:lblOffset val="100"/>
        <c:noMultiLvlLbl val="0"/>
      </c:catAx>
      <c:valAx>
        <c:axId val="4218698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218675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2.3400272294077604</c:v>
                </c:pt>
                <c:pt idx="1">
                  <c:v>2.522502080024204</c:v>
                </c:pt>
                <c:pt idx="2">
                  <c:v>2.6340670145979881</c:v>
                </c:pt>
                <c:pt idx="3">
                  <c:v>2.7191589138491792</c:v>
                </c:pt>
                <c:pt idx="4">
                  <c:v>2.5073746312684366</c:v>
                </c:pt>
                <c:pt idx="5">
                  <c:v>2.6558127221844039</c:v>
                </c:pt>
                <c:pt idx="6">
                  <c:v>3.0018531124725816</c:v>
                </c:pt>
                <c:pt idx="7">
                  <c:v>3.3857121246501776</c:v>
                </c:pt>
                <c:pt idx="8">
                  <c:v>3.6513879434233418</c:v>
                </c:pt>
                <c:pt idx="9">
                  <c:v>3.5483321987746765</c:v>
                </c:pt>
                <c:pt idx="10">
                  <c:v>3.4481128507677177</c:v>
                </c:pt>
                <c:pt idx="11">
                  <c:v>3.3034566220406929</c:v>
                </c:pt>
                <c:pt idx="12">
                  <c:v>3.4585129717873078</c:v>
                </c:pt>
                <c:pt idx="13">
                  <c:v>3.66840632327358</c:v>
                </c:pt>
                <c:pt idx="14">
                  <c:v>2.8411239694425534</c:v>
                </c:pt>
                <c:pt idx="15">
                  <c:v>1.4295439074200136</c:v>
                </c:pt>
                <c:pt idx="16">
                  <c:v>0.85848271688979649</c:v>
                </c:pt>
                <c:pt idx="17">
                  <c:v>0.53986082747144692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2488320"/>
        <c:axId val="422498304"/>
      </c:barChart>
      <c:catAx>
        <c:axId val="422488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22498304"/>
        <c:crosses val="autoZero"/>
        <c:auto val="1"/>
        <c:lblAlgn val="ctr"/>
        <c:lblOffset val="100"/>
        <c:noMultiLvlLbl val="0"/>
      </c:catAx>
      <c:valAx>
        <c:axId val="4224983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488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0.33442678822476885</c:v>
                </c:pt>
                <c:pt idx="1">
                  <c:v>0.24506404031997042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1.4569931410556811</c:v>
                </c:pt>
                <c:pt idx="1">
                  <c:v>0.55023812826559393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8.7952115196182845</c:v>
                </c:pt>
                <c:pt idx="1">
                  <c:v>4.6400332917186846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18.397733566225025</c:v>
                </c:pt>
                <c:pt idx="1">
                  <c:v>17.383363388357147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51.446342606398844</c:v>
                </c:pt>
                <c:pt idx="1">
                  <c:v>61.060248763120171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6.3349380138882969</c:v>
                </c:pt>
                <c:pt idx="1">
                  <c:v>5.0538678503722201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13.234354364589102</c:v>
                </c:pt>
                <c:pt idx="1">
                  <c:v>11.067184537846211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6263680"/>
        <c:axId val="426265216"/>
      </c:barChart>
      <c:catAx>
        <c:axId val="426263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265216"/>
        <c:crosses val="autoZero"/>
        <c:auto val="1"/>
        <c:lblAlgn val="ctr"/>
        <c:lblOffset val="100"/>
        <c:noMultiLvlLbl val="0"/>
      </c:catAx>
      <c:valAx>
        <c:axId val="426265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2636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29.844928215396411</c:v>
                </c:pt>
                <c:pt idx="1">
                  <c:v>26.388310907661722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29.035487581476588</c:v>
                </c:pt>
                <c:pt idx="1">
                  <c:v>36.392009987515607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40.748945597068975</c:v>
                </c:pt>
                <c:pt idx="1">
                  <c:v>36.912193091968369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0.37063860605802412</c:v>
                </c:pt>
                <c:pt idx="1">
                  <c:v>0.30748601285430249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9066880"/>
        <c:axId val="429078784"/>
      </c:barChart>
      <c:catAx>
        <c:axId val="42906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9078784"/>
        <c:crosses val="autoZero"/>
        <c:auto val="1"/>
        <c:lblAlgn val="ctr"/>
        <c:lblOffset val="100"/>
        <c:noMultiLvlLbl val="0"/>
      </c:catAx>
      <c:valAx>
        <c:axId val="429078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90668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7</c:v>
                </c:pt>
                <c:pt idx="1">
                  <c:v>4</c:v>
                </c:pt>
                <c:pt idx="2">
                  <c:v>29</c:v>
                </c:pt>
                <c:pt idx="3">
                  <c:v>49</c:v>
                </c:pt>
                <c:pt idx="4">
                  <c:v>82</c:v>
                </c:pt>
                <c:pt idx="5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6</c:v>
                </c:pt>
                <c:pt idx="1">
                  <c:v>2</c:v>
                </c:pt>
                <c:pt idx="2">
                  <c:v>30</c:v>
                </c:pt>
                <c:pt idx="3">
                  <c:v>30</c:v>
                </c:pt>
                <c:pt idx="4">
                  <c:v>42</c:v>
                </c:pt>
                <c:pt idx="5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30808064"/>
        <c:axId val="431534848"/>
      </c:barChart>
      <c:catAx>
        <c:axId val="43080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1534848"/>
        <c:crosses val="autoZero"/>
        <c:auto val="1"/>
        <c:lblAlgn val="ctr"/>
        <c:lblOffset val="100"/>
        <c:noMultiLvlLbl val="0"/>
      </c:catAx>
      <c:valAx>
        <c:axId val="431534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80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0.95</c:v>
                </c:pt>
                <c:pt idx="1">
                  <c:v>0.34</c:v>
                </c:pt>
                <c:pt idx="3">
                  <c:v>0.27</c:v>
                </c:pt>
                <c:pt idx="4">
                  <c:v>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32190592"/>
        <c:axId val="432192128"/>
      </c:barChart>
      <c:catAx>
        <c:axId val="43219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2192128"/>
        <c:crosses val="autoZero"/>
        <c:auto val="1"/>
        <c:lblAlgn val="ctr"/>
        <c:lblOffset val="100"/>
        <c:noMultiLvlLbl val="0"/>
      </c:catAx>
      <c:valAx>
        <c:axId val="4321921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21905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5.8823529411764701</c:v>
                </c:pt>
                <c:pt idx="1">
                  <c:v>65.435745937961599</c:v>
                </c:pt>
                <c:pt idx="2">
                  <c:v>14.553350932470407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94.117647058823522</c:v>
                </c:pt>
                <c:pt idx="1">
                  <c:v>34.564254062038401</c:v>
                </c:pt>
                <c:pt idx="2">
                  <c:v>85.446649067529592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2415104"/>
        <c:axId val="432416640"/>
      </c:barChart>
      <c:catAx>
        <c:axId val="432415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2416640"/>
        <c:crosses val="autoZero"/>
        <c:auto val="1"/>
        <c:lblAlgn val="ctr"/>
        <c:lblOffset val="100"/>
        <c:noMultiLvlLbl val="0"/>
      </c:catAx>
      <c:valAx>
        <c:axId val="432416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24151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18.5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3217920"/>
        <c:axId val="433220992"/>
      </c:barChart>
      <c:catAx>
        <c:axId val="43321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3220992"/>
        <c:crosses val="autoZero"/>
        <c:auto val="1"/>
        <c:lblAlgn val="ctr"/>
        <c:lblOffset val="100"/>
        <c:noMultiLvlLbl val="0"/>
      </c:catAx>
      <c:valAx>
        <c:axId val="43322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3217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483</c:v>
                </c:pt>
                <c:pt idx="1">
                  <c:v>463</c:v>
                </c:pt>
                <c:pt idx="2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464</c:v>
                </c:pt>
                <c:pt idx="1">
                  <c:v>504</c:v>
                </c:pt>
                <c:pt idx="2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3247360"/>
        <c:axId val="433248896"/>
      </c:barChart>
      <c:catAx>
        <c:axId val="43324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248896"/>
        <c:crosses val="autoZero"/>
        <c:auto val="1"/>
        <c:lblAlgn val="ctr"/>
        <c:lblOffset val="100"/>
        <c:noMultiLvlLbl val="0"/>
      </c:catAx>
      <c:valAx>
        <c:axId val="433248896"/>
        <c:scaling>
          <c:orientation val="minMax"/>
          <c:max val="1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324736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3142</c:v>
                </c:pt>
                <c:pt idx="1">
                  <c:v>2679</c:v>
                </c:pt>
                <c:pt idx="2">
                  <c:v>2335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2278</c:v>
                </c:pt>
                <c:pt idx="1">
                  <c:v>1926</c:v>
                </c:pt>
                <c:pt idx="2">
                  <c:v>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936"/>
        <c:axId val="192844544"/>
      </c:barChart>
      <c:catAx>
        <c:axId val="1925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544"/>
        <c:crosses val="autoZero"/>
        <c:auto val="1"/>
        <c:lblAlgn val="ctr"/>
        <c:lblOffset val="100"/>
        <c:noMultiLvlLbl val="0"/>
      </c:catAx>
      <c:valAx>
        <c:axId val="19284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858</c:v>
                </c:pt>
                <c:pt idx="1">
                  <c:v>1043</c:v>
                </c:pt>
                <c:pt idx="2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938</c:v>
                </c:pt>
                <c:pt idx="1">
                  <c:v>1102</c:v>
                </c:pt>
                <c:pt idx="2">
                  <c:v>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3287552"/>
        <c:axId val="433289088"/>
      </c:barChart>
      <c:catAx>
        <c:axId val="4332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289088"/>
        <c:crosses val="autoZero"/>
        <c:auto val="1"/>
        <c:lblAlgn val="ctr"/>
        <c:lblOffset val="100"/>
        <c:noMultiLvlLbl val="0"/>
      </c:catAx>
      <c:valAx>
        <c:axId val="43328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3287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24.761956286518068</c:v>
                </c:pt>
                <c:pt idx="1">
                  <c:v>30.700196765369299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25.259684051071197</c:v>
                </c:pt>
                <c:pt idx="1">
                  <c:v>27.652733118971064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16.765851547284139</c:v>
                </c:pt>
                <c:pt idx="1">
                  <c:v>19.07184335556942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14.412464834451416</c:v>
                </c:pt>
                <c:pt idx="1">
                  <c:v>15.194125833853242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9.4838779484959961</c:v>
                </c:pt>
                <c:pt idx="1">
                  <c:v>4.8423477467965634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9.3161653321791817</c:v>
                </c:pt>
                <c:pt idx="1">
                  <c:v>2.5387531794404188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33803264"/>
        <c:axId val="433805568"/>
      </c:barChart>
      <c:catAx>
        <c:axId val="433803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3805568"/>
        <c:crosses val="autoZero"/>
        <c:auto val="1"/>
        <c:lblAlgn val="ctr"/>
        <c:lblOffset val="100"/>
        <c:noMultiLvlLbl val="0"/>
      </c:catAx>
      <c:valAx>
        <c:axId val="4338055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8032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53.58</c:v>
                </c:pt>
                <c:pt idx="1">
                  <c:v>39.68</c:v>
                </c:pt>
                <c:pt idx="2">
                  <c:v>5.72</c:v>
                </c:pt>
                <c:pt idx="3">
                  <c:v>0.83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55.33</c:v>
                </c:pt>
                <c:pt idx="1">
                  <c:v>36.75</c:v>
                </c:pt>
                <c:pt idx="2">
                  <c:v>6.75</c:v>
                </c:pt>
                <c:pt idx="3">
                  <c:v>0.94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33911680"/>
        <c:axId val="434045312"/>
      </c:barChart>
      <c:catAx>
        <c:axId val="43391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4045312"/>
        <c:crosses val="autoZero"/>
        <c:auto val="1"/>
        <c:lblAlgn val="ctr"/>
        <c:lblOffset val="100"/>
        <c:noMultiLvlLbl val="0"/>
      </c:catAx>
      <c:valAx>
        <c:axId val="434045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9116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58190</c:v>
                </c:pt>
                <c:pt idx="1">
                  <c:v>65669</c:v>
                </c:pt>
                <c:pt idx="2">
                  <c:v>74847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4078848"/>
        <c:axId val="434081792"/>
      </c:barChart>
      <c:catAx>
        <c:axId val="4340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4081792"/>
        <c:crosses val="autoZero"/>
        <c:auto val="1"/>
        <c:lblAlgn val="ctr"/>
        <c:lblOffset val="100"/>
        <c:noMultiLvlLbl val="0"/>
      </c:catAx>
      <c:valAx>
        <c:axId val="43408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407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16062</c:v>
                </c:pt>
                <c:pt idx="1">
                  <c:v>16659</c:v>
                </c:pt>
                <c:pt idx="2">
                  <c:v>17024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19364</c:v>
                </c:pt>
                <c:pt idx="1">
                  <c:v>19698</c:v>
                </c:pt>
                <c:pt idx="2">
                  <c:v>19548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4103424"/>
        <c:axId val="434105344"/>
      </c:barChart>
      <c:catAx>
        <c:axId val="43410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4105344"/>
        <c:crosses val="autoZero"/>
        <c:auto val="1"/>
        <c:lblAlgn val="ctr"/>
        <c:lblOffset val="100"/>
        <c:noMultiLvlLbl val="0"/>
      </c:catAx>
      <c:valAx>
        <c:axId val="43410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4103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30.9</c:v>
                </c:pt>
                <c:pt idx="1">
                  <c:v>26.2</c:v>
                </c:pt>
                <c:pt idx="2">
                  <c:v>2.8</c:v>
                </c:pt>
                <c:pt idx="3">
                  <c:v>40.100000000000009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60.283687943262407</c:v>
                </c:pt>
                <c:pt idx="1">
                  <c:v>70.808576595195035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39.716312056737593</c:v>
                </c:pt>
                <c:pt idx="1">
                  <c:v>29.191423404804961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35129728"/>
        <c:axId val="435361280"/>
      </c:barChart>
      <c:catAx>
        <c:axId val="435129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361280"/>
        <c:crosses val="autoZero"/>
        <c:auto val="1"/>
        <c:lblAlgn val="ctr"/>
        <c:lblOffset val="100"/>
        <c:noMultiLvlLbl val="0"/>
      </c:catAx>
      <c:valAx>
        <c:axId val="4353612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1297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56</c:v>
                </c:pt>
                <c:pt idx="1">
                  <c:v>125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5815552"/>
        <c:axId val="436076928"/>
      </c:barChart>
      <c:catAx>
        <c:axId val="43581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076928"/>
        <c:crosses val="autoZero"/>
        <c:auto val="1"/>
        <c:lblAlgn val="ctr"/>
        <c:lblOffset val="100"/>
        <c:noMultiLvlLbl val="0"/>
      </c:catAx>
      <c:valAx>
        <c:axId val="43607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581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4.3</c:v>
                </c:pt>
                <c:pt idx="1">
                  <c:v>9.6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6475392"/>
        <c:axId val="436476928"/>
      </c:barChart>
      <c:catAx>
        <c:axId val="4364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476928"/>
        <c:crosses val="autoZero"/>
        <c:auto val="1"/>
        <c:lblAlgn val="ctr"/>
        <c:lblOffset val="100"/>
        <c:noMultiLvlLbl val="0"/>
      </c:catAx>
      <c:valAx>
        <c:axId val="43647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647539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14.6</c:v>
                </c:pt>
                <c:pt idx="1">
                  <c:v>11.1</c:v>
                </c:pt>
                <c:pt idx="2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584640"/>
        <c:axId val="437586176"/>
      </c:barChart>
      <c:catAx>
        <c:axId val="43758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586176"/>
        <c:crosses val="autoZero"/>
        <c:auto val="1"/>
        <c:lblAlgn val="ctr"/>
        <c:lblOffset val="100"/>
        <c:noMultiLvlLbl val="0"/>
      </c:catAx>
      <c:valAx>
        <c:axId val="43758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58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16.2</c:v>
                </c:pt>
                <c:pt idx="1">
                  <c:v>52.7</c:v>
                </c:pt>
                <c:pt idx="2">
                  <c:v>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4.1399999999999997</c:v>
                </c:pt>
                <c:pt idx="1">
                  <c:v>2.16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1.98</c:v>
                </c:pt>
                <c:pt idx="2">
                  <c:v>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37637120"/>
        <c:axId val="437638656"/>
      </c:barChart>
      <c:catAx>
        <c:axId val="4376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7638656"/>
        <c:crosses val="autoZero"/>
        <c:auto val="1"/>
        <c:lblAlgn val="ctr"/>
        <c:lblOffset val="100"/>
        <c:noMultiLvlLbl val="0"/>
      </c:catAx>
      <c:valAx>
        <c:axId val="4376386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763712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6.4</c:v>
                </c:pt>
                <c:pt idx="1">
                  <c:v>4.5999999999999996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7842304"/>
        <c:axId val="437991296"/>
      </c:barChart>
      <c:catAx>
        <c:axId val="4378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991296"/>
        <c:crosses val="autoZero"/>
        <c:auto val="1"/>
        <c:lblAlgn val="ctr"/>
        <c:lblOffset val="100"/>
        <c:noMultiLvlLbl val="0"/>
      </c:catAx>
      <c:valAx>
        <c:axId val="43799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78423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39.700000000000003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15.2</c:v>
                </c:pt>
                <c:pt idx="1">
                  <c:v>14.9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48.7</c:v>
                </c:pt>
                <c:pt idx="1">
                  <c:v>45.4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38641792"/>
        <c:axId val="438643712"/>
      </c:barChart>
      <c:catAx>
        <c:axId val="4386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8643712"/>
        <c:crosses val="autoZero"/>
        <c:auto val="1"/>
        <c:lblAlgn val="ctr"/>
        <c:lblOffset val="100"/>
        <c:noMultiLvlLbl val="0"/>
      </c:catAx>
      <c:valAx>
        <c:axId val="438643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386417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5953</c:v>
                </c:pt>
                <c:pt idx="1">
                  <c:v>11112</c:v>
                </c:pt>
                <c:pt idx="2">
                  <c:v>13018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1942</c:v>
                </c:pt>
                <c:pt idx="1">
                  <c:v>4034</c:v>
                </c:pt>
                <c:pt idx="2">
                  <c:v>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9054720"/>
        <c:axId val="439056256"/>
      </c:barChart>
      <c:catAx>
        <c:axId val="43905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056256"/>
        <c:crosses val="autoZero"/>
        <c:auto val="1"/>
        <c:lblAlgn val="ctr"/>
        <c:lblOffset val="100"/>
        <c:noMultiLvlLbl val="0"/>
      </c:catAx>
      <c:valAx>
        <c:axId val="4390562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9054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13230</c:v>
                </c:pt>
                <c:pt idx="1">
                  <c:v>21410</c:v>
                </c:pt>
                <c:pt idx="2">
                  <c:v>33297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4948</c:v>
                </c:pt>
                <c:pt idx="1">
                  <c:v>8845</c:v>
                </c:pt>
                <c:pt idx="2">
                  <c:v>31791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39125120"/>
        <c:axId val="439126656"/>
      </c:barChart>
      <c:catAx>
        <c:axId val="439125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126656"/>
        <c:crosses val="autoZero"/>
        <c:auto val="1"/>
        <c:lblAlgn val="ctr"/>
        <c:lblOffset val="100"/>
        <c:noMultiLvlLbl val="0"/>
      </c:catAx>
      <c:valAx>
        <c:axId val="439126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9125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1.9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2.5</c:v>
                </c:pt>
                <c:pt idx="1">
                  <c:v>2.2000000000000002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39404416"/>
        <c:axId val="439405952"/>
      </c:barChart>
      <c:catAx>
        <c:axId val="439404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9405952"/>
        <c:crosses val="autoZero"/>
        <c:auto val="1"/>
        <c:lblAlgn val="ctr"/>
        <c:lblOffset val="100"/>
        <c:noMultiLvlLbl val="0"/>
      </c:catAx>
      <c:valAx>
        <c:axId val="4394059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3940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28.7</c:v>
                </c:pt>
                <c:pt idx="1">
                  <c:v>30.1</c:v>
                </c:pt>
                <c:pt idx="2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37.299999999999997</c:v>
                </c:pt>
                <c:pt idx="2">
                  <c:v>38.1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15426048"/>
        <c:axId val="415427584"/>
      </c:barChart>
      <c:catAx>
        <c:axId val="41542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5427584"/>
        <c:crosses val="autoZero"/>
        <c:auto val="1"/>
        <c:lblAlgn val="ctr"/>
        <c:lblOffset val="100"/>
        <c:noMultiLvlLbl val="0"/>
      </c:catAx>
      <c:valAx>
        <c:axId val="415427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54260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443.45299999999997</c:v>
                </c:pt>
                <c:pt idx="1">
                  <c:v>507.25299999999999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5519872"/>
        <c:axId val="415521408"/>
      </c:barChart>
      <c:catAx>
        <c:axId val="415519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521408"/>
        <c:crosses val="autoZero"/>
        <c:auto val="1"/>
        <c:lblAlgn val="ctr"/>
        <c:lblOffset val="100"/>
        <c:noMultiLvlLbl val="0"/>
      </c:catAx>
      <c:valAx>
        <c:axId val="415521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519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1118.51</c:v>
                </c:pt>
                <c:pt idx="1">
                  <c:v>8813.83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5830400"/>
        <c:axId val="415831936"/>
      </c:barChart>
      <c:catAx>
        <c:axId val="41583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831936"/>
        <c:crosses val="autoZero"/>
        <c:auto val="1"/>
        <c:lblAlgn val="ctr"/>
        <c:lblOffset val="100"/>
        <c:noMultiLvlLbl val="0"/>
      </c:catAx>
      <c:valAx>
        <c:axId val="41583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583040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58</c:v>
                </c:pt>
                <c:pt idx="1">
                  <c:v>57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44</c:v>
                </c:pt>
                <c:pt idx="1">
                  <c:v>43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5845760"/>
        <c:axId val="415884416"/>
      </c:barChart>
      <c:catAx>
        <c:axId val="41584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884416"/>
        <c:crosses val="autoZero"/>
        <c:auto val="1"/>
        <c:lblAlgn val="ctr"/>
        <c:lblOffset val="100"/>
        <c:noMultiLvlLbl val="0"/>
      </c:catAx>
      <c:valAx>
        <c:axId val="41588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8457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16.7</c:v>
                </c:pt>
                <c:pt idx="1">
                  <c:v>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54.4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28.9</c:v>
                </c:pt>
                <c:pt idx="1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896"/>
        <c:axId val="193714816"/>
      </c:barChart>
      <c:catAx>
        <c:axId val="19371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4816"/>
        <c:crosses val="autoZero"/>
        <c:auto val="1"/>
        <c:lblAlgn val="ctr"/>
        <c:lblOffset val="100"/>
        <c:noMultiLvlLbl val="0"/>
      </c:catAx>
      <c:valAx>
        <c:axId val="193714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1647</c:v>
                </c:pt>
                <c:pt idx="1">
                  <c:v>1876</c:v>
                </c:pt>
                <c:pt idx="2">
                  <c:v>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1682</c:v>
                </c:pt>
                <c:pt idx="1">
                  <c:v>2120</c:v>
                </c:pt>
                <c:pt idx="2">
                  <c:v>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848"/>
        <c:axId val="58822656"/>
      </c:barChart>
      <c:catAx>
        <c:axId val="587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22656"/>
        <c:crosses val="autoZero"/>
        <c:auto val="1"/>
        <c:lblAlgn val="ctr"/>
        <c:lblOffset val="100"/>
        <c:noMultiLvlLbl val="0"/>
      </c:catAx>
      <c:valAx>
        <c:axId val="5882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365</c:v>
                </c:pt>
                <c:pt idx="1">
                  <c:v>533</c:v>
                </c:pt>
                <c:pt idx="2">
                  <c:v>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187</c:v>
                </c:pt>
                <c:pt idx="1">
                  <c:v>210</c:v>
                </c:pt>
                <c:pt idx="2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568"/>
        <c:axId val="59615104"/>
      </c:barChart>
      <c:catAx>
        <c:axId val="596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5104"/>
        <c:crosses val="autoZero"/>
        <c:auto val="1"/>
        <c:lblAlgn val="ctr"/>
        <c:lblOffset val="100"/>
        <c:noMultiLvlLbl val="0"/>
      </c:catAx>
      <c:valAx>
        <c:axId val="5961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3142</c:v>
                </c:pt>
                <c:pt idx="1">
                  <c:v>2679</c:v>
                </c:pt>
                <c:pt idx="2">
                  <c:v>2335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2278</c:v>
                </c:pt>
                <c:pt idx="1">
                  <c:v>1926</c:v>
                </c:pt>
                <c:pt idx="2">
                  <c:v>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648"/>
        <c:axId val="146376960"/>
      </c:barChart>
      <c:catAx>
        <c:axId val="1341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960"/>
        <c:crosses val="autoZero"/>
        <c:auto val="1"/>
        <c:lblAlgn val="ctr"/>
        <c:lblOffset val="100"/>
        <c:noMultiLvlLbl val="0"/>
      </c:catAx>
      <c:valAx>
        <c:axId val="1463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16.2</c:v>
                </c:pt>
                <c:pt idx="1">
                  <c:v>52.7</c:v>
                </c:pt>
                <c:pt idx="2">
                  <c:v>31.1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16.7</c:v>
                </c:pt>
                <c:pt idx="1">
                  <c:v>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54.4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28.9</c:v>
                </c:pt>
                <c:pt idx="1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488"/>
        <c:axId val="147281792"/>
      </c:barChart>
      <c:catAx>
        <c:axId val="14721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792"/>
        <c:crosses val="autoZero"/>
        <c:auto val="1"/>
        <c:lblAlgn val="ctr"/>
        <c:lblOffset val="100"/>
        <c:noMultiLvlLbl val="0"/>
      </c:catAx>
      <c:valAx>
        <c:axId val="147281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39.700000000000003</c:v>
                </c:pt>
                <c:pt idx="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15.2</c:v>
                </c:pt>
                <c:pt idx="1">
                  <c:v>14.9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48.7</c:v>
                </c:pt>
                <c:pt idx="1">
                  <c:v>45.4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448"/>
        <c:axId val="148952960"/>
      </c:barChart>
      <c:catAx>
        <c:axId val="1483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960"/>
        <c:crosses val="autoZero"/>
        <c:auto val="1"/>
        <c:lblAlgn val="ctr"/>
        <c:lblOffset val="100"/>
        <c:noMultiLvlLbl val="0"/>
      </c:catAx>
      <c:valAx>
        <c:axId val="1489529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4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7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704"/>
        <c:axId val="150170240"/>
      </c:barChart>
      <c:catAx>
        <c:axId val="15016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70240"/>
        <c:crosses val="autoZero"/>
        <c:auto val="1"/>
        <c:lblAlgn val="ctr"/>
        <c:lblOffset val="100"/>
        <c:noMultiLvlLbl val="0"/>
      </c:catAx>
      <c:valAx>
        <c:axId val="15017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364</c:v>
                </c:pt>
                <c:pt idx="1">
                  <c:v>1661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254</c:v>
                </c:pt>
                <c:pt idx="1">
                  <c:v>1227</c:v>
                </c:pt>
                <c:pt idx="2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6176"/>
        <c:axId val="150321024"/>
      </c:barChart>
      <c:catAx>
        <c:axId val="15030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024"/>
        <c:crosses val="autoZero"/>
        <c:auto val="1"/>
        <c:lblAlgn val="ctr"/>
        <c:lblOffset val="100"/>
        <c:noMultiLvlLbl val="0"/>
      </c:catAx>
      <c:valAx>
        <c:axId val="15032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126</c:v>
                </c:pt>
                <c:pt idx="1">
                  <c:v>472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48</c:v>
                </c:pt>
                <c:pt idx="1">
                  <c:v>360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904"/>
        <c:axId val="150401792"/>
      </c:barChart>
      <c:catAx>
        <c:axId val="15039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792"/>
        <c:crosses val="autoZero"/>
        <c:auto val="1"/>
        <c:lblAlgn val="ctr"/>
        <c:lblOffset val="100"/>
        <c:noMultiLvlLbl val="0"/>
      </c:catAx>
      <c:valAx>
        <c:axId val="1504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4394</c:v>
                </c:pt>
                <c:pt idx="1">
                  <c:v>3669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968"/>
        <c:axId val="151127168"/>
      </c:barChart>
      <c:catAx>
        <c:axId val="15072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168"/>
        <c:crosses val="autoZero"/>
        <c:auto val="1"/>
        <c:lblAlgn val="ctr"/>
        <c:lblOffset val="100"/>
        <c:noMultiLvlLbl val="0"/>
      </c:catAx>
      <c:valAx>
        <c:axId val="15112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7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5872"/>
        <c:axId val="193858560"/>
      </c:barChart>
      <c:catAx>
        <c:axId val="19385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560"/>
        <c:crosses val="autoZero"/>
        <c:auto val="1"/>
        <c:lblAlgn val="ctr"/>
        <c:lblOffset val="100"/>
        <c:noMultiLvlLbl val="0"/>
      </c:catAx>
      <c:valAx>
        <c:axId val="19385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1972</c:v>
                </c:pt>
                <c:pt idx="1">
                  <c:v>1692</c:v>
                </c:pt>
                <c:pt idx="2">
                  <c:v>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816"/>
        <c:axId val="151266432"/>
      </c:barChart>
      <c:catAx>
        <c:axId val="15118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432"/>
        <c:crosses val="autoZero"/>
        <c:auto val="1"/>
        <c:lblAlgn val="ctr"/>
        <c:lblOffset val="100"/>
        <c:noMultiLvlLbl val="0"/>
      </c:catAx>
      <c:valAx>
        <c:axId val="15126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121</c:v>
                </c:pt>
                <c:pt idx="1">
                  <c:v>118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640"/>
        <c:axId val="151346176"/>
      </c:barChart>
      <c:catAx>
        <c:axId val="15134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6176"/>
        <c:crosses val="autoZero"/>
        <c:auto val="1"/>
        <c:lblAlgn val="ctr"/>
        <c:lblOffset val="100"/>
        <c:noMultiLvlLbl val="0"/>
      </c:catAx>
      <c:valAx>
        <c:axId val="151346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56</c:v>
                </c:pt>
                <c:pt idx="1">
                  <c:v>125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656"/>
        <c:axId val="151480192"/>
      </c:barChart>
      <c:catAx>
        <c:axId val="1514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192"/>
        <c:crosses val="autoZero"/>
        <c:auto val="1"/>
        <c:lblAlgn val="ctr"/>
        <c:lblOffset val="100"/>
        <c:noMultiLvlLbl val="0"/>
      </c:catAx>
      <c:valAx>
        <c:axId val="15148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209</c:v>
                </c:pt>
                <c:pt idx="1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9312"/>
        <c:axId val="152992000"/>
      </c:barChart>
      <c:catAx>
        <c:axId val="15282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000"/>
        <c:crosses val="autoZero"/>
        <c:auto val="1"/>
        <c:lblAlgn val="ctr"/>
        <c:lblOffset val="100"/>
        <c:noMultiLvlLbl val="0"/>
      </c:catAx>
      <c:valAx>
        <c:axId val="152992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443.45299999999997</c:v>
                </c:pt>
                <c:pt idx="1">
                  <c:v>507.25299999999999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8528"/>
        <c:axId val="153436160"/>
      </c:barChart>
      <c:catAx>
        <c:axId val="153318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160"/>
        <c:crosses val="autoZero"/>
        <c:auto val="1"/>
        <c:lblAlgn val="ctr"/>
        <c:lblOffset val="100"/>
        <c:noMultiLvlLbl val="0"/>
      </c:catAx>
      <c:valAx>
        <c:axId val="153436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38557</c:v>
                </c:pt>
                <c:pt idx="1">
                  <c:v>37454</c:v>
                </c:pt>
                <c:pt idx="2">
                  <c:v>37484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000"/>
        <c:axId val="153513984"/>
      </c:barChart>
      <c:catAx>
        <c:axId val="1535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3984"/>
        <c:crosses val="autoZero"/>
        <c:auto val="1"/>
        <c:lblAlgn val="ctr"/>
        <c:lblOffset val="100"/>
        <c:noMultiLvlLbl val="0"/>
      </c:catAx>
      <c:valAx>
        <c:axId val="153513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6.4</c:v>
                </c:pt>
                <c:pt idx="1">
                  <c:v>4.5999999999999996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472"/>
        <c:axId val="153755008"/>
      </c:barChart>
      <c:catAx>
        <c:axId val="1537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5008"/>
        <c:crosses val="autoZero"/>
        <c:auto val="1"/>
        <c:lblAlgn val="ctr"/>
        <c:lblOffset val="100"/>
        <c:noMultiLvlLbl val="0"/>
      </c:catAx>
      <c:valAx>
        <c:axId val="1537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18.5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544"/>
        <c:axId val="153853312"/>
      </c:barChart>
      <c:catAx>
        <c:axId val="153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auto val="1"/>
        <c:lblAlgn val="ctr"/>
        <c:lblOffset val="100"/>
        <c:noMultiLvlLbl val="0"/>
      </c:catAx>
      <c:valAx>
        <c:axId val="1538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17.72369714847591</c:v>
                </c:pt>
                <c:pt idx="1">
                  <c:v>60.877581120943958</c:v>
                </c:pt>
                <c:pt idx="2">
                  <c:v>21.398721730580135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111</c:v>
                </c:pt>
                <c:pt idx="1">
                  <c:v>99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12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712"/>
        <c:axId val="154112000"/>
      </c:barChart>
      <c:catAx>
        <c:axId val="1540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000"/>
        <c:crosses val="autoZero"/>
        <c:auto val="1"/>
        <c:lblAlgn val="ctr"/>
        <c:lblOffset val="100"/>
        <c:noMultiLvlLbl val="0"/>
      </c:catAx>
      <c:valAx>
        <c:axId val="15411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364</c:v>
                </c:pt>
                <c:pt idx="1">
                  <c:v>1661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254</c:v>
                </c:pt>
                <c:pt idx="1">
                  <c:v>1227</c:v>
                </c:pt>
                <c:pt idx="2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792"/>
        <c:axId val="199078656"/>
      </c:barChart>
      <c:catAx>
        <c:axId val="19849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8656"/>
        <c:crosses val="autoZero"/>
        <c:auto val="1"/>
        <c:lblAlgn val="ctr"/>
        <c:lblOffset val="100"/>
        <c:noMultiLvlLbl val="0"/>
      </c:catAx>
      <c:valAx>
        <c:axId val="1990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792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824"/>
        <c:axId val="154615808"/>
      </c:barChart>
      <c:catAx>
        <c:axId val="1545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5808"/>
        <c:crosses val="autoZero"/>
        <c:auto val="1"/>
        <c:lblAlgn val="ctr"/>
        <c:lblOffset val="100"/>
        <c:noMultiLvlLbl val="0"/>
      </c:catAx>
      <c:valAx>
        <c:axId val="1546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94.1</c:v>
                </c:pt>
                <c:pt idx="1">
                  <c:v>95.5</c:v>
                </c:pt>
                <c:pt idx="2">
                  <c:v>95.7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</c:v>
                </c:pt>
                <c:pt idx="1">
                  <c:v>95.9</c:v>
                </c:pt>
                <c:pt idx="2">
                  <c:v>102.4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760"/>
        <c:axId val="154934272"/>
      </c:barChart>
      <c:catAx>
        <c:axId val="15483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272"/>
        <c:crosses val="autoZero"/>
        <c:auto val="1"/>
        <c:lblAlgn val="ctr"/>
        <c:lblOffset val="100"/>
        <c:noMultiLvlLbl val="0"/>
      </c:catAx>
      <c:valAx>
        <c:axId val="154934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1480</c:v>
                </c:pt>
                <c:pt idx="1">
                  <c:v>1310</c:v>
                </c:pt>
                <c:pt idx="2">
                  <c:v>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960"/>
        <c:axId val="155159936"/>
      </c:barChart>
      <c:catAx>
        <c:axId val="1551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936"/>
        <c:crosses val="autoZero"/>
        <c:auto val="1"/>
        <c:lblAlgn val="ctr"/>
        <c:lblOffset val="100"/>
        <c:noMultiLvlLbl val="0"/>
      </c:catAx>
      <c:valAx>
        <c:axId val="15515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86</c:v>
                </c:pt>
                <c:pt idx="1">
                  <c:v>107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105</c:v>
                </c:pt>
                <c:pt idx="1">
                  <c:v>108</c:v>
                </c:pt>
                <c:pt idx="2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888"/>
        <c:axId val="155508736"/>
      </c:barChart>
      <c:catAx>
        <c:axId val="155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8736"/>
        <c:crosses val="autoZero"/>
        <c:auto val="1"/>
        <c:lblAlgn val="ctr"/>
        <c:lblOffset val="100"/>
        <c:noMultiLvlLbl val="0"/>
      </c:catAx>
      <c:valAx>
        <c:axId val="1555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349</c:v>
                </c:pt>
                <c:pt idx="1">
                  <c:v>386</c:v>
                </c:pt>
                <c:pt idx="2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554</c:v>
                </c:pt>
                <c:pt idx="1">
                  <c:v>612</c:v>
                </c:pt>
                <c:pt idx="2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2112"/>
        <c:axId val="156132480"/>
      </c:barChart>
      <c:catAx>
        <c:axId val="15572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480"/>
        <c:crosses val="autoZero"/>
        <c:auto val="1"/>
        <c:lblAlgn val="ctr"/>
        <c:lblOffset val="100"/>
        <c:noMultiLvlLbl val="0"/>
      </c:catAx>
      <c:valAx>
        <c:axId val="15613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2.1915891384917936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2.4553740261704862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2.3731185235610015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2.6179941002949856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2.3958096966946525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2.5707208229332124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2.9403978519022766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3.3223659329854023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3.5256410256410255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3.6986612207851146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3.5861508206640949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3.645715150139929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4.10142954390742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4.4247787610619467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3.5313138189244384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1.8691853868845019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1.2867786097874594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0.94924740942440056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512"/>
        <c:axId val="157429120"/>
      </c:barChart>
      <c:catAx>
        <c:axId val="1573285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9120"/>
        <c:crosses val="autoZero"/>
        <c:auto val="1"/>
        <c:lblAlgn val="ctr"/>
        <c:lblOffset val="100"/>
        <c:noMultiLvlLbl val="0"/>
      </c:catAx>
      <c:valAx>
        <c:axId val="1574291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2.3400272294077604</c:v>
                </c:pt>
                <c:pt idx="1">
                  <c:v>2.522502080024204</c:v>
                </c:pt>
                <c:pt idx="2">
                  <c:v>2.6340670145979881</c:v>
                </c:pt>
                <c:pt idx="3">
                  <c:v>2.7191589138491792</c:v>
                </c:pt>
                <c:pt idx="4">
                  <c:v>2.5073746312684366</c:v>
                </c:pt>
                <c:pt idx="5">
                  <c:v>2.6558127221844039</c:v>
                </c:pt>
                <c:pt idx="6">
                  <c:v>3.0018531124725816</c:v>
                </c:pt>
                <c:pt idx="7">
                  <c:v>3.3857121246501776</c:v>
                </c:pt>
                <c:pt idx="8">
                  <c:v>3.6513879434233418</c:v>
                </c:pt>
                <c:pt idx="9">
                  <c:v>3.5483321987746765</c:v>
                </c:pt>
                <c:pt idx="10">
                  <c:v>3.4481128507677177</c:v>
                </c:pt>
                <c:pt idx="11">
                  <c:v>3.3034566220406929</c:v>
                </c:pt>
                <c:pt idx="12">
                  <c:v>3.4585129717873078</c:v>
                </c:pt>
                <c:pt idx="13">
                  <c:v>3.66840632327358</c:v>
                </c:pt>
                <c:pt idx="14">
                  <c:v>2.8411239694425534</c:v>
                </c:pt>
                <c:pt idx="15">
                  <c:v>1.4295439074200136</c:v>
                </c:pt>
                <c:pt idx="16">
                  <c:v>0.85848271688979649</c:v>
                </c:pt>
                <c:pt idx="17">
                  <c:v>0.53986082747144692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240"/>
        <c:axId val="157876992"/>
      </c:barChart>
      <c:catAx>
        <c:axId val="157834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4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0.33442678822476885</c:v>
                </c:pt>
                <c:pt idx="1">
                  <c:v>0.24506404031997042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1.4569931410556811</c:v>
                </c:pt>
                <c:pt idx="1">
                  <c:v>0.55023812826559393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8.7952115196182845</c:v>
                </c:pt>
                <c:pt idx="1">
                  <c:v>4.6400332917186846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18.397733566225025</c:v>
                </c:pt>
                <c:pt idx="1">
                  <c:v>17.383363388357147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51.446342606398844</c:v>
                </c:pt>
                <c:pt idx="1">
                  <c:v>61.060248763120171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6.3349380138882969</c:v>
                </c:pt>
                <c:pt idx="1">
                  <c:v>5.0538678503722201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13.234354364589102</c:v>
                </c:pt>
                <c:pt idx="1">
                  <c:v>11.067184537846211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456"/>
        <c:axId val="158859648"/>
      </c:barChart>
      <c:catAx>
        <c:axId val="15875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648"/>
        <c:crosses val="autoZero"/>
        <c:auto val="1"/>
        <c:lblAlgn val="ctr"/>
        <c:lblOffset val="100"/>
        <c:noMultiLvlLbl val="0"/>
      </c:catAx>
      <c:valAx>
        <c:axId val="15885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29.844928215396411</c:v>
                </c:pt>
                <c:pt idx="1">
                  <c:v>26.388310907661722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29.035487581476588</c:v>
                </c:pt>
                <c:pt idx="1">
                  <c:v>36.392009987515607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40.748945597068975</c:v>
                </c:pt>
                <c:pt idx="1">
                  <c:v>36.912193091968369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0.37063860605802412</c:v>
                </c:pt>
                <c:pt idx="1">
                  <c:v>0.30748601285430249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544"/>
        <c:axId val="159550080"/>
      </c:barChart>
      <c:catAx>
        <c:axId val="15954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50080"/>
        <c:crosses val="autoZero"/>
        <c:auto val="1"/>
        <c:lblAlgn val="ctr"/>
        <c:lblOffset val="100"/>
        <c:noMultiLvlLbl val="0"/>
      </c:catAx>
      <c:valAx>
        <c:axId val="159550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7</c:v>
                </c:pt>
                <c:pt idx="1">
                  <c:v>4</c:v>
                </c:pt>
                <c:pt idx="2">
                  <c:v>29</c:v>
                </c:pt>
                <c:pt idx="3">
                  <c:v>49</c:v>
                </c:pt>
                <c:pt idx="4">
                  <c:v>82</c:v>
                </c:pt>
                <c:pt idx="5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6</c:v>
                </c:pt>
                <c:pt idx="1">
                  <c:v>2</c:v>
                </c:pt>
                <c:pt idx="2">
                  <c:v>30</c:v>
                </c:pt>
                <c:pt idx="3">
                  <c:v>30</c:v>
                </c:pt>
                <c:pt idx="4">
                  <c:v>42</c:v>
                </c:pt>
                <c:pt idx="5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837568"/>
        <c:axId val="159924992"/>
      </c:barChart>
      <c:catAx>
        <c:axId val="159837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992"/>
        <c:crosses val="autoZero"/>
        <c:auto val="1"/>
        <c:lblAlgn val="ctr"/>
        <c:lblOffset val="100"/>
        <c:noMultiLvlLbl val="0"/>
      </c:catAx>
      <c:valAx>
        <c:axId val="15992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126</c:v>
                </c:pt>
                <c:pt idx="1">
                  <c:v>472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48</c:v>
                </c:pt>
                <c:pt idx="1">
                  <c:v>360</c:v>
                </c:pt>
                <c:pt idx="2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2928"/>
        <c:axId val="199534464"/>
      </c:barChart>
      <c:catAx>
        <c:axId val="19953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464"/>
        <c:crosses val="autoZero"/>
        <c:auto val="1"/>
        <c:lblAlgn val="ctr"/>
        <c:lblOffset val="100"/>
        <c:noMultiLvlLbl val="0"/>
      </c:catAx>
      <c:valAx>
        <c:axId val="19953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292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0.95</c:v>
                </c:pt>
                <c:pt idx="1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1536"/>
        <c:axId val="160323456"/>
      </c:barChart>
      <c:catAx>
        <c:axId val="1603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456"/>
        <c:crosses val="autoZero"/>
        <c:auto val="1"/>
        <c:lblAlgn val="ctr"/>
        <c:lblOffset val="100"/>
        <c:noMultiLvlLbl val="0"/>
      </c:catAx>
      <c:valAx>
        <c:axId val="16032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5.8823529411764701</c:v>
                </c:pt>
                <c:pt idx="1">
                  <c:v>65.435745937961599</c:v>
                </c:pt>
                <c:pt idx="2">
                  <c:v>14.553350932470407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94.117647058823522</c:v>
                </c:pt>
                <c:pt idx="1">
                  <c:v>34.564254062038401</c:v>
                </c:pt>
                <c:pt idx="2">
                  <c:v>85.446649067529592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0944"/>
        <c:axId val="160613888"/>
      </c:barChart>
      <c:catAx>
        <c:axId val="16061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888"/>
        <c:crosses val="autoZero"/>
        <c:auto val="1"/>
        <c:lblAlgn val="ctr"/>
        <c:lblOffset val="100"/>
        <c:noMultiLvlLbl val="0"/>
      </c:catAx>
      <c:valAx>
        <c:axId val="1606138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483</c:v>
                </c:pt>
                <c:pt idx="1">
                  <c:v>463</c:v>
                </c:pt>
                <c:pt idx="2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464</c:v>
                </c:pt>
                <c:pt idx="1">
                  <c:v>504</c:v>
                </c:pt>
                <c:pt idx="2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608"/>
        <c:axId val="160886144"/>
      </c:barChart>
      <c:catAx>
        <c:axId val="1608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6144"/>
        <c:crosses val="autoZero"/>
        <c:auto val="1"/>
        <c:lblAlgn val="ctr"/>
        <c:lblOffset val="100"/>
        <c:noMultiLvlLbl val="0"/>
      </c:catAx>
      <c:valAx>
        <c:axId val="16088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858</c:v>
                </c:pt>
                <c:pt idx="1">
                  <c:v>1043</c:v>
                </c:pt>
                <c:pt idx="2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938</c:v>
                </c:pt>
                <c:pt idx="1">
                  <c:v>1102</c:v>
                </c:pt>
                <c:pt idx="2">
                  <c:v>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0064"/>
        <c:axId val="161140096"/>
      </c:barChart>
      <c:catAx>
        <c:axId val="1610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140096"/>
        <c:crosses val="autoZero"/>
        <c:auto val="1"/>
        <c:lblAlgn val="ctr"/>
        <c:lblOffset val="100"/>
        <c:noMultiLvlLbl val="0"/>
      </c:catAx>
      <c:valAx>
        <c:axId val="1611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24.761956286518068</c:v>
                </c:pt>
                <c:pt idx="1">
                  <c:v>30.700196765369299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25.259684051071197</c:v>
                </c:pt>
                <c:pt idx="1">
                  <c:v>27.652733118971064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16.765851547284139</c:v>
                </c:pt>
                <c:pt idx="1">
                  <c:v>19.07184335556942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14.412464834451416</c:v>
                </c:pt>
                <c:pt idx="1">
                  <c:v>15.194125833853242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9.4838779484959961</c:v>
                </c:pt>
                <c:pt idx="1">
                  <c:v>4.8423477467965634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9.3161653321791817</c:v>
                </c:pt>
                <c:pt idx="1">
                  <c:v>2.5387531794404188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168"/>
        <c:axId val="161880704"/>
      </c:barChart>
      <c:catAx>
        <c:axId val="161879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704"/>
        <c:crosses val="autoZero"/>
        <c:auto val="1"/>
        <c:lblAlgn val="ctr"/>
        <c:lblOffset val="100"/>
        <c:noMultiLvlLbl val="0"/>
      </c:catAx>
      <c:valAx>
        <c:axId val="161880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53.58</c:v>
                </c:pt>
                <c:pt idx="1">
                  <c:v>39.68</c:v>
                </c:pt>
                <c:pt idx="2">
                  <c:v>5.72</c:v>
                </c:pt>
                <c:pt idx="3">
                  <c:v>0.83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55.33</c:v>
                </c:pt>
                <c:pt idx="1">
                  <c:v>36.75</c:v>
                </c:pt>
                <c:pt idx="2">
                  <c:v>6.75</c:v>
                </c:pt>
                <c:pt idx="3">
                  <c:v>0.94</c:v>
                </c:pt>
                <c:pt idx="4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9136"/>
        <c:axId val="162214656"/>
      </c:barChart>
      <c:catAx>
        <c:axId val="1621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656"/>
        <c:crosses val="autoZero"/>
        <c:auto val="1"/>
        <c:lblAlgn val="ctr"/>
        <c:lblOffset val="100"/>
        <c:noMultiLvlLbl val="0"/>
      </c:catAx>
      <c:valAx>
        <c:axId val="162214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58190</c:v>
                </c:pt>
                <c:pt idx="1">
                  <c:v>65669</c:v>
                </c:pt>
                <c:pt idx="2">
                  <c:v>74847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576"/>
        <c:axId val="162250752"/>
      </c:barChart>
      <c:catAx>
        <c:axId val="16224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0752"/>
        <c:crosses val="autoZero"/>
        <c:auto val="1"/>
        <c:lblAlgn val="ctr"/>
        <c:lblOffset val="100"/>
        <c:noMultiLvlLbl val="0"/>
      </c:catAx>
      <c:valAx>
        <c:axId val="16225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16062</c:v>
                </c:pt>
                <c:pt idx="1">
                  <c:v>16659</c:v>
                </c:pt>
                <c:pt idx="2">
                  <c:v>17024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19364</c:v>
                </c:pt>
                <c:pt idx="1">
                  <c:v>19698</c:v>
                </c:pt>
                <c:pt idx="2">
                  <c:v>19548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46720"/>
        <c:axId val="162742272"/>
      </c:barChart>
      <c:catAx>
        <c:axId val="16244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2272"/>
        <c:crosses val="autoZero"/>
        <c:auto val="1"/>
        <c:lblAlgn val="ctr"/>
        <c:lblOffset val="100"/>
        <c:noMultiLvlLbl val="0"/>
      </c:catAx>
      <c:valAx>
        <c:axId val="16274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30.9</c:v>
                </c:pt>
                <c:pt idx="1">
                  <c:v>26.2</c:v>
                </c:pt>
                <c:pt idx="2">
                  <c:v>2.8</c:v>
                </c:pt>
                <c:pt idx="3">
                  <c:v>40.100000000000009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60.283687943262407</c:v>
                </c:pt>
                <c:pt idx="1">
                  <c:v>70.808576595195035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39.716312056737593</c:v>
                </c:pt>
                <c:pt idx="1">
                  <c:v>29.191423404804961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856"/>
        <c:axId val="166111104"/>
      </c:barChart>
      <c:catAx>
        <c:axId val="166009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104"/>
        <c:crosses val="autoZero"/>
        <c:auto val="1"/>
        <c:lblAlgn val="ctr"/>
        <c:lblOffset val="100"/>
        <c:noMultiLvlLbl val="0"/>
      </c:catAx>
      <c:valAx>
        <c:axId val="1661111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4394</c:v>
                </c:pt>
                <c:pt idx="1">
                  <c:v>3669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024"/>
        <c:axId val="200151040"/>
      </c:barChart>
      <c:catAx>
        <c:axId val="19996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040"/>
        <c:crosses val="autoZero"/>
        <c:auto val="1"/>
        <c:lblAlgn val="ctr"/>
        <c:lblOffset val="100"/>
        <c:noMultiLvlLbl val="0"/>
      </c:catAx>
      <c:valAx>
        <c:axId val="20015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4.3</c:v>
                </c:pt>
                <c:pt idx="1">
                  <c:v>9.6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936"/>
        <c:axId val="167585280"/>
      </c:barChart>
      <c:catAx>
        <c:axId val="1675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5280"/>
        <c:crosses val="autoZero"/>
        <c:auto val="1"/>
        <c:lblAlgn val="ctr"/>
        <c:lblOffset val="100"/>
        <c:noMultiLvlLbl val="0"/>
      </c:catAx>
      <c:valAx>
        <c:axId val="16758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14.6</c:v>
                </c:pt>
                <c:pt idx="1">
                  <c:v>11.1</c:v>
                </c:pt>
                <c:pt idx="2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504"/>
        <c:axId val="168309504"/>
      </c:barChart>
      <c:catAx>
        <c:axId val="1682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504"/>
        <c:crosses val="autoZero"/>
        <c:auto val="1"/>
        <c:lblAlgn val="ctr"/>
        <c:lblOffset val="100"/>
        <c:noMultiLvlLbl val="0"/>
      </c:catAx>
      <c:valAx>
        <c:axId val="1683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4.1399999999999997</c:v>
                </c:pt>
                <c:pt idx="1">
                  <c:v>2.16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1.98</c:v>
                </c:pt>
                <c:pt idx="2">
                  <c:v>2.12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2608"/>
        <c:axId val="186480896"/>
      </c:barChart>
      <c:catAx>
        <c:axId val="1864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896"/>
        <c:crosses val="autoZero"/>
        <c:auto val="1"/>
        <c:lblAlgn val="ctr"/>
        <c:lblOffset val="100"/>
        <c:noMultiLvlLbl val="0"/>
      </c:catAx>
      <c:valAx>
        <c:axId val="186480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2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5953</c:v>
                </c:pt>
                <c:pt idx="1">
                  <c:v>11112</c:v>
                </c:pt>
                <c:pt idx="2">
                  <c:v>13018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1942</c:v>
                </c:pt>
                <c:pt idx="1">
                  <c:v>4034</c:v>
                </c:pt>
                <c:pt idx="2">
                  <c:v>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408"/>
        <c:axId val="186742656"/>
      </c:barChart>
      <c:catAx>
        <c:axId val="18673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2656"/>
        <c:crosses val="autoZero"/>
        <c:auto val="1"/>
        <c:lblAlgn val="ctr"/>
        <c:lblOffset val="100"/>
        <c:noMultiLvlLbl val="0"/>
      </c:catAx>
      <c:valAx>
        <c:axId val="186742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13230</c:v>
                </c:pt>
                <c:pt idx="1">
                  <c:v>21410</c:v>
                </c:pt>
                <c:pt idx="2">
                  <c:v>33297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4948</c:v>
                </c:pt>
                <c:pt idx="1">
                  <c:v>8845</c:v>
                </c:pt>
                <c:pt idx="2">
                  <c:v>31791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440"/>
        <c:axId val="186895744"/>
      </c:barChart>
      <c:catAx>
        <c:axId val="18689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744"/>
        <c:crosses val="autoZero"/>
        <c:auto val="1"/>
        <c:lblAlgn val="ctr"/>
        <c:lblOffset val="100"/>
        <c:noMultiLvlLbl val="0"/>
      </c:catAx>
      <c:valAx>
        <c:axId val="186895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1.9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2.5</c:v>
                </c:pt>
                <c:pt idx="1">
                  <c:v>2.2000000000000002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656"/>
        <c:axId val="189353344"/>
      </c:barChart>
      <c:catAx>
        <c:axId val="189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3344"/>
        <c:crosses val="autoZero"/>
        <c:auto val="1"/>
        <c:lblAlgn val="ctr"/>
        <c:lblOffset val="100"/>
        <c:noMultiLvlLbl val="0"/>
      </c:catAx>
      <c:valAx>
        <c:axId val="189353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28.7</c:v>
                </c:pt>
                <c:pt idx="1">
                  <c:v>30.1</c:v>
                </c:pt>
                <c:pt idx="2">
                  <c:v>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37.299999999999997</c:v>
                </c:pt>
                <c:pt idx="2">
                  <c:v>38.1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784"/>
        <c:axId val="189546880"/>
      </c:barChart>
      <c:catAx>
        <c:axId val="1894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880"/>
        <c:crosses val="autoZero"/>
        <c:auto val="1"/>
        <c:lblAlgn val="ctr"/>
        <c:lblOffset val="100"/>
        <c:noMultiLvlLbl val="0"/>
      </c:catAx>
      <c:valAx>
        <c:axId val="189546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1118.51</c:v>
                </c:pt>
                <c:pt idx="1">
                  <c:v>8813.83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8928"/>
        <c:axId val="189735296"/>
      </c:barChart>
      <c:catAx>
        <c:axId val="18970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296"/>
        <c:crosses val="autoZero"/>
        <c:auto val="1"/>
        <c:lblAlgn val="ctr"/>
        <c:lblOffset val="100"/>
        <c:noMultiLvlLbl val="0"/>
      </c:catAx>
      <c:valAx>
        <c:axId val="18973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58</c:v>
                </c:pt>
                <c:pt idx="1">
                  <c:v>57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44</c:v>
                </c:pt>
                <c:pt idx="1">
                  <c:v>43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400"/>
        <c:axId val="190043264"/>
      </c:barChart>
      <c:catAx>
        <c:axId val="1899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3264"/>
        <c:crosses val="autoZero"/>
        <c:auto val="1"/>
        <c:lblAlgn val="ctr"/>
        <c:lblOffset val="100"/>
        <c:noMultiLvlLbl val="0"/>
      </c:catAx>
      <c:valAx>
        <c:axId val="1900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54456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51312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98245</v>
      </c>
      <c r="C4" s="35">
        <v>48204</v>
      </c>
      <c r="D4" s="63">
        <v>50041</v>
      </c>
      <c r="E4" s="211"/>
    </row>
    <row r="5" spans="1:5" ht="30" x14ac:dyDescent="0.25">
      <c r="A5" s="201" t="s">
        <v>716</v>
      </c>
      <c r="B5" s="72">
        <v>101930</v>
      </c>
      <c r="C5" s="61">
        <v>49833</v>
      </c>
      <c r="D5" s="111">
        <v>52097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14933</v>
      </c>
      <c r="C4" s="71">
        <v>23327</v>
      </c>
    </row>
    <row r="5" spans="1:6" x14ac:dyDescent="0.25">
      <c r="A5" s="286" t="s">
        <v>719</v>
      </c>
      <c r="B5" s="214">
        <v>4868</v>
      </c>
      <c r="C5" s="214">
        <v>5463</v>
      </c>
    </row>
    <row r="6" spans="1:6" x14ac:dyDescent="0.25">
      <c r="A6" s="286" t="s">
        <v>720</v>
      </c>
      <c r="B6" s="214">
        <v>8054</v>
      </c>
      <c r="C6" s="214">
        <v>8748</v>
      </c>
    </row>
    <row r="7" spans="1:6" x14ac:dyDescent="0.25">
      <c r="A7" s="286" t="s">
        <v>721</v>
      </c>
      <c r="B7" s="214">
        <v>12986</v>
      </c>
      <c r="C7" s="214">
        <v>9682</v>
      </c>
    </row>
    <row r="8" spans="1:6" x14ac:dyDescent="0.25">
      <c r="A8" s="286" t="s">
        <v>722</v>
      </c>
      <c r="B8" s="214">
        <v>122</v>
      </c>
      <c r="C8" s="214">
        <v>464</v>
      </c>
    </row>
    <row r="9" spans="1:6" x14ac:dyDescent="0.25">
      <c r="A9" s="286" t="s">
        <v>723</v>
      </c>
      <c r="B9" s="214">
        <v>4373</v>
      </c>
      <c r="C9" s="214">
        <v>3989</v>
      </c>
    </row>
    <row r="10" spans="1:6" ht="30" x14ac:dyDescent="0.25">
      <c r="A10" s="293" t="s">
        <v>724</v>
      </c>
      <c r="B10" s="214">
        <v>11332</v>
      </c>
      <c r="C10" s="214">
        <v>1212</v>
      </c>
    </row>
    <row r="11" spans="1:6" x14ac:dyDescent="0.25">
      <c r="A11" s="286" t="s">
        <v>887</v>
      </c>
      <c r="B11" s="214">
        <v>2545</v>
      </c>
      <c r="C11" s="214">
        <v>3786</v>
      </c>
    </row>
    <row r="12" spans="1:6" x14ac:dyDescent="0.25">
      <c r="A12" s="294" t="s">
        <v>16</v>
      </c>
      <c r="B12" s="1">
        <f>SUM(B4:B11)</f>
        <v>59213</v>
      </c>
      <c r="C12" s="1">
        <f>SUM(C4:C11)</f>
        <v>56671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17304</v>
      </c>
      <c r="C19" s="71">
        <v>20307</v>
      </c>
    </row>
    <row r="20" spans="1:3" x14ac:dyDescent="0.25">
      <c r="A20" s="286" t="s">
        <v>719</v>
      </c>
      <c r="B20" s="214">
        <v>2482</v>
      </c>
      <c r="C20" s="214">
        <v>3134</v>
      </c>
    </row>
    <row r="21" spans="1:3" x14ac:dyDescent="0.25">
      <c r="A21" s="286" t="s">
        <v>720</v>
      </c>
      <c r="B21" s="214">
        <v>7357</v>
      </c>
      <c r="C21" s="214">
        <v>7875</v>
      </c>
    </row>
    <row r="22" spans="1:3" x14ac:dyDescent="0.25">
      <c r="A22" s="286" t="s">
        <v>721</v>
      </c>
      <c r="B22" s="214">
        <v>13451</v>
      </c>
      <c r="C22" s="214">
        <v>10451</v>
      </c>
    </row>
    <row r="23" spans="1:3" x14ac:dyDescent="0.25">
      <c r="A23" s="286" t="s">
        <v>722</v>
      </c>
      <c r="B23" s="214">
        <v>123</v>
      </c>
      <c r="C23" s="214">
        <v>398</v>
      </c>
    </row>
    <row r="24" spans="1:3" x14ac:dyDescent="0.25">
      <c r="A24" s="286" t="s">
        <v>723</v>
      </c>
      <c r="B24" s="214">
        <v>3514</v>
      </c>
      <c r="C24" s="214">
        <v>2936</v>
      </c>
    </row>
    <row r="25" spans="1:3" ht="30" x14ac:dyDescent="0.25">
      <c r="A25" s="293" t="s">
        <v>724</v>
      </c>
      <c r="B25" s="214">
        <v>7746</v>
      </c>
      <c r="C25" s="214">
        <v>1343</v>
      </c>
    </row>
    <row r="26" spans="1:3" x14ac:dyDescent="0.25">
      <c r="A26" s="286" t="s">
        <v>887</v>
      </c>
      <c r="B26" s="214">
        <v>2326</v>
      </c>
      <c r="C26" s="214">
        <v>4685</v>
      </c>
    </row>
    <row r="27" spans="1:3" x14ac:dyDescent="0.25">
      <c r="A27" s="294" t="s">
        <v>16</v>
      </c>
      <c r="B27" s="1">
        <f>SUM(B19:B26)</f>
        <v>54303</v>
      </c>
      <c r="C27" s="1">
        <f>SUM(C19:C26)</f>
        <v>51129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74.209999999999994</v>
      </c>
      <c r="C4" s="1018">
        <v>71.84</v>
      </c>
      <c r="D4" s="1018">
        <v>76.599999999999994</v>
      </c>
      <c r="E4" s="1019">
        <v>137</v>
      </c>
      <c r="F4" s="1019">
        <v>139.19999999999999</v>
      </c>
      <c r="G4" s="1020">
        <v>43.1</v>
      </c>
      <c r="H4" s="1021">
        <v>41.7</v>
      </c>
      <c r="I4" s="1022">
        <v>44.4</v>
      </c>
      <c r="J4" s="1019">
        <v>14.6</v>
      </c>
    </row>
    <row r="5" spans="1:12" x14ac:dyDescent="0.25">
      <c r="A5" s="498">
        <v>2021</v>
      </c>
      <c r="B5" s="757">
        <v>73.37</v>
      </c>
      <c r="C5" s="758">
        <v>70.86</v>
      </c>
      <c r="D5" s="758">
        <v>75.95</v>
      </c>
      <c r="E5" s="1023">
        <v>136</v>
      </c>
      <c r="F5" s="1023">
        <v>140.1</v>
      </c>
      <c r="G5" s="1024">
        <v>43.2</v>
      </c>
      <c r="H5" s="1025">
        <v>41.8</v>
      </c>
      <c r="I5" s="1026">
        <v>44.5</v>
      </c>
      <c r="J5" s="1023">
        <v>11.1</v>
      </c>
    </row>
    <row r="6" spans="1:12" x14ac:dyDescent="0.25">
      <c r="A6" s="499">
        <v>2022</v>
      </c>
      <c r="B6" s="1011">
        <v>73.13</v>
      </c>
      <c r="C6" s="1012">
        <v>70.52</v>
      </c>
      <c r="D6" s="1012">
        <v>75.78</v>
      </c>
      <c r="E6" s="1013">
        <v>133</v>
      </c>
      <c r="F6" s="1013">
        <v>145.9</v>
      </c>
      <c r="G6" s="1014">
        <v>43.7</v>
      </c>
      <c r="H6" s="1015">
        <v>42.3</v>
      </c>
      <c r="I6" s="1016">
        <v>44.9</v>
      </c>
      <c r="J6" s="1013">
        <v>14.2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14.6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11.1</v>
      </c>
    </row>
    <row r="13" spans="1:12" x14ac:dyDescent="0.25">
      <c r="A13" s="633">
        <f t="shared" si="0"/>
        <v>2022</v>
      </c>
      <c r="B13" s="627">
        <f t="shared" si="1"/>
        <v>14.2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35545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36571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74847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4042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34729</v>
      </c>
      <c r="C5" s="70">
        <v>35426</v>
      </c>
      <c r="D5" s="55">
        <v>19364</v>
      </c>
      <c r="E5" s="110">
        <v>16062</v>
      </c>
      <c r="F5" s="55">
        <v>32.4</v>
      </c>
      <c r="G5" s="55">
        <v>36.200000000000003</v>
      </c>
      <c r="H5" s="110">
        <v>28.7</v>
      </c>
      <c r="I5" s="55"/>
      <c r="J5" s="70"/>
      <c r="K5" s="55"/>
      <c r="L5" s="55"/>
      <c r="M5" s="71">
        <v>51</v>
      </c>
      <c r="N5" s="71">
        <v>44</v>
      </c>
      <c r="O5" s="71">
        <v>58</v>
      </c>
    </row>
    <row r="6" spans="1:16" x14ac:dyDescent="0.25">
      <c r="A6" s="215">
        <v>2021</v>
      </c>
      <c r="B6" s="212">
        <v>35723</v>
      </c>
      <c r="C6" s="212">
        <v>36357</v>
      </c>
      <c r="D6" s="58">
        <v>19698</v>
      </c>
      <c r="E6" s="160">
        <v>16659</v>
      </c>
      <c r="F6" s="58">
        <v>33.6</v>
      </c>
      <c r="G6" s="58">
        <v>37.299999999999997</v>
      </c>
      <c r="H6" s="160">
        <v>30.1</v>
      </c>
      <c r="I6" s="58">
        <v>58190</v>
      </c>
      <c r="J6" s="212">
        <v>5420</v>
      </c>
      <c r="K6" s="58">
        <v>2278</v>
      </c>
      <c r="L6" s="58">
        <v>3142</v>
      </c>
      <c r="M6" s="214">
        <v>50</v>
      </c>
      <c r="N6" s="214">
        <v>43</v>
      </c>
      <c r="O6" s="214">
        <v>57</v>
      </c>
    </row>
    <row r="7" spans="1:16" x14ac:dyDescent="0.25">
      <c r="A7" s="229">
        <v>2022</v>
      </c>
      <c r="B7" s="167">
        <v>35545</v>
      </c>
      <c r="C7" s="167">
        <v>36571</v>
      </c>
      <c r="D7" s="94">
        <v>19548</v>
      </c>
      <c r="E7" s="169">
        <v>17024</v>
      </c>
      <c r="F7" s="94">
        <v>34.6</v>
      </c>
      <c r="G7" s="58">
        <v>38.1</v>
      </c>
      <c r="H7" s="160">
        <v>31.3</v>
      </c>
      <c r="I7" s="94">
        <v>65669</v>
      </c>
      <c r="J7" s="167">
        <v>4605</v>
      </c>
      <c r="K7" s="94">
        <v>1926</v>
      </c>
      <c r="L7" s="94">
        <v>2679</v>
      </c>
      <c r="M7" s="214">
        <v>44</v>
      </c>
      <c r="N7" s="214">
        <v>38</v>
      </c>
      <c r="O7" s="214">
        <v>49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74847</v>
      </c>
      <c r="J8" s="1072">
        <v>4042</v>
      </c>
      <c r="K8" s="1073">
        <v>1707</v>
      </c>
      <c r="L8" s="1073">
        <v>2335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58190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65669</v>
      </c>
      <c r="F14" s="514">
        <f>A5</f>
        <v>2020</v>
      </c>
      <c r="G14" s="310">
        <f>IF(ISBLANK(E5),"",E5)</f>
        <v>16062</v>
      </c>
      <c r="H14" s="310">
        <f>IF(ISBLANK(D5),"",D5)</f>
        <v>19364</v>
      </c>
      <c r="K14" s="514">
        <f>A6</f>
        <v>2021</v>
      </c>
      <c r="L14" s="310">
        <f>IF(ISBLANK(L6),"",L6)</f>
        <v>3142</v>
      </c>
      <c r="M14" s="310">
        <f>IF(ISBLANK(K6),"",K6)</f>
        <v>2278</v>
      </c>
    </row>
    <row r="15" spans="1:16" x14ac:dyDescent="0.25">
      <c r="A15" s="481">
        <f>A8</f>
        <v>2023</v>
      </c>
      <c r="B15" s="311">
        <f t="shared" si="0"/>
        <v>74847</v>
      </c>
      <c r="F15" s="486">
        <f t="shared" ref="F15:F16" si="1">A6</f>
        <v>2021</v>
      </c>
      <c r="G15" s="479">
        <f t="shared" ref="G15:G16" si="2">IF(ISBLANK(E6),"",E6)</f>
        <v>16659</v>
      </c>
      <c r="H15" s="479">
        <f t="shared" ref="H15:H16" si="3">IF(ISBLANK(D6),"",D6)</f>
        <v>19698</v>
      </c>
      <c r="K15" s="486">
        <f>A7</f>
        <v>2022</v>
      </c>
      <c r="L15" s="479">
        <f t="shared" ref="L15:L16" si="4">IF(ISBLANK(L7),"",L7)</f>
        <v>2679</v>
      </c>
      <c r="M15" s="479">
        <f t="shared" ref="M15:M16" si="5">IF(ISBLANK(K7),"",K7)</f>
        <v>1926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17024</v>
      </c>
      <c r="H16" s="311">
        <f t="shared" si="3"/>
        <v>19548</v>
      </c>
      <c r="K16" s="481">
        <f>A8</f>
        <v>2023</v>
      </c>
      <c r="L16" s="311">
        <f t="shared" si="4"/>
        <v>2335</v>
      </c>
      <c r="M16" s="311">
        <f t="shared" si="5"/>
        <v>1707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34729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35723</v>
      </c>
      <c r="C21" s="373"/>
      <c r="D21" s="197"/>
      <c r="F21" s="514">
        <f>A5</f>
        <v>2020</v>
      </c>
      <c r="G21" s="310">
        <f>IF(ISBLANK(E5),"",E5)</f>
        <v>16062</v>
      </c>
      <c r="H21" s="310">
        <f>IF(ISBLANK(D5),"",D5)</f>
        <v>19364</v>
      </c>
      <c r="K21" s="514">
        <f>A6</f>
        <v>2021</v>
      </c>
      <c r="L21" s="310">
        <f>IF(ISBLANK(L6),"",L6)</f>
        <v>3142</v>
      </c>
      <c r="M21" s="310">
        <f>IF(ISBLANK(K6),"",K6)</f>
        <v>2278</v>
      </c>
    </row>
    <row r="22" spans="1:15" x14ac:dyDescent="0.25">
      <c r="A22" s="481">
        <f t="shared" si="6"/>
        <v>2022</v>
      </c>
      <c r="B22" s="311">
        <f t="shared" si="7"/>
        <v>35545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16659</v>
      </c>
      <c r="H22" s="479">
        <f t="shared" ref="H22:H23" si="10">IF(ISBLANK(D6),"",D6)</f>
        <v>19698</v>
      </c>
      <c r="K22" s="486">
        <f>A7</f>
        <v>2022</v>
      </c>
      <c r="L22" s="479">
        <f>IF(ISBLANK(L7),"",L7)</f>
        <v>2679</v>
      </c>
      <c r="M22" s="479">
        <f>IF(ISBLANK(K7),"",K7)</f>
        <v>1926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17024</v>
      </c>
      <c r="H23" s="311">
        <f t="shared" si="10"/>
        <v>19548</v>
      </c>
      <c r="K23" s="481">
        <f>A8</f>
        <v>2023</v>
      </c>
      <c r="L23" s="311">
        <f>IF(ISBLANK(L8),"",L8)</f>
        <v>2335</v>
      </c>
      <c r="M23" s="311">
        <f>IF(ISBLANK(K8),"",K8)</f>
        <v>1707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34729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35723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35545</v>
      </c>
      <c r="C28" s="373"/>
      <c r="D28" s="197"/>
      <c r="F28" s="514">
        <f>A5</f>
        <v>2020</v>
      </c>
      <c r="G28" s="310">
        <f>IF(ISBLANK(H5),"",H5)</f>
        <v>28.7</v>
      </c>
      <c r="H28" s="310">
        <f>IF(ISBLANK(G5),"",G5)</f>
        <v>36.200000000000003</v>
      </c>
      <c r="K28" s="514">
        <f>A5</f>
        <v>2020</v>
      </c>
      <c r="L28" s="310">
        <f>IF(ISBLANK(O5),"",O5)</f>
        <v>58</v>
      </c>
      <c r="M28" s="310">
        <f>IF(ISBLANK(N5),"",N5)</f>
        <v>44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30.1</v>
      </c>
      <c r="H29" s="479">
        <f t="shared" ref="H29:H30" si="15">IF(ISBLANK(G6),"",G6)</f>
        <v>37.299999999999997</v>
      </c>
      <c r="K29" s="486">
        <f t="shared" ref="K29:K30" si="16">A6</f>
        <v>2021</v>
      </c>
      <c r="L29" s="479">
        <f t="shared" ref="L29:L30" si="17">IF(ISBLANK(O6),"",O6)</f>
        <v>57</v>
      </c>
      <c r="M29" s="479">
        <f t="shared" ref="M29:M30" si="18">IF(ISBLANK(N6),"",N6)</f>
        <v>43</v>
      </c>
    </row>
    <row r="30" spans="1:15" x14ac:dyDescent="0.25">
      <c r="F30" s="481">
        <f t="shared" si="13"/>
        <v>2022</v>
      </c>
      <c r="G30" s="311">
        <f t="shared" si="14"/>
        <v>31.3</v>
      </c>
      <c r="H30" s="311">
        <f t="shared" si="15"/>
        <v>38.1</v>
      </c>
      <c r="K30" s="481">
        <f t="shared" si="16"/>
        <v>2022</v>
      </c>
      <c r="L30" s="311">
        <f t="shared" si="17"/>
        <v>49</v>
      </c>
      <c r="M30" s="311">
        <f t="shared" si="18"/>
        <v>38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28.7</v>
      </c>
      <c r="H35" s="310">
        <f>IF(ISBLANK(G5),"",G5)</f>
        <v>36.200000000000003</v>
      </c>
      <c r="K35" s="514">
        <f>A5</f>
        <v>2020</v>
      </c>
      <c r="L35" s="310">
        <f>IF(ISBLANK(O5),"",O5)</f>
        <v>58</v>
      </c>
      <c r="M35" s="310">
        <f>IF(ISBLANK(N5),"",N5)</f>
        <v>44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30.1</v>
      </c>
      <c r="H36" s="479">
        <f t="shared" ref="H36:H37" si="21">IF(ISBLANK(G6),"",G6)</f>
        <v>37.299999999999997</v>
      </c>
      <c r="K36" s="486">
        <f t="shared" ref="K36:K37" si="22">A6</f>
        <v>2021</v>
      </c>
      <c r="L36" s="479">
        <f t="shared" ref="L36:L37" si="23">IF(ISBLANK(O6),"",O6)</f>
        <v>57</v>
      </c>
      <c r="M36" s="479">
        <f t="shared" ref="M36:M37" si="24">IF(ISBLANK(N6),"",N6)</f>
        <v>43</v>
      </c>
    </row>
    <row r="37" spans="6:15" x14ac:dyDescent="0.25">
      <c r="F37" s="481">
        <f t="shared" si="19"/>
        <v>2022</v>
      </c>
      <c r="G37" s="311">
        <f t="shared" si="20"/>
        <v>31.3</v>
      </c>
      <c r="H37" s="311">
        <f t="shared" si="21"/>
        <v>38.1</v>
      </c>
      <c r="K37" s="481">
        <f t="shared" si="22"/>
        <v>2022</v>
      </c>
      <c r="L37" s="311">
        <f t="shared" si="23"/>
        <v>49</v>
      </c>
      <c r="M37" s="311">
        <f t="shared" si="24"/>
        <v>38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16.8</v>
      </c>
      <c r="C6" s="35">
        <v>17.3</v>
      </c>
      <c r="D6" s="63">
        <v>16.5</v>
      </c>
      <c r="E6" s="35">
        <v>55.8</v>
      </c>
      <c r="F6" s="35">
        <v>51.9</v>
      </c>
      <c r="G6" s="35">
        <v>58.7</v>
      </c>
      <c r="H6" s="292">
        <v>27.4</v>
      </c>
      <c r="I6" s="35">
        <v>30.8</v>
      </c>
      <c r="J6" s="63">
        <v>24.9</v>
      </c>
      <c r="M6" s="127" t="s">
        <v>16</v>
      </c>
      <c r="N6" s="935">
        <f>IF(ISBLANK(B8),"",B8)</f>
        <v>16.2</v>
      </c>
      <c r="O6" s="935">
        <f>IF(ISBLANK(E8),"",E8)</f>
        <v>52.7</v>
      </c>
      <c r="P6" s="128">
        <f>IF(ISBLANK(H8),"",H8)</f>
        <v>31.1</v>
      </c>
    </row>
    <row r="7" spans="1:19" x14ac:dyDescent="0.25">
      <c r="A7" s="286">
        <v>2022</v>
      </c>
      <c r="B7" s="167">
        <v>17</v>
      </c>
      <c r="C7" s="94">
        <v>17.7</v>
      </c>
      <c r="D7" s="169">
        <v>16.600000000000001</v>
      </c>
      <c r="E7" s="94">
        <v>53.7</v>
      </c>
      <c r="F7" s="94">
        <v>49.5</v>
      </c>
      <c r="G7" s="94">
        <v>56.7</v>
      </c>
      <c r="H7" s="167">
        <v>29.2</v>
      </c>
      <c r="I7" s="94">
        <v>32.799999999999997</v>
      </c>
      <c r="J7" s="169">
        <v>26.7</v>
      </c>
    </row>
    <row r="8" spans="1:19" x14ac:dyDescent="0.25">
      <c r="A8" s="218">
        <v>2023</v>
      </c>
      <c r="B8" s="167">
        <v>16.2</v>
      </c>
      <c r="C8" s="94">
        <v>15.3</v>
      </c>
      <c r="D8" s="169">
        <v>16.7</v>
      </c>
      <c r="E8" s="94">
        <v>52.7</v>
      </c>
      <c r="F8" s="94">
        <v>50.5</v>
      </c>
      <c r="G8" s="94">
        <v>54.4</v>
      </c>
      <c r="H8" s="167">
        <v>31.1</v>
      </c>
      <c r="I8" s="94">
        <v>34.200000000000003</v>
      </c>
      <c r="J8" s="169">
        <v>28.9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16.7</v>
      </c>
      <c r="O12" s="936">
        <f>IF(ISBLANK(G8),"",G8)</f>
        <v>54.4</v>
      </c>
      <c r="P12" s="938">
        <f>IF(ISBLANK(J8),"",J8)</f>
        <v>28.9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15.3</v>
      </c>
      <c r="O13" s="937">
        <f>IF(ISBLANK(F8),"",F8)</f>
        <v>50.5</v>
      </c>
      <c r="P13" s="939">
        <f>IF(ISBLANK(I8),"",I8)</f>
        <v>34.200000000000003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16.2</v>
      </c>
      <c r="O20" s="935">
        <f>IF(ISBLANK(E8),"",E8)</f>
        <v>52.7</v>
      </c>
      <c r="P20" s="940">
        <f>IF(ISBLANK(H8),"",H8)</f>
        <v>31.1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16.7</v>
      </c>
      <c r="O24" s="936">
        <f>IF(ISBLANK(G8),"",G8)</f>
        <v>54.4</v>
      </c>
      <c r="P24" s="938">
        <f>IF(ISBLANK(J8),"",J8)</f>
        <v>28.9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15.3</v>
      </c>
      <c r="O25" s="937">
        <f>IF(ISBLANK(F8),"",F8)</f>
        <v>50.5</v>
      </c>
      <c r="P25" s="939">
        <f>IF(ISBLANK(I8),"",I8)</f>
        <v>34.200000000000003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5043064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47680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5466154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51681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13071072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123582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1539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4413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390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654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1081978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32.6</v>
      </c>
      <c r="E20" s="600">
        <v>35.5</v>
      </c>
      <c r="F20" s="600">
        <v>30.9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23.5</v>
      </c>
      <c r="E21" s="751">
        <v>29.1</v>
      </c>
      <c r="F21" s="751">
        <v>26.2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</v>
      </c>
      <c r="E22" s="752">
        <v>3</v>
      </c>
      <c r="F22" s="752">
        <v>2.8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30.9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26.2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40.100000000000009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30.9</v>
      </c>
      <c r="C30" s="204" t="s">
        <v>493</v>
      </c>
    </row>
    <row r="31" spans="1:11" x14ac:dyDescent="0.25">
      <c r="A31" s="698" t="s">
        <v>1430</v>
      </c>
      <c r="B31" s="734">
        <f>F21</f>
        <v>26.2</v>
      </c>
    </row>
    <row r="32" spans="1:11" x14ac:dyDescent="0.25">
      <c r="A32" s="698" t="s">
        <v>1431</v>
      </c>
      <c r="B32" s="734">
        <f>F22</f>
        <v>2.8</v>
      </c>
    </row>
    <row r="33" spans="1:2" x14ac:dyDescent="0.25">
      <c r="A33" s="699" t="s">
        <v>1432</v>
      </c>
      <c r="B33" s="732">
        <f>100-(B30+B31+B32)</f>
        <v>40.100000000000009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1549</v>
      </c>
      <c r="C4" s="71">
        <v>86</v>
      </c>
      <c r="D4" s="71">
        <v>105</v>
      </c>
      <c r="G4" s="217">
        <f>A4</f>
        <v>2021</v>
      </c>
      <c r="H4" s="289">
        <f>IF(ISBLANK(C4),"",C4)</f>
        <v>86</v>
      </c>
      <c r="I4" s="289">
        <f>IF(ISBLANK(D4),"",D4)</f>
        <v>105</v>
      </c>
    </row>
    <row r="5" spans="1:9" x14ac:dyDescent="0.25">
      <c r="A5" s="286">
        <v>2022</v>
      </c>
      <c r="B5" s="214">
        <v>1544</v>
      </c>
      <c r="C5" s="214">
        <v>107</v>
      </c>
      <c r="D5" s="214">
        <v>108</v>
      </c>
      <c r="G5" s="286">
        <f t="shared" ref="G5:G6" si="0">A5</f>
        <v>2022</v>
      </c>
      <c r="H5" s="290">
        <f t="shared" ref="H5:H6" si="1">IF(ISBLANK(C5),"",C5)</f>
        <v>107</v>
      </c>
      <c r="I5" s="290">
        <f t="shared" ref="I5:I6" si="2">IF(ISBLANK(D5),"",D5)</f>
        <v>108</v>
      </c>
    </row>
    <row r="6" spans="1:9" x14ac:dyDescent="0.25">
      <c r="A6" s="218">
        <v>2023</v>
      </c>
      <c r="B6" s="168">
        <v>1539</v>
      </c>
      <c r="C6" s="168">
        <v>98</v>
      </c>
      <c r="D6" s="168">
        <v>92</v>
      </c>
      <c r="G6" s="219">
        <f t="shared" si="0"/>
        <v>2023</v>
      </c>
      <c r="H6" s="291">
        <f t="shared" si="1"/>
        <v>98</v>
      </c>
      <c r="I6" s="291">
        <f t="shared" si="2"/>
        <v>92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86</v>
      </c>
      <c r="I12" s="289">
        <f>IF(ISBLANK(D4),"",D4)</f>
        <v>105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107</v>
      </c>
      <c r="I13" s="290">
        <f t="shared" si="4"/>
        <v>108</v>
      </c>
    </row>
    <row r="14" spans="1:9" x14ac:dyDescent="0.25">
      <c r="G14" s="219">
        <f t="shared" si="3"/>
        <v>2023</v>
      </c>
      <c r="H14" s="291">
        <f t="shared" ref="H14:I14" si="5">IF(ISBLANK(C6),"",C6)</f>
        <v>98</v>
      </c>
      <c r="I14" s="291">
        <f t="shared" si="5"/>
        <v>92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3910</v>
      </c>
      <c r="C23" s="71">
        <v>349</v>
      </c>
      <c r="D23" s="71">
        <v>554</v>
      </c>
      <c r="G23" s="217">
        <f>A23</f>
        <v>2021</v>
      </c>
      <c r="H23" s="289">
        <f>IF(ISBLANK(C23),"",C23)</f>
        <v>349</v>
      </c>
      <c r="I23" s="289">
        <f>IF(ISBLANK(D23),"",D23)</f>
        <v>554</v>
      </c>
    </row>
    <row r="24" spans="1:13" x14ac:dyDescent="0.25">
      <c r="A24" s="286">
        <v>2022</v>
      </c>
      <c r="B24" s="214">
        <v>4141</v>
      </c>
      <c r="C24" s="214">
        <v>386</v>
      </c>
      <c r="D24" s="214">
        <v>612</v>
      </c>
      <c r="G24" s="286">
        <f t="shared" ref="G24:G25" si="6">A24</f>
        <v>2022</v>
      </c>
      <c r="H24" s="290">
        <f t="shared" ref="H24:H25" si="7">IF(ISBLANK(C24),"",C24)</f>
        <v>386</v>
      </c>
      <c r="I24" s="290">
        <f t="shared" ref="I24:I25" si="8">IF(ISBLANK(D24),"",D24)</f>
        <v>612</v>
      </c>
    </row>
    <row r="25" spans="1:13" x14ac:dyDescent="0.25">
      <c r="A25" s="218">
        <v>2023</v>
      </c>
      <c r="B25" s="168">
        <v>4413</v>
      </c>
      <c r="C25" s="168">
        <v>390</v>
      </c>
      <c r="D25" s="168">
        <v>654</v>
      </c>
      <c r="G25" s="219">
        <f t="shared" si="6"/>
        <v>2023</v>
      </c>
      <c r="H25" s="291">
        <f t="shared" si="7"/>
        <v>390</v>
      </c>
      <c r="I25" s="291">
        <f t="shared" si="8"/>
        <v>654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349</v>
      </c>
      <c r="I31" s="289">
        <f>IF(ISBLANK(D23),"",D23)</f>
        <v>554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386</v>
      </c>
      <c r="I32" s="290">
        <f t="shared" si="10"/>
        <v>612</v>
      </c>
    </row>
    <row r="33" spans="7:9" x14ac:dyDescent="0.25">
      <c r="G33" s="219">
        <f t="shared" si="9"/>
        <v>2023</v>
      </c>
      <c r="H33" s="291">
        <f t="shared" ref="H33:I33" si="11">IF(ISBLANK(C25),"",C25)</f>
        <v>390</v>
      </c>
      <c r="I33" s="291">
        <f t="shared" si="11"/>
        <v>654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3299334</v>
      </c>
      <c r="C4" s="1077">
        <v>30175</v>
      </c>
      <c r="D4" s="110">
        <v>2379218</v>
      </c>
      <c r="E4" s="70">
        <v>21760</v>
      </c>
      <c r="F4" s="1076">
        <v>805453</v>
      </c>
      <c r="G4" s="70">
        <v>7366</v>
      </c>
      <c r="H4" s="1078">
        <v>10113495</v>
      </c>
      <c r="I4" s="1077">
        <v>92496</v>
      </c>
    </row>
    <row r="5" spans="1:9" x14ac:dyDescent="0.25">
      <c r="A5" s="587">
        <v>2021</v>
      </c>
      <c r="B5" s="1079">
        <v>3780513</v>
      </c>
      <c r="C5" s="1080">
        <v>34944</v>
      </c>
      <c r="D5" s="160">
        <v>3090950</v>
      </c>
      <c r="E5" s="212">
        <v>28570</v>
      </c>
      <c r="F5" s="1079">
        <v>318551</v>
      </c>
      <c r="G5" s="212">
        <v>2944</v>
      </c>
      <c r="H5" s="1081">
        <v>10639439</v>
      </c>
      <c r="I5" s="1080">
        <v>98343</v>
      </c>
    </row>
    <row r="6" spans="1:9" x14ac:dyDescent="0.25">
      <c r="A6" s="588">
        <v>2022</v>
      </c>
      <c r="B6" s="1082">
        <v>4043943</v>
      </c>
      <c r="C6" s="1083">
        <v>38234</v>
      </c>
      <c r="D6" s="169">
        <v>3423547</v>
      </c>
      <c r="E6" s="167">
        <v>32368</v>
      </c>
      <c r="F6" s="1082">
        <v>360317</v>
      </c>
      <c r="G6" s="167">
        <v>3407</v>
      </c>
      <c r="H6" s="1084">
        <v>13071072</v>
      </c>
      <c r="I6" s="1083">
        <v>123582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698128</v>
      </c>
      <c r="C4" s="1076">
        <v>3676156</v>
      </c>
      <c r="D4" s="1077">
        <v>33621</v>
      </c>
      <c r="E4" s="1076">
        <v>3670945</v>
      </c>
      <c r="F4" s="1077">
        <v>33574</v>
      </c>
    </row>
    <row r="5" spans="1:6" x14ac:dyDescent="0.25">
      <c r="A5" s="480">
        <v>2021</v>
      </c>
      <c r="B5" s="1081">
        <v>536322</v>
      </c>
      <c r="C5" s="1079">
        <v>4333325</v>
      </c>
      <c r="D5" s="1080">
        <v>40054</v>
      </c>
      <c r="E5" s="1079">
        <v>3599200</v>
      </c>
      <c r="F5" s="1080">
        <v>33268</v>
      </c>
    </row>
    <row r="6" spans="1:6" ht="15.75" thickBot="1" x14ac:dyDescent="0.3">
      <c r="A6" s="960">
        <v>2022</v>
      </c>
      <c r="B6" s="1085">
        <v>1081978</v>
      </c>
      <c r="C6" s="1086">
        <v>5043064</v>
      </c>
      <c r="D6" s="1087">
        <v>47680</v>
      </c>
      <c r="E6" s="1086">
        <v>5466154</v>
      </c>
      <c r="F6" s="1087">
        <v>51681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Šabac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797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105768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133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-8.6999999999999993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73.13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145.9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98245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101930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3497</v>
      </c>
      <c r="C63" s="548">
        <f>IF(ISBLANK('DEM2'!C7),"-",'DEM2'!C7)</f>
        <v>3649</v>
      </c>
      <c r="D63" s="548"/>
      <c r="E63" s="548">
        <f>IF(ISBLANK('DEM2'!D8),"-",'DEM2'!D8)</f>
        <v>3368</v>
      </c>
      <c r="F63" s="548">
        <f>IF(ISBLANK('DEM2'!C8),"-",'DEM2'!C8)</f>
        <v>3520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4013</v>
      </c>
      <c r="C64" s="317">
        <f>IF(ISBLANK('DEM2'!F7),"-",'DEM2'!F7)</f>
        <v>4479</v>
      </c>
      <c r="D64" s="789"/>
      <c r="E64" s="317">
        <f>IF(ISBLANK('DEM2'!G8),"-",'DEM2'!G8)</f>
        <v>4057</v>
      </c>
      <c r="F64" s="317">
        <f>IF(ISBLANK('DEM2'!F8),"-",'DEM2'!F8)</f>
        <v>4409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2301</v>
      </c>
      <c r="C65" s="345">
        <f>IF(ISBLANK('DEM2'!I7),"-",'DEM2'!I7)</f>
        <v>2382</v>
      </c>
      <c r="D65" s="393"/>
      <c r="E65" s="345">
        <f>IF(ISBLANK('DEM2'!J8),"-",'DEM2'!J8)</f>
        <v>2224</v>
      </c>
      <c r="F65" s="345">
        <f>IF(ISBLANK('DEM2'!I8),"-",'DEM2'!I8)</f>
        <v>2309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9219</v>
      </c>
      <c r="C66" s="348">
        <f>IF(ISBLANK('DEM2'!L7),"-",'DEM2'!L7)</f>
        <v>9899</v>
      </c>
      <c r="D66" s="394"/>
      <c r="E66" s="348">
        <f>IF(ISBLANK('DEM2'!M8),"-",'DEM2'!M8)</f>
        <v>9080</v>
      </c>
      <c r="F66" s="348">
        <f>IF(ISBLANK('DEM2'!L8),"-",'DEM2'!L8)</f>
        <v>9666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8584</v>
      </c>
      <c r="C67" s="345">
        <f>IF(ISBLANK('DEM2'!O7),"-",'DEM2'!O7)</f>
        <v>9103</v>
      </c>
      <c r="D67" s="393"/>
      <c r="E67" s="345">
        <f>IF(ISBLANK('DEM2'!P8),"-",'DEM2'!P8)</f>
        <v>8022</v>
      </c>
      <c r="F67" s="345">
        <f>IF(ISBLANK('DEM2'!O8),"-",'DEM2'!O8)</f>
        <v>8337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35394</v>
      </c>
      <c r="C68" s="317">
        <f>IF(ISBLANK('DEM2'!R7),"-",'DEM2'!R7)</f>
        <v>35019</v>
      </c>
      <c r="D68" s="395"/>
      <c r="E68" s="317">
        <f>IF(ISBLANK('DEM2'!S8),"-",'DEM2'!S8)</f>
        <v>34274</v>
      </c>
      <c r="F68" s="317">
        <f>IF(ISBLANK('DEM2'!R8),"-",'DEM2'!R8)</f>
        <v>33507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55358</v>
      </c>
      <c r="C69" s="463">
        <f>IF(ISBLANK('DEM2'!U7),"-",'DEM2'!U7)</f>
        <v>52829</v>
      </c>
      <c r="D69" s="799"/>
      <c r="E69" s="463">
        <f>IF(ISBLANK('DEM2'!V8),"-",'DEM2'!V8)</f>
        <v>54456</v>
      </c>
      <c r="F69" s="463">
        <f>IF(ISBLANK('DEM2'!U8),"-",'DEM2'!U8)</f>
        <v>51312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5.3</v>
      </c>
      <c r="G115" s="800">
        <f>IF(ISBLANK('DEM2'!E23),"-",'DEM2'!E23)</f>
        <v>7.4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6.2</v>
      </c>
      <c r="G116" s="407">
        <f>IF(ISBLANK('DEM2'!E24),"-",'DEM2'!E24)</f>
        <v>4.0999999999999996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1.1000000000000001</v>
      </c>
      <c r="G117" s="801">
        <f>IF(ISBLANK('DEM2'!E25),"-",'DEM2'!E25)</f>
        <v>4.3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35545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36571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74847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4042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32.299999999999997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81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11.4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13071072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123582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3423547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1562457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32368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4043943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38234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360317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3407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5043064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47680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5466154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51681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1539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4413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1081978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11893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13253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7748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49998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11743</v>
      </c>
      <c r="C300" s="808">
        <f>IF(ISBLANK(POLJ3!C4),"-",POLJ3!C4)</f>
        <v>1709</v>
      </c>
      <c r="D300" s="1160">
        <f>IF(ISBLANK(POLJ3!D4),"-",POLJ3!D4)</f>
        <v>10034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14217</v>
      </c>
      <c r="C301" s="789">
        <f>IF(ISBLANK(POLJ3!C5),"-",POLJ3!C5)</f>
        <v>9303</v>
      </c>
      <c r="D301" s="1161">
        <f>IF(ISBLANK(POLJ3!D5),"-",POLJ3!D5)</f>
        <v>4914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17</v>
      </c>
      <c r="C302" s="790">
        <f>IF(ISBLANK(POLJ3!C6),"-",POLJ3!C6)</f>
        <v>1</v>
      </c>
      <c r="D302" s="1162">
        <f>IF(ISBLANK(POLJ3!D6),"-",POLJ3!D6)</f>
        <v>16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167</v>
      </c>
      <c r="C303" s="791">
        <f>IF(ISBLANK(POLJ3!C7),"-",POLJ3!C7)</f>
        <v>47</v>
      </c>
      <c r="D303" s="1163">
        <f>IF(ISBLANK(POLJ3!D7),"-",POLJ3!D7)</f>
        <v>120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11893</v>
      </c>
      <c r="C304" s="807">
        <f>IF(ISBLANK(POLJ3!C8),"-",POLJ3!C8)</f>
        <v>1647</v>
      </c>
      <c r="D304" s="1164">
        <f>IF(ISBLANK(POLJ3!D8),"-",POLJ3!D8)</f>
        <v>10246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581.45000000000005</v>
      </c>
      <c r="C310" s="1165"/>
      <c r="D310" s="3"/>
      <c r="E310" s="5"/>
      <c r="F310" s="5"/>
      <c r="G310" s="815" t="s">
        <v>854</v>
      </c>
      <c r="H310" s="816">
        <f>IF(ISBLANK(POLJ2!H3),"-",POLJ2!H3)</f>
        <v>26837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46202.98</v>
      </c>
      <c r="C311" s="1154"/>
      <c r="D311" s="3"/>
      <c r="E311" s="5"/>
      <c r="F311" s="5"/>
      <c r="G311" s="810" t="s">
        <v>855</v>
      </c>
      <c r="H311" s="248">
        <f>IF(ISBLANK(POLJ2!H4),"-",POLJ2!H4)</f>
        <v>116881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2755.49</v>
      </c>
      <c r="C312" s="1154"/>
      <c r="D312" s="3"/>
      <c r="E312" s="5"/>
      <c r="F312" s="5"/>
      <c r="G312" s="810" t="s">
        <v>856</v>
      </c>
      <c r="H312" s="248">
        <f>IF(ISBLANK(POLJ2!H5),"-",POLJ2!H5)</f>
        <v>36233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42.83</v>
      </c>
      <c r="C313" s="1154"/>
      <c r="D313" s="3"/>
      <c r="E313" s="5"/>
      <c r="F313" s="5"/>
      <c r="G313" s="812" t="s">
        <v>857</v>
      </c>
      <c r="H313" s="249">
        <f>IF(ISBLANK(POLJ2!H6),"-",POLJ2!H6)</f>
        <v>289520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57.12</v>
      </c>
      <c r="C314" s="1154"/>
      <c r="D314" s="3"/>
      <c r="E314" s="5"/>
      <c r="F314" s="5"/>
      <c r="G314" s="814" t="s">
        <v>847</v>
      </c>
      <c r="H314" s="817">
        <f>IF(ISBLANK(POLJ2!H7),"-",POLJ2!H7)</f>
        <v>469471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1622.95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51262.82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53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670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28.2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3129</v>
      </c>
      <c r="I364" s="808">
        <f>IF(ISBLANK(OBRAZ2!I6),"-",OBRAZ2!I6)</f>
        <v>2430</v>
      </c>
      <c r="J364" s="808">
        <f>IF(ISBLANK(OBRAZ2!J6),"-",OBRAZ2!J6)</f>
        <v>699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1578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84</v>
      </c>
      <c r="I365" s="416">
        <f>IF(ISBLANK(OBRAZ2!I7),"-",OBRAZ2!I7)</f>
        <v>84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64.2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1028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4.3492372606296659</v>
      </c>
      <c r="I375" s="850">
        <f>IF(ISBLANK(OBRAZ2!C12),"-",OBRAZ2!C21)</f>
        <v>6.2639821029082778</v>
      </c>
      <c r="J375" s="850">
        <f>IF(ISBLANK(OBRAZ2!D12),"-",OBRAZ2!D21)</f>
        <v>8.3333333333333321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1.006166828951639</v>
      </c>
      <c r="I376" s="851">
        <f>IF(ISBLANK(OBRAZ2!C13),"-",OBRAZ2!C22)</f>
        <v>6.3918184723553845E-2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60.597208698474525</v>
      </c>
      <c r="I377" s="851">
        <f>IF(ISBLANK(OBRAZ2!C14),"-",OBRAZ2!C23)</f>
        <v>59.763502716522851</v>
      </c>
      <c r="J377" s="851">
        <f>IF(ISBLANK(OBRAZ2!D14),"-",OBRAZ2!D23)</f>
        <v>60.286935286935282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21.389159363842907</v>
      </c>
      <c r="I379" s="851">
        <f>IF(ISBLANK(OBRAZ2!C16),"-",OBRAZ2!C25)</f>
        <v>22.051773729626078</v>
      </c>
      <c r="J379" s="851">
        <f>IF(ISBLANK(OBRAZ2!D16),"-",OBRAZ2!D25)</f>
        <v>21.947496947496948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12.658227848101266</v>
      </c>
      <c r="I380" s="852">
        <f>IF(ISBLANK(OBRAZ2!C17),"-",OBRAZ2!C26)</f>
        <v>11.856823266219239</v>
      </c>
      <c r="J380" s="852">
        <f>IF(ISBLANK(OBRAZ2!D17),"-",OBRAZ2!D26)</f>
        <v>9.4322344322344325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48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2380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2741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1568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1130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91.4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1111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101.9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0.8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56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21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4306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1292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13930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3827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66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14777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272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62.2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0.31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5.7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91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89.1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8063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7.6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26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310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4051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54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106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9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78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1412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1085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458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322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511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300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58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4.5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61.2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37.700000000000003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650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106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507.25299999999999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454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28782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271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24928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9932.34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13.69586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157</v>
      </c>
      <c r="D696" s="3"/>
      <c r="E696" s="5"/>
      <c r="F696" s="5"/>
      <c r="G696" s="837">
        <v>2012</v>
      </c>
      <c r="H696" s="835">
        <f>IF(ISBLANK(INDEKSI2!B5),"-",INDEKSI2!B5)</f>
        <v>29.41</v>
      </c>
      <c r="I696" s="835">
        <f>IF(ISBLANK(INDEKSI2!C5),"-",INDEKSI2!C5)</f>
        <v>78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27.29</v>
      </c>
      <c r="D697" s="3"/>
      <c r="E697" s="5"/>
      <c r="F697" s="5"/>
      <c r="G697" s="838">
        <v>2013</v>
      </c>
      <c r="H697" s="559">
        <f>IF(ISBLANK(INDEKSI2!B6),"-",INDEKSI2!B6)</f>
        <v>32.11</v>
      </c>
      <c r="I697" s="559">
        <f>IF(ISBLANK(INDEKSI2!C6),"-",INDEKSI2!C6)</f>
        <v>69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33.65</v>
      </c>
      <c r="I698" s="836">
        <f>IF(ISBLANK(INDEKSI2!C7),"-",INDEKSI2!C7)</f>
        <v>65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13018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7057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33297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31791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11.4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32.299999999999997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81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33.65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65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13.69586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157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27.29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33.1</v>
      </c>
      <c r="C4" s="721">
        <v>52</v>
      </c>
      <c r="D4" s="710"/>
      <c r="E4" s="711"/>
      <c r="F4" s="712"/>
    </row>
    <row r="5" spans="1:6" x14ac:dyDescent="0.25">
      <c r="A5" s="286">
        <v>2012</v>
      </c>
      <c r="B5" s="614">
        <v>29.41</v>
      </c>
      <c r="C5" s="722">
        <v>78</v>
      </c>
      <c r="D5" s="713"/>
      <c r="E5" s="641"/>
      <c r="F5" s="714"/>
    </row>
    <row r="6" spans="1:6" x14ac:dyDescent="0.25">
      <c r="A6" s="286">
        <v>2013</v>
      </c>
      <c r="B6" s="614">
        <v>32.11</v>
      </c>
      <c r="C6" s="722">
        <v>69</v>
      </c>
      <c r="D6" s="715">
        <v>13.69586</v>
      </c>
      <c r="E6" s="609">
        <v>157</v>
      </c>
      <c r="F6" s="716">
        <v>27.29</v>
      </c>
    </row>
    <row r="7" spans="1:6" x14ac:dyDescent="0.25">
      <c r="A7" s="219">
        <v>2014</v>
      </c>
      <c r="B7" s="615">
        <v>33.65</v>
      </c>
      <c r="C7" s="723">
        <v>65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11893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7748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13253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581.45000000000005</v>
      </c>
      <c r="G3" s="217" t="s">
        <v>765</v>
      </c>
      <c r="H3" s="71">
        <v>26837</v>
      </c>
    </row>
    <row r="4" spans="1:9" x14ac:dyDescent="0.25">
      <c r="A4" s="286" t="s">
        <v>760</v>
      </c>
      <c r="B4" s="214">
        <v>46202.98</v>
      </c>
      <c r="G4" s="286" t="s">
        <v>766</v>
      </c>
      <c r="H4" s="214">
        <v>116881</v>
      </c>
    </row>
    <row r="5" spans="1:9" x14ac:dyDescent="0.25">
      <c r="A5" s="286" t="s">
        <v>761</v>
      </c>
      <c r="B5" s="214">
        <v>2755.49</v>
      </c>
      <c r="G5" s="286" t="s">
        <v>767</v>
      </c>
      <c r="H5" s="214">
        <v>36233</v>
      </c>
    </row>
    <row r="6" spans="1:9" x14ac:dyDescent="0.25">
      <c r="A6" s="286" t="s">
        <v>762</v>
      </c>
      <c r="B6" s="214">
        <v>42.83</v>
      </c>
      <c r="G6" s="286" t="s">
        <v>768</v>
      </c>
      <c r="H6" s="214">
        <v>289520</v>
      </c>
    </row>
    <row r="7" spans="1:9" x14ac:dyDescent="0.25">
      <c r="A7" s="286" t="s">
        <v>763</v>
      </c>
      <c r="B7" s="214">
        <v>57.12</v>
      </c>
      <c r="G7" s="1" t="s">
        <v>24</v>
      </c>
      <c r="H7" s="288">
        <v>469471</v>
      </c>
    </row>
    <row r="8" spans="1:9" x14ac:dyDescent="0.25">
      <c r="A8" s="287" t="s">
        <v>764</v>
      </c>
      <c r="B8" s="73">
        <v>1622.95</v>
      </c>
    </row>
    <row r="9" spans="1:9" x14ac:dyDescent="0.25">
      <c r="A9" s="1" t="s">
        <v>24</v>
      </c>
      <c r="B9" s="288">
        <v>51262.82</v>
      </c>
      <c r="I9" s="41" t="s">
        <v>876</v>
      </c>
    </row>
    <row r="10" spans="1:9" x14ac:dyDescent="0.25">
      <c r="G10" s="29" t="s">
        <v>775</v>
      </c>
      <c r="H10" s="58">
        <v>49998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11743</v>
      </c>
      <c r="C4" s="55">
        <v>1709</v>
      </c>
      <c r="D4" s="110">
        <v>10034</v>
      </c>
    </row>
    <row r="5" spans="1:4" ht="30" customHeight="1" x14ac:dyDescent="0.25">
      <c r="A5" s="274" t="s">
        <v>884</v>
      </c>
      <c r="B5" s="212">
        <v>14217</v>
      </c>
      <c r="C5" s="58">
        <v>9303</v>
      </c>
      <c r="D5" s="160">
        <v>4914</v>
      </c>
    </row>
    <row r="6" spans="1:4" x14ac:dyDescent="0.25">
      <c r="A6" s="274" t="s">
        <v>772</v>
      </c>
      <c r="B6" s="212">
        <v>17</v>
      </c>
      <c r="C6" s="58">
        <v>1</v>
      </c>
      <c r="D6" s="160">
        <v>16</v>
      </c>
    </row>
    <row r="7" spans="1:4" ht="30" x14ac:dyDescent="0.25">
      <c r="A7" s="274" t="s">
        <v>773</v>
      </c>
      <c r="B7" s="212">
        <v>167</v>
      </c>
      <c r="C7" s="58">
        <v>47</v>
      </c>
      <c r="D7" s="160">
        <v>120</v>
      </c>
    </row>
    <row r="8" spans="1:4" x14ac:dyDescent="0.25">
      <c r="A8" s="201" t="s">
        <v>774</v>
      </c>
      <c r="B8" s="72">
        <v>11893</v>
      </c>
      <c r="C8" s="61">
        <v>1647</v>
      </c>
      <c r="D8" s="111">
        <v>10246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5.8823529411764701</v>
      </c>
      <c r="C14" s="276">
        <f>D6/B6*100</f>
        <v>94.117647058823522</v>
      </c>
    </row>
    <row r="15" spans="1:4" ht="60" x14ac:dyDescent="0.25">
      <c r="A15" s="277" t="s">
        <v>885</v>
      </c>
      <c r="B15" s="282">
        <f>C5/B5*100</f>
        <v>65.435745937961599</v>
      </c>
      <c r="C15" s="278">
        <f>D5/B5*100</f>
        <v>34.564254062038401</v>
      </c>
    </row>
    <row r="16" spans="1:4" ht="30" x14ac:dyDescent="0.25">
      <c r="A16" s="279" t="s">
        <v>821</v>
      </c>
      <c r="B16" s="283">
        <f>C4/B4*100</f>
        <v>14.553350932470407</v>
      </c>
      <c r="C16" s="280">
        <f>D4/B4*100</f>
        <v>85.446649067529592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5.8823529411764701</v>
      </c>
      <c r="C21" s="276">
        <f>C14</f>
        <v>94.117647058823522</v>
      </c>
    </row>
    <row r="22" spans="1:3" ht="60" x14ac:dyDescent="0.25">
      <c r="A22" s="277" t="s">
        <v>823</v>
      </c>
      <c r="B22" s="282">
        <f t="shared" ref="B22:C23" si="0">B15</f>
        <v>65.435745937961599</v>
      </c>
      <c r="C22" s="278">
        <f t="shared" si="0"/>
        <v>34.564254062038401</v>
      </c>
    </row>
    <row r="23" spans="1:3" ht="30" x14ac:dyDescent="0.25">
      <c r="A23" s="279" t="s">
        <v>858</v>
      </c>
      <c r="B23" s="285">
        <f t="shared" si="0"/>
        <v>14.553350932470407</v>
      </c>
      <c r="C23" s="284">
        <f t="shared" si="0"/>
        <v>85.446649067529592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53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670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28.2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1578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64.2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1028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3268</v>
      </c>
      <c r="C6" s="973">
        <v>2513</v>
      </c>
      <c r="D6" s="945">
        <v>755</v>
      </c>
      <c r="E6" s="973">
        <v>3081</v>
      </c>
      <c r="F6" s="973">
        <v>2473</v>
      </c>
      <c r="G6" s="945">
        <v>608</v>
      </c>
      <c r="H6" s="599">
        <v>3129</v>
      </c>
      <c r="I6" s="616">
        <v>2430</v>
      </c>
      <c r="J6" s="945">
        <v>699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30</v>
      </c>
      <c r="C7" s="975">
        <v>30</v>
      </c>
      <c r="D7" s="976">
        <v>0</v>
      </c>
      <c r="E7" s="975">
        <v>0</v>
      </c>
      <c r="F7" s="975">
        <v>0</v>
      </c>
      <c r="G7" s="976">
        <v>0</v>
      </c>
      <c r="H7" s="753">
        <v>84</v>
      </c>
      <c r="I7" s="690">
        <v>84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134</v>
      </c>
      <c r="C12" s="600">
        <v>196</v>
      </c>
      <c r="D12" s="600">
        <v>273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31</v>
      </c>
      <c r="C13" s="751">
        <v>2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1867</v>
      </c>
      <c r="C14" s="751">
        <v>1870</v>
      </c>
      <c r="D14" s="751">
        <v>1975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659</v>
      </c>
      <c r="C16" s="1029">
        <v>690</v>
      </c>
      <c r="D16" s="751">
        <v>719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390</v>
      </c>
      <c r="C17" s="752">
        <v>371</v>
      </c>
      <c r="D17" s="752">
        <v>309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4.3492372606296659</v>
      </c>
      <c r="C21" s="289">
        <f>C12/SUM(C12:C17)*100</f>
        <v>6.2639821029082778</v>
      </c>
      <c r="D21" s="289">
        <f>D12/SUM(D12:D17)*100</f>
        <v>8.3333333333333321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1.006166828951639</v>
      </c>
      <c r="C22" s="290">
        <f>C13/SUM(C12:C17)*100</f>
        <v>6.3918184723553845E-2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60.597208698474525</v>
      </c>
      <c r="C23" s="290">
        <f>C14/SUM(C12:C17)*100</f>
        <v>59.763502716522851</v>
      </c>
      <c r="D23" s="290">
        <f>D14/SUM(D12:D17)*100</f>
        <v>60.286935286935282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21.389159363842907</v>
      </c>
      <c r="C25" s="290">
        <f>C16/SUM(C12:C17)*100</f>
        <v>22.051773729626078</v>
      </c>
      <c r="D25" s="290">
        <f>D16/SUM(D12:D17)*100</f>
        <v>21.947496947496948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12.658227848101266</v>
      </c>
      <c r="C26" s="291">
        <f>C17/SUM(C12:C17)*100</f>
        <v>11.856823266219239</v>
      </c>
      <c r="D26" s="291">
        <f>D17/SUM(D12:D17)*100</f>
        <v>9.4322344322344325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36.200000000000003</v>
      </c>
      <c r="C7" s="600">
        <v>39.700000000000003</v>
      </c>
      <c r="D7" s="600">
        <v>34</v>
      </c>
    </row>
    <row r="8" spans="1:6" x14ac:dyDescent="0.25">
      <c r="A8" s="695" t="s">
        <v>944</v>
      </c>
      <c r="B8" s="751">
        <v>15.2</v>
      </c>
      <c r="C8" s="751">
        <v>14.9</v>
      </c>
      <c r="D8" s="751">
        <v>24</v>
      </c>
    </row>
    <row r="9" spans="1:6" x14ac:dyDescent="0.25">
      <c r="A9" s="696" t="s">
        <v>224</v>
      </c>
      <c r="B9" s="752">
        <v>48.7</v>
      </c>
      <c r="C9" s="752">
        <v>45.4</v>
      </c>
      <c r="D9" s="752">
        <v>42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36.200000000000003</v>
      </c>
      <c r="C13" s="697">
        <f t="shared" ref="C13:D13" si="1">IF(ISBLANK(C7),"",C7)</f>
        <v>39.700000000000003</v>
      </c>
      <c r="D13" s="697">
        <f t="shared" si="1"/>
        <v>34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15.2</v>
      </c>
      <c r="C14" s="698">
        <f t="shared" si="2"/>
        <v>14.9</v>
      </c>
      <c r="D14" s="698">
        <f t="shared" si="2"/>
        <v>24</v>
      </c>
    </row>
    <row r="15" spans="1:6" x14ac:dyDescent="0.25">
      <c r="A15" s="702" t="s">
        <v>1630</v>
      </c>
      <c r="B15" s="699">
        <f t="shared" si="2"/>
        <v>48.7</v>
      </c>
      <c r="C15" s="699">
        <f t="shared" si="2"/>
        <v>45.4</v>
      </c>
      <c r="D15" s="699">
        <f t="shared" si="2"/>
        <v>42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36.200000000000003</v>
      </c>
      <c r="C18" s="697">
        <f t="shared" ref="C18:D18" si="4">IF(ISBLANK(C7),"",C7)</f>
        <v>39.700000000000003</v>
      </c>
      <c r="D18" s="697">
        <f t="shared" si="4"/>
        <v>34</v>
      </c>
    </row>
    <row r="19" spans="1:5" x14ac:dyDescent="0.25">
      <c r="A19" s="701" t="s">
        <v>1632</v>
      </c>
      <c r="B19" s="698">
        <f t="shared" ref="B19:D20" si="5">IF(ISBLANK(B8),"",B8)</f>
        <v>15.2</v>
      </c>
      <c r="C19" s="698">
        <f t="shared" si="5"/>
        <v>14.9</v>
      </c>
      <c r="D19" s="698">
        <f t="shared" si="5"/>
        <v>24</v>
      </c>
    </row>
    <row r="20" spans="1:5" x14ac:dyDescent="0.25">
      <c r="A20" s="702" t="s">
        <v>1633</v>
      </c>
      <c r="B20" s="699">
        <f t="shared" si="5"/>
        <v>48.7</v>
      </c>
      <c r="C20" s="699">
        <f t="shared" si="5"/>
        <v>45.4</v>
      </c>
      <c r="D20" s="699">
        <f t="shared" si="5"/>
        <v>42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94.1</v>
      </c>
      <c r="C5" s="611">
        <v>100</v>
      </c>
      <c r="D5" s="1030">
        <v>97.1</v>
      </c>
      <c r="F5" s="28"/>
      <c r="G5" s="693">
        <f>A5</f>
        <v>2020</v>
      </c>
      <c r="H5" s="669">
        <f>IF(ISBLANK(B5),"",B5)</f>
        <v>94.1</v>
      </c>
      <c r="I5" s="618">
        <f t="shared" ref="H5:I7" si="0">IF(ISBLANK(C5),"",C5)</f>
        <v>100</v>
      </c>
    </row>
    <row r="6" spans="1:10" x14ac:dyDescent="0.25">
      <c r="A6" s="749">
        <v>2021</v>
      </c>
      <c r="B6" s="601">
        <v>95.5</v>
      </c>
      <c r="C6" s="612">
        <v>95.9</v>
      </c>
      <c r="D6" s="946">
        <v>95.7</v>
      </c>
      <c r="F6" s="44"/>
      <c r="G6" s="693">
        <f t="shared" ref="G6:G7" si="1">A6</f>
        <v>2021</v>
      </c>
      <c r="H6" s="670">
        <f t="shared" si="0"/>
        <v>95.5</v>
      </c>
      <c r="I6" s="619">
        <f t="shared" si="0"/>
        <v>95.9</v>
      </c>
    </row>
    <row r="7" spans="1:10" x14ac:dyDescent="0.25">
      <c r="A7" s="750">
        <v>2022</v>
      </c>
      <c r="B7" s="601">
        <v>95.7</v>
      </c>
      <c r="C7" s="612">
        <v>102.4</v>
      </c>
      <c r="D7" s="946">
        <v>98.9</v>
      </c>
      <c r="F7" s="44"/>
      <c r="G7" s="693">
        <f t="shared" si="1"/>
        <v>2022</v>
      </c>
      <c r="H7" s="671">
        <f t="shared" si="0"/>
        <v>95.7</v>
      </c>
      <c r="I7" s="620">
        <f t="shared" si="0"/>
        <v>102.4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94.1</v>
      </c>
      <c r="I13" s="618">
        <f>IF(ISBLANK(C5),"",C5)</f>
        <v>100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95.5</v>
      </c>
      <c r="I14" s="619">
        <f t="shared" si="3"/>
        <v>95.9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95.7</v>
      </c>
      <c r="I15" s="620">
        <f t="shared" si="4"/>
        <v>102.4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Šabac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797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105768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133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-8.6999999999999993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73.13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145.9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98245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101930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3497</v>
      </c>
      <c r="C63" s="548">
        <f>IF(ISBLANK('DEM2'!C7),"-",'DEM2'!C7)</f>
        <v>3649</v>
      </c>
      <c r="D63" s="548"/>
      <c r="E63" s="548">
        <f>IF(ISBLANK('DEM2'!D8),"-",'DEM2'!D8)</f>
        <v>3368</v>
      </c>
      <c r="F63" s="548">
        <f>IF(ISBLANK('DEM2'!C8),"-",'DEM2'!C8)</f>
        <v>3520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4013</v>
      </c>
      <c r="C64" s="317">
        <f>IF(ISBLANK('DEM2'!F7),"-",'DEM2'!F7)</f>
        <v>4479</v>
      </c>
      <c r="D64" s="789"/>
      <c r="E64" s="317">
        <f>IF(ISBLANK('DEM2'!G8),"-",'DEM2'!G8)</f>
        <v>4057</v>
      </c>
      <c r="F64" s="317">
        <f>IF(ISBLANK('DEM2'!F8),"-",'DEM2'!F8)</f>
        <v>4409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2301</v>
      </c>
      <c r="C65" s="345">
        <f>IF(ISBLANK('DEM2'!I7),"-",'DEM2'!I7)</f>
        <v>2382</v>
      </c>
      <c r="D65" s="393"/>
      <c r="E65" s="345">
        <f>IF(ISBLANK('DEM2'!J8),"-",'DEM2'!J8)</f>
        <v>2224</v>
      </c>
      <c r="F65" s="345">
        <f>IF(ISBLANK('DEM2'!I8),"-",'DEM2'!I8)</f>
        <v>2309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9219</v>
      </c>
      <c r="C66" s="317">
        <f>IF(ISBLANK('DEM2'!L7),"-",'DEM2'!L7)</f>
        <v>9899</v>
      </c>
      <c r="D66" s="395"/>
      <c r="E66" s="317">
        <f>IF(ISBLANK('DEM2'!M8),"-",'DEM2'!M8)</f>
        <v>9080</v>
      </c>
      <c r="F66" s="317">
        <f>IF(ISBLANK('DEM2'!L8),"-",'DEM2'!L8)</f>
        <v>9666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8584</v>
      </c>
      <c r="C67" s="317">
        <f>IF(ISBLANK('DEM2'!O7),"-",'DEM2'!O7)</f>
        <v>9103</v>
      </c>
      <c r="D67" s="395"/>
      <c r="E67" s="317">
        <f>IF(ISBLANK('DEM2'!P8),"-",'DEM2'!P8)</f>
        <v>8022</v>
      </c>
      <c r="F67" s="317">
        <f>IF(ISBLANK('DEM2'!O8),"-",'DEM2'!O8)</f>
        <v>8337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35394</v>
      </c>
      <c r="C68" s="414">
        <f>IF(ISBLANK('DEM2'!R7),"-",'DEM2'!R7)</f>
        <v>35019</v>
      </c>
      <c r="D68" s="420"/>
      <c r="E68" s="414">
        <f>IF(ISBLANK('DEM2'!S8),"-",'DEM2'!S8)</f>
        <v>34274</v>
      </c>
      <c r="F68" s="414">
        <f>IF(ISBLANK('DEM2'!R8),"-",'DEM2'!R8)</f>
        <v>33507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55358</v>
      </c>
      <c r="C69" s="463">
        <f>IF(ISBLANK('DEM2'!U7),"-",'DEM2'!U7)</f>
        <v>52829</v>
      </c>
      <c r="D69" s="799"/>
      <c r="E69" s="463">
        <f>IF(ISBLANK('DEM2'!V8),"-",'DEM2'!V8)</f>
        <v>54456</v>
      </c>
      <c r="F69" s="463">
        <f>IF(ISBLANK('DEM2'!U8),"-",'DEM2'!U8)</f>
        <v>51312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5.3</v>
      </c>
      <c r="G115" s="800">
        <f>IF(ISBLANK('DEM2'!E23),"-",'DEM2'!E23)</f>
        <v>7.4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6.2</v>
      </c>
      <c r="G116" s="407">
        <f>IF(ISBLANK('DEM2'!E24),"-",'DEM2'!E24)</f>
        <v>4.0999999999999996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1.1000000000000001</v>
      </c>
      <c r="G117" s="801">
        <f>IF(ISBLANK('DEM2'!E25),"-",'DEM2'!E25)</f>
        <v>4.3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35545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36571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74847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4042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32.299999999999997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81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11.4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13071072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123582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3423547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1562457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32368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4043943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38234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360317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3407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5043064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47680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5466154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51681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1539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4413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1081978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11893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13253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7748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49998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11743</v>
      </c>
      <c r="C300" s="808">
        <f>IF(ISBLANK(POLJ3!C4),"-",POLJ3!C4)</f>
        <v>1709</v>
      </c>
      <c r="D300" s="1160">
        <f>IF(ISBLANK(POLJ3!D4),"-",POLJ3!D4)</f>
        <v>10034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14217</v>
      </c>
      <c r="C301" s="789">
        <f>IF(ISBLANK(POLJ3!C5),"-",POLJ3!C5)</f>
        <v>9303</v>
      </c>
      <c r="D301" s="1161">
        <f>IF(ISBLANK(POLJ3!D5),"-",POLJ3!D5)</f>
        <v>4914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17</v>
      </c>
      <c r="C302" s="790">
        <f>IF(ISBLANK(POLJ3!C6),"-",POLJ3!C6)</f>
        <v>1</v>
      </c>
      <c r="D302" s="1162">
        <f>IF(ISBLANK(POLJ3!D6),"-",POLJ3!D6)</f>
        <v>16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167</v>
      </c>
      <c r="C303" s="791">
        <f>IF(ISBLANK(POLJ3!C7),"-",POLJ3!C7)</f>
        <v>47</v>
      </c>
      <c r="D303" s="1163">
        <f>IF(ISBLANK(POLJ3!D7),"-",POLJ3!D7)</f>
        <v>120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11893</v>
      </c>
      <c r="C304" s="807">
        <f>IF(ISBLANK(POLJ3!C8),"-",POLJ3!C8)</f>
        <v>1647</v>
      </c>
      <c r="D304" s="1164">
        <f>IF(ISBLANK(POLJ3!D8),"-",POLJ3!D8)</f>
        <v>10246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581.45000000000005</v>
      </c>
      <c r="C310" s="1165"/>
      <c r="D310" s="3"/>
      <c r="E310" s="5"/>
      <c r="F310" s="5"/>
      <c r="G310" s="815" t="s">
        <v>765</v>
      </c>
      <c r="H310" s="816">
        <f>IF(ISBLANK(POLJ2!H3),"-",POLJ2!H3)</f>
        <v>26837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46202.98</v>
      </c>
      <c r="C311" s="1154"/>
      <c r="D311" s="3"/>
      <c r="E311" s="5"/>
      <c r="F311" s="5"/>
      <c r="G311" s="810" t="s">
        <v>766</v>
      </c>
      <c r="H311" s="248">
        <f>IF(ISBLANK(POLJ2!H4),"-",POLJ2!H4)</f>
        <v>116881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2755.49</v>
      </c>
      <c r="C312" s="1154"/>
      <c r="D312" s="3"/>
      <c r="E312" s="5"/>
      <c r="F312" s="5"/>
      <c r="G312" s="810" t="s">
        <v>767</v>
      </c>
      <c r="H312" s="248">
        <f>IF(ISBLANK(POLJ2!H5),"-",POLJ2!H5)</f>
        <v>36233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42.83</v>
      </c>
      <c r="C313" s="1154"/>
      <c r="D313" s="3"/>
      <c r="E313" s="5"/>
      <c r="F313" s="5"/>
      <c r="G313" s="812" t="s">
        <v>768</v>
      </c>
      <c r="H313" s="249">
        <f>IF(ISBLANK(POLJ2!H6),"-",POLJ2!H6)</f>
        <v>289520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57.12</v>
      </c>
      <c r="C314" s="1154"/>
      <c r="D314" s="3"/>
      <c r="E314" s="5"/>
      <c r="F314" s="5"/>
      <c r="G314" s="814" t="s">
        <v>16</v>
      </c>
      <c r="H314" s="817">
        <f>IF(ISBLANK(POLJ2!H7),"-",POLJ2!H7)</f>
        <v>469471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1622.95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51262.82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53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670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28.2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3129</v>
      </c>
      <c r="I364" s="808">
        <f>IF(ISBLANK(OBRAZ2!I6),"-",OBRAZ2!I6)</f>
        <v>2430</v>
      </c>
      <c r="J364" s="808">
        <f>IF(ISBLANK(OBRAZ2!J6),"-",OBRAZ2!J6)</f>
        <v>699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1578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84</v>
      </c>
      <c r="I365" s="789">
        <f>IF(ISBLANK(OBRAZ2!I7),"-",OBRAZ2!I7)</f>
        <v>84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64.2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1028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4.3492372606296659</v>
      </c>
      <c r="I375" s="850">
        <f>IF(ISBLANK(OBRAZ2!C12),"-",OBRAZ2!C21)</f>
        <v>6.2639821029082778</v>
      </c>
      <c r="J375" s="850">
        <f>IF(ISBLANK(OBRAZ2!D12),"-",OBRAZ2!D21)</f>
        <v>8.3333333333333321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1.006166828951639</v>
      </c>
      <c r="I376" s="851">
        <f>IF(ISBLANK(OBRAZ2!C13),"-",OBRAZ2!C22)</f>
        <v>6.3918184723553845E-2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60.597208698474525</v>
      </c>
      <c r="I377" s="851">
        <f>IF(ISBLANK(OBRAZ2!C14),"-",OBRAZ2!C23)</f>
        <v>59.763502716522851</v>
      </c>
      <c r="J377" s="851">
        <f>IF(ISBLANK(OBRAZ2!D14),"-",OBRAZ2!D23)</f>
        <v>60.286935286935282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21.389159363842907</v>
      </c>
      <c r="I379" s="851">
        <f>IF(ISBLANK(OBRAZ2!C16),"-",OBRAZ2!C25)</f>
        <v>22.051773729626078</v>
      </c>
      <c r="J379" s="851">
        <f>IF(ISBLANK(OBRAZ2!D16),"-",OBRAZ2!D25)</f>
        <v>21.947496947496948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12.658227848101266</v>
      </c>
      <c r="I380" s="852">
        <f>IF(ISBLANK(OBRAZ2!C17),"-",OBRAZ2!C26)</f>
        <v>11.856823266219239</v>
      </c>
      <c r="J380" s="852">
        <f>IF(ISBLANK(OBRAZ2!D17),"-",OBRAZ2!D26)</f>
        <v>9.4322344322344325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48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2380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2741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1568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1130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91.4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1111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101.9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0.8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56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21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8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4306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1292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13930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3827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66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14777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272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62.2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0.31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5.7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91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89.1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8063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7.6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26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310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4051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54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106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9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78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1412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1085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458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322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511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300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58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4.5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61.2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37.700000000000003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650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106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507.25299999999999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2.2000000000000002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454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28782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271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24928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9932.34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13.69586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157</v>
      </c>
      <c r="D696" s="315"/>
      <c r="E696" s="314"/>
      <c r="F696" s="5"/>
      <c r="G696" s="837">
        <v>2012</v>
      </c>
      <c r="H696" s="835">
        <f>IF(ISBLANK(INDEKSI2!B5),"-",INDEKSI2!B5)</f>
        <v>29.41</v>
      </c>
      <c r="I696" s="835">
        <f>IF(ISBLANK(INDEKSI2!C5),"-",INDEKSI2!C5)</f>
        <v>78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27.29</v>
      </c>
      <c r="D697" s="315"/>
      <c r="E697" s="314"/>
      <c r="F697" s="5"/>
      <c r="G697" s="838">
        <v>2013</v>
      </c>
      <c r="H697" s="559">
        <f>IF(ISBLANK(INDEKSI2!B6),"-",INDEKSI2!B6)</f>
        <v>32.11</v>
      </c>
      <c r="I697" s="559">
        <f>IF(ISBLANK(INDEKSI2!C6),"-",INDEKSI2!C6)</f>
        <v>69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33.65</v>
      </c>
      <c r="I698" s="836">
        <f>IF(ISBLANK(INDEKSI2!C7),"-",INDEKSI2!C7)</f>
        <v>65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13018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7057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33297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31791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48</v>
      </c>
      <c r="D6" s="612">
        <v>17</v>
      </c>
      <c r="E6" s="612">
        <v>31</v>
      </c>
      <c r="F6" s="1033">
        <v>554</v>
      </c>
      <c r="G6" s="612">
        <v>272</v>
      </c>
      <c r="H6" s="980">
        <v>282</v>
      </c>
      <c r="I6" s="1034">
        <v>22.4</v>
      </c>
      <c r="J6" s="612">
        <v>21.1</v>
      </c>
      <c r="K6" s="1035">
        <v>23.7</v>
      </c>
      <c r="L6" s="1033">
        <v>1478</v>
      </c>
      <c r="M6" s="612">
        <v>755</v>
      </c>
      <c r="N6" s="1028">
        <v>723</v>
      </c>
      <c r="O6" s="1034">
        <v>54.9</v>
      </c>
      <c r="P6" s="612">
        <v>55.9</v>
      </c>
      <c r="Q6" s="1028">
        <v>54</v>
      </c>
      <c r="R6" s="1033">
        <v>1049</v>
      </c>
      <c r="S6" s="612">
        <v>553</v>
      </c>
      <c r="T6" s="1035">
        <v>496</v>
      </c>
    </row>
    <row r="7" spans="1:20" x14ac:dyDescent="0.25">
      <c r="A7" s="286">
        <v>2021</v>
      </c>
      <c r="B7" s="602">
        <v>1</v>
      </c>
      <c r="C7" s="601">
        <v>48</v>
      </c>
      <c r="D7" s="612">
        <v>17</v>
      </c>
      <c r="E7" s="612">
        <v>31</v>
      </c>
      <c r="F7" s="1033">
        <v>687</v>
      </c>
      <c r="G7" s="612">
        <v>328</v>
      </c>
      <c r="H7" s="980">
        <v>359</v>
      </c>
      <c r="I7" s="1034">
        <v>28.2</v>
      </c>
      <c r="J7" s="612">
        <v>26.2</v>
      </c>
      <c r="K7" s="1035">
        <v>30.4</v>
      </c>
      <c r="L7" s="1033">
        <v>1381</v>
      </c>
      <c r="M7" s="612">
        <v>720</v>
      </c>
      <c r="N7" s="1028">
        <v>661</v>
      </c>
      <c r="O7" s="1034">
        <v>53.3</v>
      </c>
      <c r="P7" s="612">
        <v>54.2</v>
      </c>
      <c r="Q7" s="1028">
        <v>52.3</v>
      </c>
      <c r="R7" s="1033">
        <v>1061</v>
      </c>
      <c r="S7" s="612">
        <v>533</v>
      </c>
      <c r="T7" s="1035">
        <v>528</v>
      </c>
    </row>
    <row r="8" spans="1:20" x14ac:dyDescent="0.25">
      <c r="A8" s="219">
        <v>2022</v>
      </c>
      <c r="B8" s="617">
        <v>1</v>
      </c>
      <c r="C8" s="947">
        <v>53</v>
      </c>
      <c r="D8" s="981">
        <v>17</v>
      </c>
      <c r="E8" s="981">
        <v>36</v>
      </c>
      <c r="F8" s="1036">
        <v>670</v>
      </c>
      <c r="G8" s="981">
        <v>321</v>
      </c>
      <c r="H8" s="979">
        <v>349</v>
      </c>
      <c r="I8" s="754">
        <v>28.2</v>
      </c>
      <c r="J8" s="981">
        <v>26.6</v>
      </c>
      <c r="K8" s="1037">
        <v>29.9</v>
      </c>
      <c r="L8" s="1036">
        <v>1578</v>
      </c>
      <c r="M8" s="981">
        <v>825</v>
      </c>
      <c r="N8" s="691">
        <v>753</v>
      </c>
      <c r="O8" s="754">
        <v>64.2</v>
      </c>
      <c r="P8" s="981">
        <v>64.2</v>
      </c>
      <c r="Q8" s="691">
        <v>64.3</v>
      </c>
      <c r="R8" s="1036">
        <v>1028</v>
      </c>
      <c r="S8" s="981">
        <v>512</v>
      </c>
      <c r="T8" s="1037">
        <v>516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2380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2741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1568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1130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91.4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1111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101.9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0.8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56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21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60.283687943262407</v>
      </c>
      <c r="C21" s="739">
        <f>B10/(B7+B10)*100</f>
        <v>39.716312056737593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70.808576595195035</v>
      </c>
      <c r="C22" s="739">
        <f>B11/(B8+B11)*100</f>
        <v>29.191423404804961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60.283687943262407</v>
      </c>
      <c r="C26" s="739">
        <f>C21</f>
        <v>39.716312056737593</v>
      </c>
    </row>
    <row r="27" spans="1:10" ht="24.75" x14ac:dyDescent="0.25">
      <c r="A27" s="742" t="s">
        <v>1407</v>
      </c>
      <c r="B27" s="739">
        <f>B22</f>
        <v>70.808576595195035</v>
      </c>
      <c r="C27" s="739">
        <f>C22</f>
        <v>29.191423404804961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7</v>
      </c>
      <c r="C5" s="1095">
        <v>5</v>
      </c>
      <c r="D5" s="914" t="s">
        <v>5</v>
      </c>
      <c r="E5" s="211"/>
      <c r="F5" s="125">
        <v>2021</v>
      </c>
      <c r="G5" s="70">
        <v>12</v>
      </c>
      <c r="H5" s="55">
        <v>7</v>
      </c>
      <c r="I5" s="110">
        <v>5</v>
      </c>
      <c r="J5" s="70">
        <v>48</v>
      </c>
      <c r="K5" s="55">
        <v>2</v>
      </c>
      <c r="L5" s="110">
        <v>46</v>
      </c>
      <c r="M5" s="70">
        <v>2595</v>
      </c>
      <c r="N5" s="55">
        <v>3131</v>
      </c>
      <c r="O5" s="70">
        <v>1544</v>
      </c>
      <c r="P5" s="110">
        <v>1232</v>
      </c>
    </row>
    <row r="6" spans="1:16" x14ac:dyDescent="0.25">
      <c r="A6" s="923" t="s">
        <v>259</v>
      </c>
      <c r="B6" s="1096">
        <v>2</v>
      </c>
      <c r="C6" s="1097">
        <v>46</v>
      </c>
      <c r="D6" s="915" t="s">
        <v>5</v>
      </c>
      <c r="E6" s="254"/>
      <c r="F6" s="125">
        <v>2022</v>
      </c>
      <c r="G6" s="212">
        <v>12</v>
      </c>
      <c r="H6" s="58">
        <v>7</v>
      </c>
      <c r="I6" s="160">
        <v>5</v>
      </c>
      <c r="J6" s="212">
        <v>48</v>
      </c>
      <c r="K6" s="58">
        <v>2</v>
      </c>
      <c r="L6" s="160">
        <v>46</v>
      </c>
      <c r="M6" s="212">
        <v>2380</v>
      </c>
      <c r="N6" s="58">
        <v>2741</v>
      </c>
      <c r="O6" s="212">
        <v>1568</v>
      </c>
      <c r="P6" s="160">
        <v>1130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13</v>
      </c>
      <c r="H7" s="94">
        <v>8</v>
      </c>
      <c r="I7" s="169">
        <v>5</v>
      </c>
      <c r="J7" s="167"/>
      <c r="K7" s="94"/>
      <c r="L7" s="169"/>
      <c r="M7" s="167">
        <v>4233</v>
      </c>
      <c r="N7" s="94">
        <v>4152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7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46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98.8</v>
      </c>
      <c r="C5" s="611">
        <v>98.3</v>
      </c>
      <c r="D5" s="945">
        <v>99.3</v>
      </c>
      <c r="E5" s="610"/>
      <c r="F5" s="611"/>
      <c r="G5" s="945"/>
      <c r="H5" s="610"/>
      <c r="I5" s="611"/>
      <c r="J5" s="945"/>
      <c r="K5" s="610">
        <v>1083</v>
      </c>
      <c r="L5" s="611">
        <v>545</v>
      </c>
      <c r="M5" s="945">
        <v>538</v>
      </c>
      <c r="N5" s="610">
        <v>96.2</v>
      </c>
      <c r="O5" s="611">
        <v>93.7</v>
      </c>
      <c r="P5" s="945">
        <v>98.9</v>
      </c>
      <c r="Q5" s="610">
        <v>0.3</v>
      </c>
      <c r="R5" s="611">
        <v>0.4</v>
      </c>
      <c r="S5" s="945">
        <v>0.3</v>
      </c>
    </row>
    <row r="6" spans="1:19" x14ac:dyDescent="0.25">
      <c r="A6" s="286">
        <v>2021</v>
      </c>
      <c r="B6" s="457">
        <v>98.5</v>
      </c>
      <c r="C6" s="458">
        <v>98.3</v>
      </c>
      <c r="D6" s="976">
        <v>98.6</v>
      </c>
      <c r="E6" s="457">
        <v>50</v>
      </c>
      <c r="F6" s="458">
        <v>35</v>
      </c>
      <c r="G6" s="976">
        <v>15</v>
      </c>
      <c r="H6" s="457">
        <v>20</v>
      </c>
      <c r="I6" s="458">
        <v>10</v>
      </c>
      <c r="J6" s="976">
        <v>10</v>
      </c>
      <c r="K6" s="457">
        <v>1099</v>
      </c>
      <c r="L6" s="458">
        <v>561</v>
      </c>
      <c r="M6" s="976">
        <v>538</v>
      </c>
      <c r="N6" s="457">
        <v>101.1</v>
      </c>
      <c r="O6" s="458">
        <v>98.3</v>
      </c>
      <c r="P6" s="976">
        <v>104.3</v>
      </c>
      <c r="Q6" s="457">
        <v>0.2</v>
      </c>
      <c r="R6" s="458">
        <v>0.2</v>
      </c>
      <c r="S6" s="976">
        <v>0</v>
      </c>
    </row>
    <row r="7" spans="1:19" x14ac:dyDescent="0.25">
      <c r="A7" s="286">
        <v>2022</v>
      </c>
      <c r="B7" s="601">
        <v>91.4</v>
      </c>
      <c r="C7" s="612">
        <v>89.6</v>
      </c>
      <c r="D7" s="980">
        <v>93.3</v>
      </c>
      <c r="E7" s="601">
        <v>54</v>
      </c>
      <c r="F7" s="612">
        <v>42</v>
      </c>
      <c r="G7" s="980">
        <v>12</v>
      </c>
      <c r="H7" s="601">
        <v>22</v>
      </c>
      <c r="I7" s="612">
        <v>8</v>
      </c>
      <c r="J7" s="980">
        <v>14</v>
      </c>
      <c r="K7" s="601">
        <v>1111</v>
      </c>
      <c r="L7" s="612">
        <v>591</v>
      </c>
      <c r="M7" s="980">
        <v>520</v>
      </c>
      <c r="N7" s="601">
        <v>101.9</v>
      </c>
      <c r="O7" s="612">
        <v>102.6</v>
      </c>
      <c r="P7" s="980">
        <v>101.2</v>
      </c>
      <c r="Q7" s="601">
        <v>0.8</v>
      </c>
      <c r="R7" s="612">
        <v>2.2999999999999998</v>
      </c>
      <c r="S7" s="980">
        <v>-0.9</v>
      </c>
    </row>
    <row r="8" spans="1:19" x14ac:dyDescent="0.25">
      <c r="A8" s="219">
        <v>2023</v>
      </c>
      <c r="B8" s="947"/>
      <c r="C8" s="981"/>
      <c r="D8" s="979"/>
      <c r="E8" s="947">
        <v>56</v>
      </c>
      <c r="F8" s="981">
        <v>41</v>
      </c>
      <c r="G8" s="979">
        <v>15</v>
      </c>
      <c r="H8" s="947">
        <v>21</v>
      </c>
      <c r="I8" s="981">
        <v>9</v>
      </c>
      <c r="J8" s="979">
        <v>12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8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3423547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32368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888</v>
      </c>
      <c r="C5" s="616">
        <v>642</v>
      </c>
      <c r="D5" s="616">
        <v>246</v>
      </c>
      <c r="E5" s="599">
        <v>3092</v>
      </c>
      <c r="F5" s="616">
        <v>1297</v>
      </c>
      <c r="G5" s="945">
        <v>1795</v>
      </c>
      <c r="H5" s="616">
        <v>730</v>
      </c>
      <c r="I5" s="616">
        <v>266</v>
      </c>
      <c r="J5" s="616">
        <v>464</v>
      </c>
      <c r="K5" s="217">
        <f>SUM(B5,E5,H5)</f>
        <v>4710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841</v>
      </c>
      <c r="C6" s="612">
        <v>612</v>
      </c>
      <c r="D6" s="946">
        <v>229</v>
      </c>
      <c r="E6" s="601">
        <v>2922</v>
      </c>
      <c r="F6" s="612">
        <v>1191</v>
      </c>
      <c r="G6" s="946">
        <v>1731</v>
      </c>
      <c r="H6" s="601">
        <v>713</v>
      </c>
      <c r="I6" s="612">
        <v>270</v>
      </c>
      <c r="J6" s="612">
        <v>443</v>
      </c>
      <c r="K6" s="218">
        <f>SUM(B6,E6,H6)</f>
        <v>4476</v>
      </c>
      <c r="M6" s="105" t="s">
        <v>284</v>
      </c>
      <c r="N6" s="171">
        <f>IF(ISBLANK(J7),"",J7)</f>
        <v>364</v>
      </c>
      <c r="O6" s="80">
        <f>IF(ISBLANK(I7),"",I7)</f>
        <v>254</v>
      </c>
      <c r="P6" s="211"/>
    </row>
    <row r="7" spans="1:17" ht="24.75" x14ac:dyDescent="0.25">
      <c r="A7" s="218">
        <v>2023</v>
      </c>
      <c r="B7" s="601">
        <v>800</v>
      </c>
      <c r="C7" s="612">
        <v>568</v>
      </c>
      <c r="D7" s="946">
        <v>232</v>
      </c>
      <c r="E7" s="601">
        <v>2888</v>
      </c>
      <c r="F7" s="612">
        <v>1227</v>
      </c>
      <c r="G7" s="946">
        <v>1661</v>
      </c>
      <c r="H7" s="601">
        <v>618</v>
      </c>
      <c r="I7" s="612">
        <v>254</v>
      </c>
      <c r="J7" s="612">
        <v>364</v>
      </c>
      <c r="K7" s="218">
        <f>SUM(B7,E7,H7)</f>
        <v>4306</v>
      </c>
      <c r="M7" s="106" t="s">
        <v>285</v>
      </c>
      <c r="N7" s="220">
        <f>IF(ISBLANK(G7),"",G7)</f>
        <v>1661</v>
      </c>
      <c r="O7" s="107">
        <f>IF(ISBLANK(F7),"",F7)</f>
        <v>1227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232</v>
      </c>
      <c r="O8" s="83">
        <f>IF(ISBLANK(C7),"",C7)</f>
        <v>568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364</v>
      </c>
      <c r="O13" s="80">
        <f>IF(ISBLANK(I7),"",I7)</f>
        <v>254</v>
      </c>
      <c r="P13" s="211"/>
    </row>
    <row r="14" spans="1:17" ht="27.75" customHeight="1" x14ac:dyDescent="0.25">
      <c r="M14" s="106" t="s">
        <v>515</v>
      </c>
      <c r="N14" s="220">
        <f>IF(ISBLANK(G7),"",G7)</f>
        <v>1661</v>
      </c>
      <c r="O14" s="107">
        <f>IF(ISBLANK(F7),"",F7)</f>
        <v>1227</v>
      </c>
      <c r="P14" s="211"/>
    </row>
    <row r="15" spans="1:17" ht="26.25" customHeight="1" x14ac:dyDescent="0.25">
      <c r="M15" s="108" t="s">
        <v>516</v>
      </c>
      <c r="N15" s="170">
        <f>IF(ISBLANK(D7),"",D7)</f>
        <v>232</v>
      </c>
      <c r="O15" s="83">
        <f>IF(ISBLANK(C7),"",C7)</f>
        <v>568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209</v>
      </c>
      <c r="C21" s="616">
        <v>151</v>
      </c>
      <c r="D21" s="616">
        <v>58</v>
      </c>
      <c r="E21" s="599">
        <v>818</v>
      </c>
      <c r="F21" s="616">
        <v>366</v>
      </c>
      <c r="G21" s="945">
        <v>452</v>
      </c>
      <c r="H21" s="616">
        <v>180</v>
      </c>
      <c r="I21" s="616">
        <v>77</v>
      </c>
      <c r="J21" s="616">
        <v>103</v>
      </c>
      <c r="K21" s="217">
        <f>SUM(B21,E21,H21)</f>
        <v>1207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248</v>
      </c>
      <c r="C22" s="1028">
        <v>162</v>
      </c>
      <c r="D22" s="980">
        <v>86</v>
      </c>
      <c r="E22" s="1034">
        <v>811</v>
      </c>
      <c r="F22" s="1028">
        <v>360</v>
      </c>
      <c r="G22" s="980">
        <v>451</v>
      </c>
      <c r="H22" s="1034">
        <v>180</v>
      </c>
      <c r="I22" s="1028">
        <v>70</v>
      </c>
      <c r="J22" s="1028">
        <v>110</v>
      </c>
      <c r="K22" s="218">
        <f>SUM(B22,E22,H22)</f>
        <v>1239</v>
      </c>
      <c r="M22" s="105" t="s">
        <v>284</v>
      </c>
      <c r="N22" s="171">
        <f>IF(ISBLANK(J23),"",J23)</f>
        <v>126</v>
      </c>
      <c r="O22" s="80">
        <f>IF(ISBLANK(I23),"",I23)</f>
        <v>48</v>
      </c>
      <c r="P22" s="211"/>
    </row>
    <row r="23" spans="1:17" ht="24.75" x14ac:dyDescent="0.25">
      <c r="A23" s="218">
        <v>2022</v>
      </c>
      <c r="B23" s="1034">
        <v>286</v>
      </c>
      <c r="C23" s="1028">
        <v>219</v>
      </c>
      <c r="D23" s="980">
        <v>67</v>
      </c>
      <c r="E23" s="1034">
        <v>832</v>
      </c>
      <c r="F23" s="1028">
        <v>360</v>
      </c>
      <c r="G23" s="980">
        <v>472</v>
      </c>
      <c r="H23" s="1034">
        <v>174</v>
      </c>
      <c r="I23" s="1028">
        <v>48</v>
      </c>
      <c r="J23" s="1028">
        <v>126</v>
      </c>
      <c r="K23" s="218">
        <f>SUM(B23,E23,H23)</f>
        <v>1292</v>
      </c>
      <c r="M23" s="106" t="s">
        <v>285</v>
      </c>
      <c r="N23" s="220">
        <f>IF(ISBLANK(G23),"",G23)</f>
        <v>472</v>
      </c>
      <c r="O23" s="107">
        <f>IF(ISBLANK(F23),"",F23)</f>
        <v>360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67</v>
      </c>
      <c r="O24" s="109">
        <f>IF(ISBLANK(C23),"",C23)</f>
        <v>219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126</v>
      </c>
      <c r="O29" s="80">
        <f>IF(ISBLANK(I23),"",I23)</f>
        <v>48</v>
      </c>
      <c r="P29" s="211"/>
    </row>
    <row r="30" spans="1:17" ht="27.75" customHeight="1" x14ac:dyDescent="0.25">
      <c r="M30" s="106" t="s">
        <v>515</v>
      </c>
      <c r="N30" s="220">
        <f>IF(ISBLANK(G23),"",G23)</f>
        <v>472</v>
      </c>
      <c r="O30" s="107">
        <f>IF(ISBLANK(F23),"",F23)</f>
        <v>360</v>
      </c>
      <c r="P30" s="211"/>
    </row>
    <row r="31" spans="1:17" ht="27.75" customHeight="1" x14ac:dyDescent="0.25">
      <c r="M31" s="108" t="s">
        <v>516</v>
      </c>
      <c r="N31" s="221">
        <f>IF(ISBLANK(D23),"",D23)</f>
        <v>67</v>
      </c>
      <c r="O31" s="109">
        <f>IF(ISBLANK(C23),"",C23)</f>
        <v>219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1562457</v>
      </c>
      <c r="D5" s="253"/>
    </row>
    <row r="6" spans="1:4" ht="30" x14ac:dyDescent="0.25">
      <c r="A6" s="686" t="s">
        <v>474</v>
      </c>
      <c r="B6" s="617">
        <v>1861090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9</v>
      </c>
      <c r="C6" s="457"/>
      <c r="D6" s="458"/>
      <c r="E6" s="976"/>
      <c r="F6" s="457">
        <v>21</v>
      </c>
      <c r="G6" s="458">
        <v>11</v>
      </c>
      <c r="H6" s="976">
        <v>10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9</v>
      </c>
      <c r="C7" s="601"/>
      <c r="D7" s="612"/>
      <c r="E7" s="980"/>
      <c r="F7" s="601">
        <v>23</v>
      </c>
      <c r="G7" s="612">
        <v>15</v>
      </c>
      <c r="H7" s="980">
        <v>8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8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148</v>
      </c>
      <c r="C5" s="207">
        <v>147</v>
      </c>
      <c r="G5" s="113"/>
      <c r="H5" s="174" t="s">
        <v>586</v>
      </c>
      <c r="I5" s="207">
        <v>157</v>
      </c>
      <c r="J5" s="207">
        <v>106</v>
      </c>
    </row>
    <row r="6" spans="1:13" ht="15" customHeight="1" x14ac:dyDescent="0.25">
      <c r="A6" s="175" t="s">
        <v>587</v>
      </c>
      <c r="B6" s="208">
        <v>2871</v>
      </c>
      <c r="C6" s="208">
        <v>496</v>
      </c>
      <c r="G6" s="113"/>
      <c r="H6" s="175" t="s">
        <v>587</v>
      </c>
      <c r="I6" s="208">
        <v>684</v>
      </c>
      <c r="J6" s="208">
        <v>238</v>
      </c>
    </row>
    <row r="7" spans="1:13" ht="15" customHeight="1" x14ac:dyDescent="0.25">
      <c r="A7" s="175" t="s">
        <v>588</v>
      </c>
      <c r="B7" s="208">
        <v>7912</v>
      </c>
      <c r="C7" s="208">
        <v>5070</v>
      </c>
      <c r="G7" s="113"/>
      <c r="H7" s="175" t="s">
        <v>588</v>
      </c>
      <c r="I7" s="208">
        <v>4129</v>
      </c>
      <c r="J7" s="208">
        <v>2007</v>
      </c>
    </row>
    <row r="8" spans="1:13" ht="15" customHeight="1" x14ac:dyDescent="0.25">
      <c r="A8" s="175" t="s">
        <v>589</v>
      </c>
      <c r="B8" s="208">
        <v>10251</v>
      </c>
      <c r="C8" s="208">
        <v>9768</v>
      </c>
      <c r="G8" s="113"/>
      <c r="H8" s="175" t="s">
        <v>589</v>
      </c>
      <c r="I8" s="208">
        <v>8637</v>
      </c>
      <c r="J8" s="208">
        <v>7519</v>
      </c>
    </row>
    <row r="9" spans="1:13" ht="15" customHeight="1" x14ac:dyDescent="0.25">
      <c r="A9" s="175" t="s">
        <v>590</v>
      </c>
      <c r="B9" s="208">
        <v>23202</v>
      </c>
      <c r="C9" s="208">
        <v>26356</v>
      </c>
      <c r="G9" s="113"/>
      <c r="H9" s="175" t="s">
        <v>590</v>
      </c>
      <c r="I9" s="208">
        <v>24152</v>
      </c>
      <c r="J9" s="208">
        <v>26411</v>
      </c>
    </row>
    <row r="10" spans="1:13" ht="15" customHeight="1" x14ac:dyDescent="0.25">
      <c r="A10" s="175" t="s">
        <v>591</v>
      </c>
      <c r="B10" s="208">
        <v>2736</v>
      </c>
      <c r="C10" s="208">
        <v>2386</v>
      </c>
      <c r="G10" s="113"/>
      <c r="H10" s="175" t="s">
        <v>591</v>
      </c>
      <c r="I10" s="208">
        <v>2974</v>
      </c>
      <c r="J10" s="208">
        <v>2186</v>
      </c>
    </row>
    <row r="11" spans="1:13" ht="15" customHeight="1" x14ac:dyDescent="0.25">
      <c r="A11" s="176" t="s">
        <v>592</v>
      </c>
      <c r="B11" s="209">
        <v>4039</v>
      </c>
      <c r="C11" s="209">
        <v>3700</v>
      </c>
      <c r="G11" s="113"/>
      <c r="H11" s="176" t="s">
        <v>592</v>
      </c>
      <c r="I11" s="209">
        <v>6213</v>
      </c>
      <c r="J11" s="209">
        <v>4787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148</v>
      </c>
      <c r="C17" s="178">
        <f>IF(ISBLANK(C5),"0",C5)</f>
        <v>147</v>
      </c>
      <c r="G17" s="113"/>
      <c r="H17" s="174" t="s">
        <v>586</v>
      </c>
      <c r="I17" s="177">
        <f>IF(ISBLANK(I5),"0",I5)</f>
        <v>157</v>
      </c>
      <c r="J17" s="178">
        <f>IF(ISBLANK(J5),"0",J5)</f>
        <v>106</v>
      </c>
    </row>
    <row r="18" spans="1:13" ht="15" customHeight="1" x14ac:dyDescent="0.25">
      <c r="A18" s="175" t="s">
        <v>587</v>
      </c>
      <c r="B18" s="179">
        <f t="shared" ref="B18:C18" si="0">IF(ISBLANK(B6),"0",B6)</f>
        <v>2871</v>
      </c>
      <c r="C18" s="180">
        <f t="shared" si="0"/>
        <v>496</v>
      </c>
      <c r="G18" s="113"/>
      <c r="H18" s="175" t="s">
        <v>587</v>
      </c>
      <c r="I18" s="179">
        <f t="shared" ref="I18:J18" si="1">IF(ISBLANK(I6),"0",I6)</f>
        <v>684</v>
      </c>
      <c r="J18" s="180">
        <f t="shared" si="1"/>
        <v>238</v>
      </c>
    </row>
    <row r="19" spans="1:13" ht="15" customHeight="1" x14ac:dyDescent="0.25">
      <c r="A19" s="175" t="s">
        <v>588</v>
      </c>
      <c r="B19" s="179">
        <f t="shared" ref="B19:C19" si="2">IF(ISBLANK(B7),"0",B7)</f>
        <v>7912</v>
      </c>
      <c r="C19" s="180">
        <f t="shared" si="2"/>
        <v>5070</v>
      </c>
      <c r="G19" s="113"/>
      <c r="H19" s="175" t="s">
        <v>588</v>
      </c>
      <c r="I19" s="179">
        <f t="shared" ref="I19:J19" si="3">IF(ISBLANK(I7),"0",I7)</f>
        <v>4129</v>
      </c>
      <c r="J19" s="180">
        <f t="shared" si="3"/>
        <v>2007</v>
      </c>
    </row>
    <row r="20" spans="1:13" ht="15" customHeight="1" x14ac:dyDescent="0.25">
      <c r="A20" s="175" t="s">
        <v>589</v>
      </c>
      <c r="B20" s="179">
        <f t="shared" ref="B20:C20" si="4">IF(ISBLANK(B8),"0",B8)</f>
        <v>10251</v>
      </c>
      <c r="C20" s="180">
        <f t="shared" si="4"/>
        <v>9768</v>
      </c>
      <c r="G20" s="113"/>
      <c r="H20" s="175" t="s">
        <v>589</v>
      </c>
      <c r="I20" s="179">
        <f t="shared" ref="I20:J20" si="5">IF(ISBLANK(I8),"0",I8)</f>
        <v>8637</v>
      </c>
      <c r="J20" s="180">
        <f t="shared" si="5"/>
        <v>7519</v>
      </c>
    </row>
    <row r="21" spans="1:13" ht="15" customHeight="1" x14ac:dyDescent="0.25">
      <c r="A21" s="175" t="s">
        <v>590</v>
      </c>
      <c r="B21" s="179">
        <f t="shared" ref="B21:C21" si="6">IF(ISBLANK(B9),"0",B9)</f>
        <v>23202</v>
      </c>
      <c r="C21" s="180">
        <f t="shared" si="6"/>
        <v>26356</v>
      </c>
      <c r="G21" s="113"/>
      <c r="H21" s="175" t="s">
        <v>590</v>
      </c>
      <c r="I21" s="179">
        <f t="shared" ref="I21:J21" si="7">IF(ISBLANK(I9),"0",I9)</f>
        <v>24152</v>
      </c>
      <c r="J21" s="180">
        <f t="shared" si="7"/>
        <v>26411</v>
      </c>
    </row>
    <row r="22" spans="1:13" ht="15" customHeight="1" x14ac:dyDescent="0.25">
      <c r="A22" s="175" t="s">
        <v>591</v>
      </c>
      <c r="B22" s="179">
        <f t="shared" ref="B22:C22" si="8">IF(ISBLANK(B10),"0",B10)</f>
        <v>2736</v>
      </c>
      <c r="C22" s="180">
        <f t="shared" si="8"/>
        <v>2386</v>
      </c>
      <c r="G22" s="113"/>
      <c r="H22" s="175" t="s">
        <v>591</v>
      </c>
      <c r="I22" s="179">
        <f t="shared" ref="I22:J22" si="9">IF(ISBLANK(I10),"0",I10)</f>
        <v>2974</v>
      </c>
      <c r="J22" s="180">
        <f t="shared" si="9"/>
        <v>2186</v>
      </c>
    </row>
    <row r="23" spans="1:13" ht="15" customHeight="1" x14ac:dyDescent="0.25">
      <c r="A23" s="176" t="s">
        <v>592</v>
      </c>
      <c r="B23" s="181">
        <f t="shared" ref="B23:C23" si="10">IF(ISBLANK(B11),"0",B11)</f>
        <v>4039</v>
      </c>
      <c r="C23" s="182">
        <f t="shared" si="10"/>
        <v>3700</v>
      </c>
      <c r="G23" s="113"/>
      <c r="H23" s="176" t="s">
        <v>592</v>
      </c>
      <c r="I23" s="181">
        <f t="shared" ref="I23:J23" si="11">IF(ISBLANK(I11),"0",I11)</f>
        <v>6213</v>
      </c>
      <c r="J23" s="182">
        <f t="shared" si="11"/>
        <v>4787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0.28929416134013564</v>
      </c>
      <c r="C29" s="184">
        <f>C17/SUM(C17:C23)*100</f>
        <v>0.30674206539657367</v>
      </c>
      <c r="D29" s="253"/>
      <c r="E29" s="253"/>
      <c r="G29" s="113"/>
      <c r="H29" s="174" t="s">
        <v>593</v>
      </c>
      <c r="I29" s="184">
        <f>I17/SUM(I17:I23)*100</f>
        <v>0.33442678822476885</v>
      </c>
      <c r="J29" s="184">
        <f>J17/SUM(J17:J23)*100</f>
        <v>0.24506404031997042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5.6119157919427671</v>
      </c>
      <c r="C30" s="185">
        <f>C18/SUM(C17:C23)*100</f>
        <v>1.0349936356238132</v>
      </c>
      <c r="D30" s="253"/>
      <c r="E30" s="253"/>
      <c r="G30" s="113"/>
      <c r="H30" s="175" t="s">
        <v>594</v>
      </c>
      <c r="I30" s="185">
        <f>I18/SUM(I17:I23)*100</f>
        <v>1.4569931410556811</v>
      </c>
      <c r="J30" s="185">
        <f>J18/SUM(J17:J23)*100</f>
        <v>0.55023812826559393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15.465509490021306</v>
      </c>
      <c r="C31" s="185">
        <f>C19/SUM(C17:C23)*100</f>
        <v>10.579471235106316</v>
      </c>
      <c r="D31" s="253"/>
      <c r="E31" s="253"/>
      <c r="G31" s="113"/>
      <c r="H31" s="175" t="s">
        <v>595</v>
      </c>
      <c r="I31" s="185">
        <f>I19/SUM(I17:I23)*100</f>
        <v>8.7952115196182845</v>
      </c>
      <c r="J31" s="185">
        <f>J19/SUM(J17:J23)*100</f>
        <v>4.6400332917186846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20.037530053363046</v>
      </c>
      <c r="C32" s="185">
        <f>C20/SUM(C17:C23)*100</f>
        <v>20.382697243494775</v>
      </c>
      <c r="D32" s="253"/>
      <c r="E32" s="253"/>
      <c r="G32" s="113"/>
      <c r="H32" s="175" t="s">
        <v>596</v>
      </c>
      <c r="I32" s="185">
        <f>I20/SUM(I17:I23)*100</f>
        <v>18.397733566225025</v>
      </c>
      <c r="J32" s="185">
        <f>J20/SUM(J17:J23)*100</f>
        <v>17.383363388357147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45.352723860904234</v>
      </c>
      <c r="C33" s="185">
        <f>C21/SUM(C17:C23)*100</f>
        <v>54.996556976816976</v>
      </c>
      <c r="D33" s="253"/>
      <c r="E33" s="253"/>
      <c r="G33" s="113"/>
      <c r="H33" s="175" t="s">
        <v>597</v>
      </c>
      <c r="I33" s="185">
        <f>I21/SUM(I17:I23)*100</f>
        <v>51.446342606398844</v>
      </c>
      <c r="J33" s="185">
        <f>J21/SUM(J17:J23)*100</f>
        <v>61.060248763120171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5.3480326042338593</v>
      </c>
      <c r="C34" s="185">
        <f>C22/SUM(C17:C23)*100</f>
        <v>4.9788201907226171</v>
      </c>
      <c r="D34" s="253"/>
      <c r="E34" s="253"/>
      <c r="G34" s="113"/>
      <c r="H34" s="175" t="s">
        <v>598</v>
      </c>
      <c r="I34" s="185">
        <f>I22/SUM(I17:I23)*100</f>
        <v>6.3349380138882969</v>
      </c>
      <c r="J34" s="185">
        <f>J22/SUM(J17:J23)*100</f>
        <v>5.0538678503722201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7.8949940381946488</v>
      </c>
      <c r="C35" s="186">
        <f>C23/SUM(C17:C23)*100</f>
        <v>7.7207186528389284</v>
      </c>
      <c r="D35" s="253"/>
      <c r="E35" s="253"/>
      <c r="G35" s="113"/>
      <c r="H35" s="176" t="s">
        <v>599</v>
      </c>
      <c r="I35" s="186">
        <f>I23/SUM(I17:I23)*100</f>
        <v>13.234354364589102</v>
      </c>
      <c r="J35" s="186">
        <f>J23/SUM(J17:J23)*100</f>
        <v>11.067184537846211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0.28929416134013564</v>
      </c>
      <c r="C41" s="184">
        <f t="shared" si="12"/>
        <v>0.30674206539657367</v>
      </c>
      <c r="G41" s="113"/>
      <c r="H41" s="174" t="s">
        <v>601</v>
      </c>
      <c r="I41" s="184">
        <f t="shared" ref="I41:J41" si="13">I29</f>
        <v>0.33442678822476885</v>
      </c>
      <c r="J41" s="184">
        <f t="shared" si="13"/>
        <v>0.24506404031997042</v>
      </c>
    </row>
    <row r="42" spans="1:12" x14ac:dyDescent="0.25">
      <c r="A42" s="175" t="s">
        <v>602</v>
      </c>
      <c r="B42" s="185">
        <f t="shared" si="12"/>
        <v>5.6119157919427671</v>
      </c>
      <c r="C42" s="185">
        <f t="shared" si="12"/>
        <v>1.0349936356238132</v>
      </c>
      <c r="G42" s="113"/>
      <c r="H42" s="175" t="s">
        <v>602</v>
      </c>
      <c r="I42" s="185">
        <f t="shared" ref="I42:J42" si="14">I30</f>
        <v>1.4569931410556811</v>
      </c>
      <c r="J42" s="185">
        <f t="shared" si="14"/>
        <v>0.55023812826559393</v>
      </c>
    </row>
    <row r="43" spans="1:12" x14ac:dyDescent="0.25">
      <c r="A43" s="175" t="s">
        <v>603</v>
      </c>
      <c r="B43" s="185">
        <f t="shared" si="12"/>
        <v>15.465509490021306</v>
      </c>
      <c r="C43" s="185">
        <f t="shared" si="12"/>
        <v>10.579471235106316</v>
      </c>
      <c r="G43" s="113"/>
      <c r="H43" s="175" t="s">
        <v>603</v>
      </c>
      <c r="I43" s="185">
        <f t="shared" ref="I43:J43" si="15">I31</f>
        <v>8.7952115196182845</v>
      </c>
      <c r="J43" s="185">
        <f t="shared" si="15"/>
        <v>4.6400332917186846</v>
      </c>
    </row>
    <row r="44" spans="1:12" x14ac:dyDescent="0.25">
      <c r="A44" s="175" t="s">
        <v>604</v>
      </c>
      <c r="B44" s="185">
        <f t="shared" si="12"/>
        <v>20.037530053363046</v>
      </c>
      <c r="C44" s="185">
        <f t="shared" si="12"/>
        <v>20.382697243494775</v>
      </c>
      <c r="G44" s="113"/>
      <c r="H44" s="175" t="s">
        <v>604</v>
      </c>
      <c r="I44" s="185">
        <f t="shared" ref="I44:J44" si="16">I32</f>
        <v>18.397733566225025</v>
      </c>
      <c r="J44" s="185">
        <f t="shared" si="16"/>
        <v>17.383363388357147</v>
      </c>
    </row>
    <row r="45" spans="1:12" x14ac:dyDescent="0.25">
      <c r="A45" s="175" t="s">
        <v>605</v>
      </c>
      <c r="B45" s="185">
        <f t="shared" si="12"/>
        <v>45.352723860904234</v>
      </c>
      <c r="C45" s="185">
        <f t="shared" si="12"/>
        <v>54.996556976816976</v>
      </c>
      <c r="G45" s="113"/>
      <c r="H45" s="175" t="s">
        <v>605</v>
      </c>
      <c r="I45" s="185">
        <f t="shared" ref="I45:J45" si="17">I33</f>
        <v>51.446342606398844</v>
      </c>
      <c r="J45" s="185">
        <f t="shared" si="17"/>
        <v>61.060248763120171</v>
      </c>
    </row>
    <row r="46" spans="1:12" x14ac:dyDescent="0.25">
      <c r="A46" s="175" t="s">
        <v>606</v>
      </c>
      <c r="B46" s="185">
        <f t="shared" si="12"/>
        <v>5.3480326042338593</v>
      </c>
      <c r="C46" s="185">
        <f t="shared" si="12"/>
        <v>4.9788201907226171</v>
      </c>
      <c r="G46" s="113"/>
      <c r="H46" s="175" t="s">
        <v>606</v>
      </c>
      <c r="I46" s="185">
        <f t="shared" ref="I46:J46" si="18">I34</f>
        <v>6.3349380138882969</v>
      </c>
      <c r="J46" s="185">
        <f t="shared" si="18"/>
        <v>5.0538678503722201</v>
      </c>
    </row>
    <row r="47" spans="1:12" x14ac:dyDescent="0.25">
      <c r="A47" s="176" t="s">
        <v>607</v>
      </c>
      <c r="B47" s="186">
        <f t="shared" si="12"/>
        <v>7.8949940381946488</v>
      </c>
      <c r="C47" s="186">
        <f t="shared" si="12"/>
        <v>7.7207186528389284</v>
      </c>
      <c r="G47" s="113"/>
      <c r="H47" s="176" t="s">
        <v>607</v>
      </c>
      <c r="I47" s="186">
        <f t="shared" ref="I47:J47" si="19">I35</f>
        <v>13.234354364589102</v>
      </c>
      <c r="J47" s="186">
        <f t="shared" si="19"/>
        <v>11.067184537846211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29523</v>
      </c>
      <c r="C5" s="207">
        <v>25603</v>
      </c>
      <c r="D5" s="253"/>
      <c r="E5" s="253"/>
      <c r="F5" s="1003"/>
      <c r="H5" s="174" t="s">
        <v>624</v>
      </c>
      <c r="I5" s="207">
        <v>14011</v>
      </c>
      <c r="J5" s="207">
        <v>11414</v>
      </c>
    </row>
    <row r="6" spans="1:10" ht="15" customHeight="1" x14ac:dyDescent="0.25">
      <c r="A6" s="175" t="s">
        <v>625</v>
      </c>
      <c r="B6" s="208">
        <v>8077</v>
      </c>
      <c r="C6" s="208">
        <v>8329</v>
      </c>
      <c r="D6" s="253"/>
      <c r="E6" s="253"/>
      <c r="F6" s="1003"/>
      <c r="H6" s="175" t="s">
        <v>625</v>
      </c>
      <c r="I6" s="208">
        <v>13631</v>
      </c>
      <c r="J6" s="208">
        <v>15741</v>
      </c>
    </row>
    <row r="7" spans="1:10" ht="15" customHeight="1" x14ac:dyDescent="0.25">
      <c r="A7" s="176" t="s">
        <v>626</v>
      </c>
      <c r="B7" s="209">
        <v>13559</v>
      </c>
      <c r="C7" s="209">
        <v>13991</v>
      </c>
      <c r="D7" s="253"/>
      <c r="E7" s="253"/>
      <c r="F7" s="1003"/>
      <c r="H7" s="175" t="s">
        <v>626</v>
      </c>
      <c r="I7" s="208">
        <v>19130</v>
      </c>
      <c r="J7" s="208">
        <v>15966</v>
      </c>
    </row>
    <row r="8" spans="1:10" x14ac:dyDescent="0.25">
      <c r="D8" s="253"/>
      <c r="E8" s="253"/>
      <c r="F8" s="1003"/>
      <c r="H8" s="176" t="s">
        <v>2351</v>
      </c>
      <c r="I8" s="209">
        <v>174</v>
      </c>
      <c r="J8" s="209">
        <v>133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29523</v>
      </c>
      <c r="C13" s="178">
        <f>IF(ISBLANK(C5),"0",C5)</f>
        <v>25603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8077</v>
      </c>
      <c r="C14" s="180">
        <f t="shared" si="0"/>
        <v>8329</v>
      </c>
      <c r="D14" s="253"/>
      <c r="E14" s="253"/>
      <c r="F14" s="1003"/>
      <c r="H14" s="174" t="s">
        <v>624</v>
      </c>
      <c r="I14" s="177">
        <f>IF(ISBLANK(I5),"0",I5)</f>
        <v>14011</v>
      </c>
      <c r="J14" s="178">
        <f>IF(ISBLANK(J5),"0",J5)</f>
        <v>11414</v>
      </c>
    </row>
    <row r="15" spans="1:10" ht="15" customHeight="1" x14ac:dyDescent="0.25">
      <c r="A15" s="176" t="s">
        <v>626</v>
      </c>
      <c r="B15" s="181">
        <f t="shared" si="0"/>
        <v>13559</v>
      </c>
      <c r="C15" s="182">
        <f t="shared" si="0"/>
        <v>13991</v>
      </c>
      <c r="D15" s="253"/>
      <c r="E15" s="253"/>
      <c r="F15" s="1003"/>
      <c r="H15" s="175" t="s">
        <v>625</v>
      </c>
      <c r="I15" s="179">
        <f t="shared" ref="I15:J15" si="1">IF(ISBLANK(I6),"0",I6)</f>
        <v>13631</v>
      </c>
      <c r="J15" s="180">
        <f t="shared" si="1"/>
        <v>15741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19130</v>
      </c>
      <c r="J16" s="180">
        <f t="shared" si="2"/>
        <v>15966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174</v>
      </c>
      <c r="J17" s="182">
        <f t="shared" si="3"/>
        <v>133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57.708321116519087</v>
      </c>
      <c r="C21" s="184">
        <f>C13/SUM(C13:C15)*100</f>
        <v>53.425286396928406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15.788033386109971</v>
      </c>
      <c r="C22" s="185">
        <f>C14/SUM(C13:C15)*100</f>
        <v>17.379963691755524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26.503645497370943</v>
      </c>
      <c r="C23" s="186">
        <f>C15/SUM(C13:C15)*100</f>
        <v>29.19474991131607</v>
      </c>
      <c r="D23" s="253"/>
      <c r="E23" s="253"/>
      <c r="F23" s="1003"/>
      <c r="H23" s="174" t="s">
        <v>629</v>
      </c>
      <c r="I23" s="184">
        <f>I14/SUM(I14:I17)*100</f>
        <v>29.844928215396411</v>
      </c>
      <c r="J23" s="184">
        <f>J14/SUM(J14:J17)*100</f>
        <v>26.388310907661722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29.035487581476588</v>
      </c>
      <c r="J24" s="185">
        <f>J15/SUM(J14:J17)*100</f>
        <v>36.392009987515607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40.748945597068975</v>
      </c>
      <c r="J25" s="185">
        <f>J16/SUM(J14:J17)*100</f>
        <v>36.912193091968369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0.37063860605802412</v>
      </c>
      <c r="J26" s="186">
        <f>J17/SUM(J14:J17)*100</f>
        <v>0.30748601285430249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57.708321116519087</v>
      </c>
      <c r="C29" s="189">
        <f t="shared" si="4"/>
        <v>53.425286396928406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15.788033386109971</v>
      </c>
      <c r="C30" s="192">
        <f t="shared" si="4"/>
        <v>17.379963691755524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26.503645497370943</v>
      </c>
      <c r="C31" s="195">
        <f t="shared" si="4"/>
        <v>29.19474991131607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29.844928215396411</v>
      </c>
      <c r="J32" s="189">
        <f>J23</f>
        <v>26.388310907661722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29.035487581476588</v>
      </c>
      <c r="J33" s="192">
        <f t="shared" si="5"/>
        <v>36.392009987515607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40.748945597068975</v>
      </c>
      <c r="J34" s="192">
        <f t="shared" si="6"/>
        <v>36.912193091968369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0.37063860605802412</v>
      </c>
      <c r="J35" s="195">
        <f t="shared" si="7"/>
        <v>0.30748601285430249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797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105768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133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-8.6999999999999993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73.13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145.9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8</v>
      </c>
      <c r="C5" s="655">
        <v>10</v>
      </c>
      <c r="E5" s="28"/>
      <c r="J5" s="654" t="s">
        <v>542</v>
      </c>
      <c r="K5" s="669">
        <f>IF(ISBLANK(B5),"",B5)</f>
        <v>8</v>
      </c>
      <c r="L5" s="618">
        <f>IF(ISBLANK(C5),"",C5)</f>
        <v>10</v>
      </c>
      <c r="N5" s="28"/>
    </row>
    <row r="6" spans="1:15" x14ac:dyDescent="0.25">
      <c r="A6" s="656" t="s">
        <v>543</v>
      </c>
      <c r="B6" s="657">
        <v>17</v>
      </c>
      <c r="C6" s="657">
        <v>20</v>
      </c>
      <c r="E6" s="44"/>
      <c r="J6" s="656" t="s">
        <v>543</v>
      </c>
      <c r="K6" s="670">
        <f t="shared" ref="K6:K10" si="0">IF(ISBLANK(B6),"",B6)</f>
        <v>17</v>
      </c>
      <c r="L6" s="619">
        <f t="shared" ref="L6:L10" si="1">IF(ISBLANK(C6),"",C6)</f>
        <v>20</v>
      </c>
      <c r="N6" s="44"/>
    </row>
    <row r="7" spans="1:15" x14ac:dyDescent="0.25">
      <c r="A7" s="656" t="s">
        <v>641</v>
      </c>
      <c r="B7" s="657">
        <v>60</v>
      </c>
      <c r="C7" s="657">
        <v>70</v>
      </c>
      <c r="E7" s="44"/>
      <c r="J7" s="656" t="s">
        <v>641</v>
      </c>
      <c r="K7" s="670">
        <f t="shared" si="0"/>
        <v>60</v>
      </c>
      <c r="L7" s="619">
        <f t="shared" si="1"/>
        <v>70</v>
      </c>
      <c r="N7" s="44"/>
    </row>
    <row r="8" spans="1:15" x14ac:dyDescent="0.25">
      <c r="A8" s="650" t="s">
        <v>642</v>
      </c>
      <c r="B8" s="651">
        <v>87</v>
      </c>
      <c r="C8" s="651">
        <v>47</v>
      </c>
      <c r="E8" s="21"/>
      <c r="J8" s="650" t="s">
        <v>642</v>
      </c>
      <c r="K8" s="670">
        <f t="shared" si="0"/>
        <v>87</v>
      </c>
      <c r="L8" s="619">
        <f t="shared" si="1"/>
        <v>47</v>
      </c>
      <c r="N8" s="21"/>
    </row>
    <row r="9" spans="1:15" x14ac:dyDescent="0.25">
      <c r="A9" s="650" t="s">
        <v>643</v>
      </c>
      <c r="B9" s="651">
        <v>256</v>
      </c>
      <c r="C9" s="651">
        <v>97</v>
      </c>
      <c r="E9" s="21"/>
      <c r="J9" s="650" t="s">
        <v>643</v>
      </c>
      <c r="K9" s="670">
        <f t="shared" si="0"/>
        <v>256</v>
      </c>
      <c r="L9" s="619">
        <f t="shared" si="1"/>
        <v>97</v>
      </c>
      <c r="N9" s="21"/>
    </row>
    <row r="10" spans="1:15" x14ac:dyDescent="0.25">
      <c r="A10" s="652" t="s">
        <v>365</v>
      </c>
      <c r="B10" s="653">
        <v>1752</v>
      </c>
      <c r="C10" s="653">
        <v>104</v>
      </c>
      <c r="J10" s="652" t="s">
        <v>365</v>
      </c>
      <c r="K10" s="671">
        <f t="shared" si="0"/>
        <v>1752</v>
      </c>
      <c r="L10" s="620">
        <f t="shared" si="1"/>
        <v>104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4.05</v>
      </c>
      <c r="C15" s="197"/>
      <c r="D15" s="253"/>
      <c r="E15" s="211"/>
      <c r="F15" s="253"/>
      <c r="G15" s="253"/>
      <c r="J15" s="673" t="s">
        <v>488</v>
      </c>
      <c r="K15" s="674">
        <f>B15</f>
        <v>4.05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0.68</v>
      </c>
      <c r="C16" s="197"/>
      <c r="D16" s="253"/>
      <c r="E16" s="254"/>
      <c r="F16" s="253"/>
      <c r="G16" s="253"/>
      <c r="J16" s="675" t="s">
        <v>489</v>
      </c>
      <c r="K16" s="676">
        <f>B16</f>
        <v>0.68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1.03</v>
      </c>
      <c r="C18" s="197"/>
      <c r="D18" s="255"/>
      <c r="E18" s="256"/>
      <c r="F18" s="253"/>
      <c r="G18" s="253"/>
      <c r="J18" s="678" t="s">
        <v>501</v>
      </c>
      <c r="K18" s="674">
        <f>B18</f>
        <v>1.03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3.62</v>
      </c>
      <c r="C19" s="198"/>
      <c r="D19" s="255"/>
      <c r="E19" s="256"/>
      <c r="F19" s="253"/>
      <c r="G19" s="253"/>
      <c r="J19" s="672" t="s">
        <v>502</v>
      </c>
      <c r="K19" s="676">
        <f>B19</f>
        <v>3.62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2.41</v>
      </c>
      <c r="C21" s="253"/>
      <c r="D21" s="253"/>
      <c r="E21" s="253"/>
      <c r="F21" s="253"/>
      <c r="G21" s="253"/>
      <c r="J21" s="661" t="s">
        <v>498</v>
      </c>
      <c r="K21" s="679">
        <f>B21</f>
        <v>2.41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7</v>
      </c>
      <c r="C32" s="655">
        <v>6</v>
      </c>
      <c r="E32" s="28"/>
      <c r="J32" s="654" t="s">
        <v>542</v>
      </c>
      <c r="K32" s="669">
        <f>IF(ISBLANK(B32),"",B32)</f>
        <v>7</v>
      </c>
      <c r="L32" s="618">
        <f>IF(ISBLANK(C32),"",C32)</f>
        <v>6</v>
      </c>
      <c r="N32" s="28"/>
    </row>
    <row r="33" spans="1:15" x14ac:dyDescent="0.25">
      <c r="A33" s="656" t="s">
        <v>543</v>
      </c>
      <c r="B33" s="657">
        <v>4</v>
      </c>
      <c r="C33" s="657">
        <v>2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29</v>
      </c>
      <c r="C34" s="657">
        <v>30</v>
      </c>
      <c r="E34" s="44"/>
      <c r="J34" s="656" t="s">
        <v>641</v>
      </c>
      <c r="K34" s="670">
        <f t="shared" si="2"/>
        <v>29</v>
      </c>
      <c r="L34" s="619">
        <f t="shared" si="3"/>
        <v>30</v>
      </c>
      <c r="N34" s="44"/>
    </row>
    <row r="35" spans="1:15" x14ac:dyDescent="0.25">
      <c r="A35" s="650" t="s">
        <v>642</v>
      </c>
      <c r="B35" s="651">
        <v>49</v>
      </c>
      <c r="C35" s="651">
        <v>30</v>
      </c>
      <c r="E35" s="21"/>
      <c r="J35" s="650" t="s">
        <v>642</v>
      </c>
      <c r="K35" s="670">
        <f t="shared" si="2"/>
        <v>49</v>
      </c>
      <c r="L35" s="619">
        <f t="shared" si="3"/>
        <v>30</v>
      </c>
      <c r="N35" s="21"/>
    </row>
    <row r="36" spans="1:15" x14ac:dyDescent="0.25">
      <c r="A36" s="650" t="s">
        <v>643</v>
      </c>
      <c r="B36" s="651">
        <v>82</v>
      </c>
      <c r="C36" s="651">
        <v>42</v>
      </c>
      <c r="E36" s="21"/>
      <c r="J36" s="650" t="s">
        <v>643</v>
      </c>
      <c r="K36" s="670">
        <f t="shared" si="2"/>
        <v>82</v>
      </c>
      <c r="L36" s="619">
        <f t="shared" si="3"/>
        <v>42</v>
      </c>
      <c r="N36" s="21"/>
    </row>
    <row r="37" spans="1:15" x14ac:dyDescent="0.25">
      <c r="A37" s="652" t="s">
        <v>365</v>
      </c>
      <c r="B37" s="653">
        <v>299</v>
      </c>
      <c r="C37" s="653">
        <v>47</v>
      </c>
      <c r="J37" s="652" t="s">
        <v>365</v>
      </c>
      <c r="K37" s="671">
        <f t="shared" si="2"/>
        <v>299</v>
      </c>
      <c r="L37" s="620">
        <f t="shared" si="3"/>
        <v>47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0.95</v>
      </c>
      <c r="C42" s="197"/>
      <c r="D42" s="253"/>
      <c r="E42" s="211"/>
      <c r="F42" s="253"/>
      <c r="G42" s="253"/>
      <c r="J42" s="673" t="s">
        <v>488</v>
      </c>
      <c r="K42" s="674">
        <f>B42</f>
        <v>0.95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0.34</v>
      </c>
      <c r="C43" s="197"/>
      <c r="D43" s="253"/>
      <c r="E43" s="254"/>
      <c r="F43" s="253"/>
      <c r="G43" s="253"/>
      <c r="J43" s="675" t="s">
        <v>489</v>
      </c>
      <c r="K43" s="676">
        <f>B43</f>
        <v>0.34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0.27</v>
      </c>
      <c r="C45" s="197"/>
      <c r="D45" s="255"/>
      <c r="E45" s="256"/>
      <c r="F45" s="253"/>
      <c r="G45" s="253"/>
      <c r="J45" s="678" t="s">
        <v>501</v>
      </c>
      <c r="K45" s="674">
        <f>B45</f>
        <v>0.27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1.02</v>
      </c>
      <c r="C46" s="198"/>
      <c r="D46" s="255"/>
      <c r="E46" s="256"/>
      <c r="F46" s="253"/>
      <c r="G46" s="253"/>
      <c r="J46" s="672" t="s">
        <v>502</v>
      </c>
      <c r="K46" s="676">
        <f>B46</f>
        <v>1.02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0.66</v>
      </c>
      <c r="C48" s="253"/>
      <c r="D48" s="253"/>
      <c r="E48" s="253"/>
      <c r="F48" s="253"/>
      <c r="G48" s="253"/>
      <c r="J48" s="661" t="s">
        <v>498</v>
      </c>
      <c r="K48" s="679">
        <f>B48</f>
        <v>0.66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13930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3827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66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14777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6263</v>
      </c>
      <c r="D4" s="643">
        <v>1</v>
      </c>
      <c r="E4" s="643">
        <v>845</v>
      </c>
      <c r="F4" s="643">
        <v>1</v>
      </c>
      <c r="G4" s="643">
        <v>26</v>
      </c>
      <c r="H4" s="643">
        <v>2496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14789</v>
      </c>
      <c r="D5" s="602">
        <v>1</v>
      </c>
      <c r="E5" s="602">
        <v>3508</v>
      </c>
      <c r="F5" s="602">
        <v>1</v>
      </c>
      <c r="G5" s="602">
        <v>39</v>
      </c>
      <c r="H5" s="602">
        <v>5278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13930</v>
      </c>
      <c r="D6" s="617">
        <v>1</v>
      </c>
      <c r="E6" s="617">
        <v>3827</v>
      </c>
      <c r="F6" s="617">
        <v>1</v>
      </c>
      <c r="G6" s="617">
        <v>66</v>
      </c>
      <c r="H6" s="617">
        <v>14777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272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62.2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0.31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5.7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89.1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4043943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38234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19</v>
      </c>
      <c r="C4" s="600">
        <v>20.399999999999999</v>
      </c>
      <c r="D4" s="600">
        <v>54.8</v>
      </c>
      <c r="E4" s="600">
        <v>0.2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17</v>
      </c>
      <c r="C5" s="602">
        <v>18.5</v>
      </c>
      <c r="D5" s="751">
        <v>55.2</v>
      </c>
      <c r="E5" s="751">
        <v>0.18</v>
      </c>
      <c r="G5" s="647" t="s">
        <v>446</v>
      </c>
      <c r="H5" s="648">
        <f>IF(ISBLANK(B4),"",B4)</f>
        <v>19</v>
      </c>
      <c r="I5" s="648">
        <f>IF(ISBLANK(B5),"",B5)</f>
        <v>17</v>
      </c>
      <c r="J5" s="649">
        <f>IF(ISBLANK(B6),"",B6)</f>
        <v>9</v>
      </c>
      <c r="K5" s="569"/>
    </row>
    <row r="6" spans="1:11" x14ac:dyDescent="0.25">
      <c r="A6" s="218">
        <v>2022</v>
      </c>
      <c r="B6" s="601">
        <v>9</v>
      </c>
      <c r="C6" s="602">
        <v>10.3</v>
      </c>
      <c r="D6" s="959">
        <v>62.2</v>
      </c>
      <c r="E6" s="959">
        <v>0.31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20.399999999999999</v>
      </c>
      <c r="I9" s="648">
        <f>IF(ISBLANK(C5),"",C5)</f>
        <v>18.5</v>
      </c>
      <c r="J9" s="649">
        <f>IF(ISBLANK(C6),"",C6)</f>
        <v>10.3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287</v>
      </c>
      <c r="C4" s="643">
        <v>2.6</v>
      </c>
      <c r="D4" s="643">
        <v>0.9</v>
      </c>
      <c r="E4" s="643">
        <v>0.17</v>
      </c>
      <c r="F4" s="643">
        <v>0.5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277</v>
      </c>
      <c r="C5" s="602">
        <v>2.6</v>
      </c>
      <c r="D5" s="602">
        <v>1</v>
      </c>
      <c r="E5" s="602">
        <v>0.17</v>
      </c>
      <c r="F5" s="602">
        <v>0.6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272</v>
      </c>
      <c r="C6" s="602">
        <v>2.6</v>
      </c>
      <c r="D6" s="602">
        <v>1</v>
      </c>
      <c r="E6" s="602">
        <v>0.17</v>
      </c>
      <c r="F6" s="602">
        <v>0.6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92.7</v>
      </c>
      <c r="C5" s="602">
        <v>83.5</v>
      </c>
      <c r="D5" s="602">
        <v>7</v>
      </c>
      <c r="E5" s="602">
        <v>6.4</v>
      </c>
      <c r="F5" s="253"/>
      <c r="G5" s="253"/>
      <c r="H5" s="253"/>
    </row>
    <row r="6" spans="1:8" x14ac:dyDescent="0.25">
      <c r="A6" s="360">
        <v>2021</v>
      </c>
      <c r="B6" s="602">
        <v>86.5</v>
      </c>
      <c r="C6" s="602">
        <v>67.2</v>
      </c>
      <c r="D6" s="602">
        <v>5</v>
      </c>
      <c r="E6" s="602">
        <v>4.5999999999999996</v>
      </c>
      <c r="F6" s="253"/>
      <c r="G6" s="253"/>
      <c r="H6" s="253"/>
    </row>
    <row r="7" spans="1:8" x14ac:dyDescent="0.25">
      <c r="A7" s="481">
        <v>2022</v>
      </c>
      <c r="B7" s="1067">
        <v>91</v>
      </c>
      <c r="C7" s="1067">
        <v>89.1</v>
      </c>
      <c r="D7" s="1067">
        <v>6</v>
      </c>
      <c r="E7" s="1067">
        <v>5.7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6.4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4.5999999999999996</v>
      </c>
    </row>
    <row r="17" spans="1:2" x14ac:dyDescent="0.25">
      <c r="A17" s="633">
        <f t="shared" si="0"/>
        <v>2022</v>
      </c>
      <c r="B17" s="627">
        <f t="shared" si="1"/>
        <v>5.7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8063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7.6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26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310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4051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360317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3407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7635</v>
      </c>
      <c r="C5" s="1034">
        <v>3438</v>
      </c>
      <c r="D5" s="600">
        <v>4197</v>
      </c>
      <c r="G5" s="871" t="s">
        <v>126</v>
      </c>
      <c r="H5" s="637">
        <f>IF(ISBLANK(D7),"",D7)</f>
        <v>4394</v>
      </c>
    </row>
    <row r="6" spans="1:17" x14ac:dyDescent="0.25">
      <c r="A6" s="641">
        <v>2021</v>
      </c>
      <c r="B6" s="1034">
        <v>7139</v>
      </c>
      <c r="C6" s="1034">
        <v>3251</v>
      </c>
      <c r="D6" s="602">
        <v>3888</v>
      </c>
      <c r="G6" s="635" t="s">
        <v>127</v>
      </c>
      <c r="H6" s="623">
        <f>IF(ISBLANK(C7),"",C7)</f>
        <v>3669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8063</v>
      </c>
      <c r="C7" s="1034">
        <v>3669</v>
      </c>
      <c r="D7" s="617">
        <v>4394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4394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3669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106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9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93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7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7266</v>
      </c>
      <c r="C6" s="55">
        <v>3733</v>
      </c>
      <c r="D6" s="55">
        <v>3533</v>
      </c>
      <c r="E6" s="70">
        <v>8553</v>
      </c>
      <c r="F6" s="55">
        <v>4498</v>
      </c>
      <c r="G6" s="110">
        <v>4055</v>
      </c>
      <c r="H6" s="55">
        <v>4752</v>
      </c>
      <c r="I6" s="55">
        <v>2428</v>
      </c>
      <c r="J6" s="55">
        <v>2324</v>
      </c>
      <c r="K6" s="70">
        <v>19377</v>
      </c>
      <c r="L6" s="55">
        <v>10027</v>
      </c>
      <c r="M6" s="110">
        <v>9350</v>
      </c>
      <c r="N6" s="70">
        <v>17981</v>
      </c>
      <c r="O6" s="55">
        <v>9255</v>
      </c>
      <c r="P6" s="110">
        <v>8726</v>
      </c>
      <c r="Q6" s="70">
        <v>71514</v>
      </c>
      <c r="R6" s="55">
        <v>35528</v>
      </c>
      <c r="S6" s="110">
        <v>35986</v>
      </c>
      <c r="T6" s="70">
        <v>109340</v>
      </c>
      <c r="U6" s="55">
        <v>53420</v>
      </c>
      <c r="V6" s="160">
        <v>55920</v>
      </c>
    </row>
    <row r="7" spans="1:22" x14ac:dyDescent="0.25">
      <c r="A7" s="286">
        <v>2021</v>
      </c>
      <c r="B7" s="167">
        <v>7146</v>
      </c>
      <c r="C7" s="94">
        <v>3649</v>
      </c>
      <c r="D7" s="94">
        <v>3497</v>
      </c>
      <c r="E7" s="167">
        <v>8492</v>
      </c>
      <c r="F7" s="94">
        <v>4479</v>
      </c>
      <c r="G7" s="169">
        <v>4013</v>
      </c>
      <c r="H7" s="94">
        <v>4683</v>
      </c>
      <c r="I7" s="94">
        <v>2382</v>
      </c>
      <c r="J7" s="94">
        <v>2301</v>
      </c>
      <c r="K7" s="167">
        <v>19118</v>
      </c>
      <c r="L7" s="94">
        <v>9899</v>
      </c>
      <c r="M7" s="169">
        <v>9219</v>
      </c>
      <c r="N7" s="167">
        <v>17687</v>
      </c>
      <c r="O7" s="94">
        <v>9103</v>
      </c>
      <c r="P7" s="169">
        <v>8584</v>
      </c>
      <c r="Q7" s="167">
        <v>70413</v>
      </c>
      <c r="R7" s="94">
        <v>35019</v>
      </c>
      <c r="S7" s="169">
        <v>35394</v>
      </c>
      <c r="T7" s="212">
        <v>108187</v>
      </c>
      <c r="U7" s="58">
        <v>52829</v>
      </c>
      <c r="V7" s="160">
        <v>55358</v>
      </c>
    </row>
    <row r="8" spans="1:22" x14ac:dyDescent="0.25">
      <c r="A8" s="219">
        <v>2022</v>
      </c>
      <c r="B8" s="72">
        <v>6888</v>
      </c>
      <c r="C8" s="61">
        <v>3520</v>
      </c>
      <c r="D8" s="61">
        <v>3368</v>
      </c>
      <c r="E8" s="72">
        <v>8466</v>
      </c>
      <c r="F8" s="61">
        <v>4409</v>
      </c>
      <c r="G8" s="111">
        <v>4057</v>
      </c>
      <c r="H8" s="61">
        <v>4533</v>
      </c>
      <c r="I8" s="61">
        <v>2309</v>
      </c>
      <c r="J8" s="61">
        <v>2224</v>
      </c>
      <c r="K8" s="72">
        <v>18746</v>
      </c>
      <c r="L8" s="61">
        <v>9666</v>
      </c>
      <c r="M8" s="111">
        <v>9080</v>
      </c>
      <c r="N8" s="72">
        <v>16359</v>
      </c>
      <c r="O8" s="61">
        <v>8337</v>
      </c>
      <c r="P8" s="111">
        <v>8022</v>
      </c>
      <c r="Q8" s="72">
        <v>67781</v>
      </c>
      <c r="R8" s="61">
        <v>33507</v>
      </c>
      <c r="S8" s="111">
        <v>34274</v>
      </c>
      <c r="T8" s="72">
        <v>105768</v>
      </c>
      <c r="U8" s="61">
        <v>51312</v>
      </c>
      <c r="V8" s="111">
        <v>54456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6888</v>
      </c>
      <c r="C15" s="172">
        <f>E8</f>
        <v>8466</v>
      </c>
      <c r="D15" s="172">
        <f>H8</f>
        <v>4533</v>
      </c>
      <c r="E15" s="172">
        <f>K8</f>
        <v>18746</v>
      </c>
      <c r="F15" s="172">
        <f>N8</f>
        <v>16359</v>
      </c>
      <c r="G15" s="172">
        <f>Q8</f>
        <v>67781</v>
      </c>
      <c r="H15" s="334">
        <f>T8</f>
        <v>105768</v>
      </c>
      <c r="M15" s="172">
        <f>K8</f>
        <v>18746</v>
      </c>
      <c r="N15" s="172">
        <f>H15-E15-O15</f>
        <v>64389</v>
      </c>
      <c r="O15" s="172">
        <f>H15-(B15+C15+G15)</f>
        <v>22633</v>
      </c>
      <c r="P15" s="29"/>
      <c r="Q15" s="100">
        <f>M15/H15*100</f>
        <v>17.72369714847591</v>
      </c>
      <c r="R15" s="100">
        <f>N15/H15*100</f>
        <v>60.877581120943958</v>
      </c>
      <c r="S15" s="100">
        <f>O15/H15*100</f>
        <v>21.398721730580135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17.72369714847591</v>
      </c>
      <c r="R18" s="100">
        <f>N15/H15*100</f>
        <v>60.877581120943958</v>
      </c>
      <c r="S18" s="100">
        <f>O15/H15*100</f>
        <v>21.398721730580135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5.3</v>
      </c>
      <c r="C23" s="361"/>
      <c r="D23" s="361"/>
      <c r="E23" s="167">
        <v>7.4</v>
      </c>
      <c r="F23" s="361"/>
      <c r="G23" s="362"/>
      <c r="H23" s="167">
        <v>4.22</v>
      </c>
      <c r="I23" s="94">
        <v>4.3099999999999996</v>
      </c>
      <c r="J23" s="169">
        <v>4.1399999999999997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6.2</v>
      </c>
      <c r="C24" s="361"/>
      <c r="D24" s="361"/>
      <c r="E24" s="167">
        <v>4.0999999999999996</v>
      </c>
      <c r="F24" s="361"/>
      <c r="G24" s="362"/>
      <c r="H24" s="167">
        <v>2.0699999999999998</v>
      </c>
      <c r="I24" s="94">
        <v>1.98</v>
      </c>
      <c r="J24" s="169">
        <v>2.16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1.1000000000000001</v>
      </c>
      <c r="C25" s="357"/>
      <c r="D25" s="357"/>
      <c r="E25" s="72">
        <v>4.3</v>
      </c>
      <c r="F25" s="357"/>
      <c r="G25" s="461"/>
      <c r="H25" s="72">
        <v>1.0900000000000001</v>
      </c>
      <c r="I25" s="61">
        <v>2.12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4.1399999999999997</v>
      </c>
      <c r="C32" s="674">
        <f>IF(ISBLANK(I23),"",I23)</f>
        <v>4.3099999999999996</v>
      </c>
      <c r="F32" s="700">
        <f>A23</f>
        <v>2020</v>
      </c>
      <c r="G32" s="674">
        <f>IF(ISBLANK(J23),"",J23)</f>
        <v>4.1399999999999997</v>
      </c>
      <c r="H32" s="674">
        <f>IF(ISBLANK(I23),"",I23)</f>
        <v>4.3099999999999996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2.16</v>
      </c>
      <c r="C33" s="853">
        <f t="shared" ref="C33:C34" si="2">IF(ISBLANK(I24),"",I24)</f>
        <v>1.98</v>
      </c>
      <c r="F33" s="701">
        <f t="shared" ref="F33:F34" si="3">A24</f>
        <v>2021</v>
      </c>
      <c r="G33" s="853">
        <f t="shared" ref="G33:G34" si="4">IF(ISBLANK(J24),"",J24)</f>
        <v>2.16</v>
      </c>
      <c r="H33" s="853">
        <f t="shared" ref="H33:H34" si="5">IF(ISBLANK(I24),"",I24)</f>
        <v>1.98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2.12</v>
      </c>
      <c r="F34" s="702">
        <f t="shared" si="3"/>
        <v>2022</v>
      </c>
      <c r="G34" s="676">
        <f t="shared" si="4"/>
        <v>0</v>
      </c>
      <c r="H34" s="676">
        <f t="shared" si="5"/>
        <v>2.12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111</v>
      </c>
      <c r="C4" s="600">
        <v>4</v>
      </c>
      <c r="D4" s="600">
        <v>12</v>
      </c>
      <c r="E4" s="599">
        <v>7</v>
      </c>
      <c r="F4" s="600">
        <v>6.5</v>
      </c>
      <c r="G4" s="600">
        <v>0.6</v>
      </c>
    </row>
    <row r="5" spans="1:10" x14ac:dyDescent="0.25">
      <c r="A5" s="286">
        <v>2022</v>
      </c>
      <c r="B5" s="751">
        <v>99</v>
      </c>
      <c r="C5" s="751">
        <v>3</v>
      </c>
      <c r="D5" s="751">
        <v>15</v>
      </c>
      <c r="E5" s="753">
        <v>9</v>
      </c>
      <c r="F5" s="751">
        <v>6.1</v>
      </c>
      <c r="G5" s="751">
        <v>0.8</v>
      </c>
    </row>
    <row r="6" spans="1:10" x14ac:dyDescent="0.25">
      <c r="A6" s="218">
        <v>2023</v>
      </c>
      <c r="B6" s="752">
        <v>93</v>
      </c>
      <c r="C6" s="752">
        <v>2</v>
      </c>
      <c r="D6" s="752">
        <v>13</v>
      </c>
      <c r="E6" s="754">
        <v>7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111</v>
      </c>
      <c r="C11" s="80">
        <f>IF(ISBLANK(D4),"",D4)</f>
        <v>12</v>
      </c>
      <c r="E11" s="103">
        <f>A4</f>
        <v>2021</v>
      </c>
      <c r="F11" s="80">
        <f>IF(ISBLANK(B4),"",B4)</f>
        <v>111</v>
      </c>
      <c r="G11" s="80">
        <f>IF(ISBLANK(D4),"",D4)</f>
        <v>12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99</v>
      </c>
      <c r="C12" s="80">
        <f>IF(ISBLANK(D5),"",D5)</f>
        <v>15</v>
      </c>
      <c r="E12" s="103">
        <f t="shared" ref="E12:E13" si="1">A5</f>
        <v>2022</v>
      </c>
      <c r="F12" s="80">
        <f t="shared" ref="F12:F13" si="2">IF(ISBLANK(B5),"",B5)</f>
        <v>99</v>
      </c>
      <c r="G12" s="80">
        <f t="shared" ref="G12:G13" si="3">IF(ISBLANK(D5),"",D5)</f>
        <v>15</v>
      </c>
    </row>
    <row r="13" spans="1:10" x14ac:dyDescent="0.25">
      <c r="A13" s="155">
        <f t="shared" si="0"/>
        <v>2023</v>
      </c>
      <c r="B13" s="83">
        <f>IF(ISBLANK(B6),"",B6)</f>
        <v>93</v>
      </c>
      <c r="C13" s="83">
        <f>IF(ISBLANK(D6),"",D6)</f>
        <v>13</v>
      </c>
      <c r="D13" s="253"/>
      <c r="E13" s="155">
        <f t="shared" si="1"/>
        <v>2023</v>
      </c>
      <c r="F13" s="83">
        <f t="shared" si="2"/>
        <v>93</v>
      </c>
      <c r="G13" s="83">
        <f t="shared" si="3"/>
        <v>13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4</v>
      </c>
      <c r="C18" s="80">
        <f>IF(ISBLANK(E4),"",E4)</f>
        <v>7</v>
      </c>
      <c r="E18" s="603">
        <f>A4</f>
        <v>2021</v>
      </c>
      <c r="F18" s="100">
        <f>IF(ISBLANK(C4),"",C4)</f>
        <v>4</v>
      </c>
      <c r="G18" s="100">
        <f>IF(ISBLANK(E4),"",E4)</f>
        <v>7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</v>
      </c>
      <c r="C19" s="80">
        <f>IF(ISBLANK(E5),"",E5)</f>
        <v>9</v>
      </c>
      <c r="E19" s="103">
        <f t="shared" ref="E19:E20" si="5">A5</f>
        <v>2022</v>
      </c>
      <c r="F19" s="104">
        <f>IF(ISBLANK(C5),"",C5)</f>
        <v>3</v>
      </c>
      <c r="G19" s="104">
        <f t="shared" ref="G19:G20" si="6">IF(ISBLANK(E5),"",E5)</f>
        <v>9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7</v>
      </c>
      <c r="E20" s="155">
        <f t="shared" si="5"/>
        <v>2023</v>
      </c>
      <c r="F20" s="83">
        <f>IF(ISBLANK(C6),"",C6)</f>
        <v>2</v>
      </c>
      <c r="G20" s="83">
        <f t="shared" si="6"/>
        <v>7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1412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1085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458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511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1480</v>
      </c>
    </row>
    <row r="17" spans="2:3" x14ac:dyDescent="0.25">
      <c r="B17" s="253">
        <v>2022</v>
      </c>
      <c r="C17" s="1100">
        <v>1310</v>
      </c>
    </row>
    <row r="18" spans="2:3" x14ac:dyDescent="0.25">
      <c r="B18" s="253">
        <v>2023</v>
      </c>
      <c r="C18" s="1100">
        <v>1085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1480</v>
      </c>
    </row>
    <row r="22" spans="2:3" x14ac:dyDescent="0.25">
      <c r="B22" s="636">
        <f>B17</f>
        <v>2022</v>
      </c>
      <c r="C22" s="636">
        <f t="shared" ref="C22:C23" si="0">IF(ISBLANK(C17),"",C17)</f>
        <v>1310</v>
      </c>
    </row>
    <row r="23" spans="2:3" x14ac:dyDescent="0.25">
      <c r="B23" s="636">
        <f>B18</f>
        <v>2023</v>
      </c>
      <c r="C23" s="636">
        <f t="shared" si="0"/>
        <v>1085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83</v>
      </c>
      <c r="C5" s="55">
        <v>110</v>
      </c>
      <c r="D5" s="55">
        <v>71</v>
      </c>
      <c r="E5" s="269">
        <f>SUM(B5:D5)</f>
        <v>264</v>
      </c>
      <c r="F5" s="71">
        <v>1972</v>
      </c>
      <c r="G5" s="70">
        <v>0.4</v>
      </c>
      <c r="H5" s="55">
        <v>0.2</v>
      </c>
      <c r="I5" s="110">
        <v>0.3</v>
      </c>
      <c r="J5" s="71">
        <v>1.8</v>
      </c>
    </row>
    <row r="6" spans="1:10" x14ac:dyDescent="0.25">
      <c r="A6" s="286">
        <v>2022</v>
      </c>
      <c r="B6" s="757">
        <v>90</v>
      </c>
      <c r="C6" s="758">
        <v>111</v>
      </c>
      <c r="D6" s="758">
        <v>80</v>
      </c>
      <c r="E6" s="270">
        <f>SUM(B6:D6)</f>
        <v>281</v>
      </c>
      <c r="F6" s="214">
        <v>1692</v>
      </c>
      <c r="G6" s="457">
        <v>0.5</v>
      </c>
      <c r="H6" s="458">
        <v>0.2</v>
      </c>
      <c r="I6" s="763">
        <v>0.4</v>
      </c>
      <c r="J6" s="214">
        <v>1.6</v>
      </c>
    </row>
    <row r="7" spans="1:10" x14ac:dyDescent="0.25">
      <c r="A7" s="218">
        <v>2023</v>
      </c>
      <c r="B7" s="167">
        <v>121</v>
      </c>
      <c r="C7" s="94">
        <v>118</v>
      </c>
      <c r="D7" s="94">
        <v>83</v>
      </c>
      <c r="E7" s="447">
        <f>SUM(B7:D7)</f>
        <v>322</v>
      </c>
      <c r="F7" s="168">
        <v>1412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1972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1692</v>
      </c>
      <c r="C14" s="28"/>
      <c r="D14" s="28"/>
      <c r="F14" s="625" t="s">
        <v>1526</v>
      </c>
      <c r="G14" s="621">
        <f>IF(ISBLANK(B7),"",B7)</f>
        <v>121</v>
      </c>
      <c r="I14" s="625" t="s">
        <v>1529</v>
      </c>
      <c r="J14" s="621">
        <f>IF(ISBLANK(B7),"",B7)</f>
        <v>121</v>
      </c>
    </row>
    <row r="15" spans="1:10" x14ac:dyDescent="0.25">
      <c r="A15" s="624">
        <f t="shared" ref="A15" si="1">A7</f>
        <v>2023</v>
      </c>
      <c r="B15" s="623">
        <f t="shared" si="0"/>
        <v>1412</v>
      </c>
      <c r="C15" s="28"/>
      <c r="D15" s="28"/>
      <c r="F15" s="626" t="s">
        <v>1527</v>
      </c>
      <c r="G15" s="622">
        <f>IF(ISBLANK(C7),"",C7)</f>
        <v>118</v>
      </c>
      <c r="I15" s="626" t="s">
        <v>1538</v>
      </c>
      <c r="J15" s="622">
        <f>IF(ISBLANK(C7),"",C7)</f>
        <v>118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83</v>
      </c>
      <c r="I16" s="627" t="s">
        <v>1539</v>
      </c>
      <c r="J16" s="623">
        <f>IF(ISBLANK(D7),"",D7)</f>
        <v>83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300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4.5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56</v>
      </c>
      <c r="C6" s="759"/>
      <c r="D6" s="759"/>
      <c r="E6" s="457">
        <v>4.3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125</v>
      </c>
      <c r="C7" s="759"/>
      <c r="D7" s="759"/>
      <c r="E7" s="457">
        <v>9.6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58</v>
      </c>
      <c r="C8" s="760"/>
      <c r="D8" s="760"/>
      <c r="E8" s="601">
        <v>4.5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56</v>
      </c>
      <c r="C16" s="755"/>
      <c r="I16" s="700">
        <f>A6</f>
        <v>2020</v>
      </c>
      <c r="J16" s="674">
        <f>IF(ISBLANK(E6),"",E6)</f>
        <v>4.3</v>
      </c>
      <c r="K16" s="756"/>
    </row>
    <row r="17" spans="1:10" x14ac:dyDescent="0.25">
      <c r="A17" s="701">
        <f>A7</f>
        <v>2021</v>
      </c>
      <c r="B17" s="853">
        <f>IF(ISBLANK(B7),"",B7)</f>
        <v>125</v>
      </c>
      <c r="C17" s="755"/>
      <c r="I17" s="701">
        <f>A7</f>
        <v>2021</v>
      </c>
      <c r="J17" s="853">
        <f>IF(ISBLANK(E7),"",E7)</f>
        <v>9.6</v>
      </c>
    </row>
    <row r="18" spans="1:10" x14ac:dyDescent="0.25">
      <c r="A18" s="702">
        <f>A8</f>
        <v>2022</v>
      </c>
      <c r="B18" s="676">
        <f>IF(ISBLANK(B8),"",B8)</f>
        <v>58</v>
      </c>
      <c r="C18" s="755"/>
      <c r="I18" s="702">
        <f>A8</f>
        <v>2022</v>
      </c>
      <c r="J18" s="676">
        <f>IF(ISBLANK(E8),"",E8)</f>
        <v>4.5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56</v>
      </c>
      <c r="D5" s="449">
        <f>IF(ISBLANK(B5),"",A5)</f>
        <v>2021</v>
      </c>
      <c r="E5" s="618">
        <f>IF(ISBLANK(B5),"",B5)</f>
        <v>56</v>
      </c>
      <c r="K5" s="217">
        <v>2020</v>
      </c>
      <c r="L5" s="655">
        <v>6</v>
      </c>
    </row>
    <row r="6" spans="1:12" x14ac:dyDescent="0.25">
      <c r="A6" s="229">
        <v>2022</v>
      </c>
      <c r="B6" s="602">
        <v>54</v>
      </c>
      <c r="D6" s="450">
        <f>IF(ISBLANK(B6),"",A6)</f>
        <v>2022</v>
      </c>
      <c r="E6" s="619">
        <f>IF(ISBLANK(B6),"",B6)</f>
        <v>54</v>
      </c>
      <c r="K6" s="286">
        <v>2021</v>
      </c>
      <c r="L6" s="657">
        <v>5.8</v>
      </c>
    </row>
    <row r="7" spans="1:12" x14ac:dyDescent="0.25">
      <c r="A7" s="123">
        <v>2023</v>
      </c>
      <c r="B7" s="617">
        <v>54</v>
      </c>
      <c r="D7" s="379">
        <f>IF(ISBLANK(B7),"",A7)</f>
        <v>2023</v>
      </c>
      <c r="E7" s="620">
        <f>IF(ISBLANK(B7),"",B7)</f>
        <v>54</v>
      </c>
      <c r="K7" s="219">
        <v>2022</v>
      </c>
      <c r="L7" s="617">
        <v>5.3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</v>
      </c>
      <c r="C4" s="643">
        <v>347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57</v>
      </c>
      <c r="C5" s="602">
        <v>367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54</v>
      </c>
      <c r="C6" s="602">
        <v>300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19</v>
      </c>
      <c r="C5" s="643">
        <v>5731</v>
      </c>
      <c r="D5" s="643">
        <v>402</v>
      </c>
      <c r="E5" s="869">
        <v>7</v>
      </c>
      <c r="F5" s="1039">
        <v>6.4</v>
      </c>
      <c r="G5" s="1039">
        <v>7.5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30</v>
      </c>
      <c r="C6" s="657">
        <v>3583</v>
      </c>
      <c r="D6" s="657">
        <v>238</v>
      </c>
      <c r="E6" s="657">
        <v>6.6</v>
      </c>
      <c r="F6" s="657">
        <v>6.2</v>
      </c>
      <c r="G6" s="657">
        <v>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26</v>
      </c>
      <c r="C7" s="617">
        <v>4051</v>
      </c>
      <c r="D7" s="617">
        <v>310</v>
      </c>
      <c r="E7" s="617">
        <v>7.6</v>
      </c>
      <c r="F7" s="617">
        <v>7.2</v>
      </c>
      <c r="G7" s="617">
        <v>8.1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7.8</v>
      </c>
      <c r="C4" s="655">
        <v>485</v>
      </c>
      <c r="D4" s="655">
        <v>2.6</v>
      </c>
      <c r="E4" s="655">
        <v>560</v>
      </c>
      <c r="F4" s="655">
        <v>0.5</v>
      </c>
      <c r="G4" s="655">
        <v>123</v>
      </c>
      <c r="H4" s="655">
        <v>11</v>
      </c>
      <c r="I4" s="655">
        <v>66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7</v>
      </c>
      <c r="C5" s="602">
        <v>546</v>
      </c>
      <c r="D5" s="602">
        <v>2.9</v>
      </c>
      <c r="E5" s="602">
        <v>503</v>
      </c>
      <c r="F5" s="602">
        <v>0.5</v>
      </c>
      <c r="G5" s="602">
        <v>114</v>
      </c>
      <c r="H5" s="602">
        <v>12</v>
      </c>
      <c r="I5" s="602">
        <v>74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458</v>
      </c>
      <c r="D6" s="617"/>
      <c r="E6" s="617">
        <v>511</v>
      </c>
      <c r="F6" s="617"/>
      <c r="G6" s="617">
        <v>106</v>
      </c>
      <c r="H6" s="617">
        <v>9</v>
      </c>
      <c r="I6" s="617">
        <v>78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650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106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947</v>
      </c>
      <c r="C4" s="1006">
        <v>464</v>
      </c>
      <c r="D4" s="1006">
        <v>483</v>
      </c>
      <c r="E4" s="1005">
        <v>1796</v>
      </c>
      <c r="F4" s="1006">
        <v>938</v>
      </c>
      <c r="G4" s="1006">
        <v>858</v>
      </c>
      <c r="H4" s="1007">
        <v>8.6999999999999993</v>
      </c>
      <c r="I4" s="1007">
        <v>16.399999999999999</v>
      </c>
      <c r="J4" s="1007">
        <v>-7.7</v>
      </c>
      <c r="K4" s="70">
        <v>1647</v>
      </c>
      <c r="L4" s="55">
        <v>711</v>
      </c>
      <c r="M4" s="110">
        <v>936</v>
      </c>
      <c r="N4" s="55">
        <v>1682</v>
      </c>
      <c r="O4" s="55">
        <v>739</v>
      </c>
      <c r="P4" s="110">
        <v>943</v>
      </c>
    </row>
    <row r="5" spans="1:17" x14ac:dyDescent="0.25">
      <c r="A5" s="286">
        <v>2021</v>
      </c>
      <c r="B5" s="1008">
        <v>967</v>
      </c>
      <c r="C5" s="1009">
        <v>504</v>
      </c>
      <c r="D5" s="1009">
        <v>463</v>
      </c>
      <c r="E5" s="1008">
        <v>2145</v>
      </c>
      <c r="F5" s="1009">
        <v>1102</v>
      </c>
      <c r="G5" s="1009">
        <v>1043</v>
      </c>
      <c r="H5" s="1010">
        <v>8.9</v>
      </c>
      <c r="I5" s="1010">
        <v>19.8</v>
      </c>
      <c r="J5" s="1010">
        <v>-10.9</v>
      </c>
      <c r="K5" s="212">
        <v>1876</v>
      </c>
      <c r="L5" s="58">
        <v>787</v>
      </c>
      <c r="M5" s="160">
        <v>1089</v>
      </c>
      <c r="N5" s="58">
        <v>2120</v>
      </c>
      <c r="O5" s="58">
        <v>870</v>
      </c>
      <c r="P5" s="160">
        <v>1250</v>
      </c>
    </row>
    <row r="6" spans="1:17" x14ac:dyDescent="0.25">
      <c r="A6" s="219">
        <v>2022</v>
      </c>
      <c r="B6" s="1011">
        <v>917</v>
      </c>
      <c r="C6" s="1012">
        <v>472</v>
      </c>
      <c r="D6" s="1012">
        <v>445</v>
      </c>
      <c r="E6" s="1011">
        <v>1841</v>
      </c>
      <c r="F6" s="1012">
        <v>951</v>
      </c>
      <c r="G6" s="1012">
        <v>890</v>
      </c>
      <c r="H6" s="1013">
        <v>8.6999999999999993</v>
      </c>
      <c r="I6" s="1013">
        <v>17.399999999999999</v>
      </c>
      <c r="J6" s="1013">
        <v>-8.6999999999999993</v>
      </c>
      <c r="K6" s="1014">
        <v>2203</v>
      </c>
      <c r="L6" s="1015">
        <v>919</v>
      </c>
      <c r="M6" s="1016">
        <v>1284</v>
      </c>
      <c r="N6" s="1015">
        <v>2188</v>
      </c>
      <c r="O6" s="1015">
        <v>938</v>
      </c>
      <c r="P6" s="1016">
        <v>1250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483</v>
      </c>
      <c r="C13" s="319">
        <f>IF(ISBLANK(C4),"",C4)</f>
        <v>464</v>
      </c>
      <c r="D13" s="364"/>
      <c r="E13" s="322">
        <f>A4</f>
        <v>2020</v>
      </c>
      <c r="F13" s="319">
        <f>IF(ISBLANK(G4),"",G4)</f>
        <v>858</v>
      </c>
      <c r="G13" s="319">
        <f>IF(ISBLANK(F4),"",F4)</f>
        <v>938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463</v>
      </c>
      <c r="C14" s="320">
        <f t="shared" ref="C14:C15" si="2">IF(ISBLANK(C5),"",C5)</f>
        <v>504</v>
      </c>
      <c r="D14" s="364"/>
      <c r="E14" s="323">
        <f t="shared" ref="E14:E15" si="3">A5</f>
        <v>2021</v>
      </c>
      <c r="F14" s="320">
        <f t="shared" ref="F14:F15" si="4">IF(ISBLANK(G5),"",G5)</f>
        <v>1043</v>
      </c>
      <c r="G14" s="320">
        <f t="shared" ref="G14:G15" si="5">IF(ISBLANK(F5),"",F5)</f>
        <v>1102</v>
      </c>
      <c r="H14" s="389"/>
      <c r="I14" s="389"/>
      <c r="J14" s="48"/>
      <c r="K14" s="325" t="s">
        <v>536</v>
      </c>
      <c r="L14" s="328">
        <f>IF(ISBLANK(K4),"",K4)</f>
        <v>1647</v>
      </c>
      <c r="M14" s="328">
        <f>IF(ISBLANK(K5),"",K5)</f>
        <v>1876</v>
      </c>
      <c r="N14" s="328">
        <f>IF(ISBLANK(K6),"",K6)</f>
        <v>2203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445</v>
      </c>
      <c r="C15" s="321">
        <f t="shared" si="2"/>
        <v>472</v>
      </c>
      <c r="E15" s="324">
        <f t="shared" si="3"/>
        <v>2022</v>
      </c>
      <c r="F15" s="321">
        <f t="shared" si="4"/>
        <v>890</v>
      </c>
      <c r="G15" s="321">
        <f t="shared" si="5"/>
        <v>951</v>
      </c>
      <c r="H15" s="211"/>
      <c r="I15" s="211"/>
      <c r="J15" s="28"/>
      <c r="K15" s="326" t="s">
        <v>535</v>
      </c>
      <c r="L15" s="329">
        <f>IF(ISBLANK(N4),"",N4)</f>
        <v>1682</v>
      </c>
      <c r="M15" s="329">
        <f>IF(ISBLANK(N5),"",N5)</f>
        <v>2120</v>
      </c>
      <c r="N15" s="329">
        <f>IF(ISBLANK(N6),"",N6)</f>
        <v>2188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1647</v>
      </c>
      <c r="M19" s="328">
        <f>IF(ISBLANK(K5),"",K5)</f>
        <v>1876</v>
      </c>
      <c r="N19" s="328">
        <f>IF(ISBLANK(K6),"",K6)</f>
        <v>2203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1682</v>
      </c>
      <c r="M20" s="329">
        <f>IF(ISBLANK(N5),"",N5)</f>
        <v>2120</v>
      </c>
      <c r="N20" s="329">
        <f>IF(ISBLANK(N6),"",N6)</f>
        <v>2188</v>
      </c>
      <c r="O20" s="364"/>
    </row>
    <row r="21" spans="1:15" x14ac:dyDescent="0.25">
      <c r="A21" s="322">
        <f>A4</f>
        <v>2020</v>
      </c>
      <c r="B21" s="319">
        <f>IF(ISBLANK(D4),"",D4)</f>
        <v>483</v>
      </c>
      <c r="C21" s="319">
        <f>IF(ISBLANK(C4),"",C4)</f>
        <v>464</v>
      </c>
      <c r="E21" s="322">
        <f>A4</f>
        <v>2020</v>
      </c>
      <c r="F21" s="319">
        <f>IF(ISBLANK(G4),"",G4)</f>
        <v>858</v>
      </c>
      <c r="G21" s="319">
        <f>IF(ISBLANK(F4),"",F4)</f>
        <v>938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463</v>
      </c>
      <c r="C22" s="320">
        <f t="shared" ref="C22:C23" si="8">IF(ISBLANK(C5),"",C5)</f>
        <v>504</v>
      </c>
      <c r="E22" s="323">
        <f t="shared" ref="E22:E23" si="9">A5</f>
        <v>2021</v>
      </c>
      <c r="F22" s="320">
        <f t="shared" ref="F22:F23" si="10">IF(ISBLANK(G5),"",G5)</f>
        <v>1043</v>
      </c>
      <c r="G22" s="320">
        <f t="shared" ref="G22:G23" si="11">IF(ISBLANK(F5),"",F5)</f>
        <v>1102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445</v>
      </c>
      <c r="C23" s="321">
        <f t="shared" si="8"/>
        <v>472</v>
      </c>
      <c r="E23" s="324">
        <f t="shared" si="9"/>
        <v>2022</v>
      </c>
      <c r="F23" s="321">
        <f t="shared" si="10"/>
        <v>890</v>
      </c>
      <c r="G23" s="321">
        <f t="shared" si="11"/>
        <v>951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156</v>
      </c>
      <c r="F5" s="616"/>
      <c r="G5" s="945"/>
      <c r="H5" s="599">
        <v>743</v>
      </c>
      <c r="I5" s="616">
        <v>204</v>
      </c>
      <c r="J5" s="616">
        <v>539</v>
      </c>
      <c r="K5" s="616"/>
      <c r="L5" s="945"/>
    </row>
    <row r="6" spans="1:12" x14ac:dyDescent="0.25">
      <c r="A6" s="286">
        <v>2021</v>
      </c>
      <c r="B6" s="601">
        <v>34</v>
      </c>
      <c r="C6" s="612"/>
      <c r="D6" s="612"/>
      <c r="E6" s="1034">
        <v>148</v>
      </c>
      <c r="F6" s="1028"/>
      <c r="G6" s="980"/>
      <c r="H6" s="1034">
        <v>776</v>
      </c>
      <c r="I6" s="1028">
        <v>258</v>
      </c>
      <c r="J6" s="1028">
        <v>518</v>
      </c>
      <c r="K6" s="1028"/>
      <c r="L6" s="980"/>
    </row>
    <row r="7" spans="1:12" x14ac:dyDescent="0.25">
      <c r="A7" s="218">
        <v>2022</v>
      </c>
      <c r="B7" s="601">
        <v>24</v>
      </c>
      <c r="C7" s="612"/>
      <c r="D7" s="612"/>
      <c r="E7" s="1034">
        <v>106</v>
      </c>
      <c r="F7" s="1028"/>
      <c r="G7" s="980"/>
      <c r="H7" s="1034">
        <v>650</v>
      </c>
      <c r="I7" s="1028">
        <v>209</v>
      </c>
      <c r="J7" s="1028">
        <v>441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209</v>
      </c>
    </row>
    <row r="15" spans="1:12" ht="30" x14ac:dyDescent="0.25">
      <c r="A15" s="833" t="s">
        <v>1543</v>
      </c>
      <c r="B15" s="623">
        <f>IF(ISBLANK(J7),"",J7)</f>
        <v>441</v>
      </c>
    </row>
    <row r="17" spans="1:2" x14ac:dyDescent="0.25">
      <c r="A17" s="625" t="s">
        <v>1540</v>
      </c>
      <c r="B17" s="621">
        <f>IF(ISBLANK(I7),"",I7)</f>
        <v>209</v>
      </c>
    </row>
    <row r="18" spans="1:2" x14ac:dyDescent="0.25">
      <c r="A18" s="627" t="s">
        <v>1541</v>
      </c>
      <c r="B18" s="623">
        <f>IF(ISBLANK(J7),"",J7)</f>
        <v>441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61.2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60.3</v>
      </c>
      <c r="C6" s="614">
        <v>31.9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61.8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61.2</v>
      </c>
      <c r="C14" s="73">
        <v>37.700000000000003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507.25299999999999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454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28782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271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24928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9932.34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2.2000000000000002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511.65199999999999</v>
      </c>
      <c r="C5" s="611">
        <v>445.85199999999998</v>
      </c>
      <c r="D5" s="751">
        <v>38557</v>
      </c>
      <c r="E5" s="751">
        <v>36</v>
      </c>
      <c r="G5" s="358">
        <v>2014</v>
      </c>
      <c r="H5" s="70">
        <v>9933.93</v>
      </c>
      <c r="I5" s="55">
        <v>8811.86</v>
      </c>
      <c r="J5" s="55">
        <v>1122.07</v>
      </c>
      <c r="K5" s="71">
        <v>12</v>
      </c>
    </row>
    <row r="6" spans="1:12" x14ac:dyDescent="0.25">
      <c r="A6" s="286">
        <v>2021</v>
      </c>
      <c r="B6" s="601">
        <v>511.65199999999999</v>
      </c>
      <c r="C6" s="612">
        <v>445.85199999999998</v>
      </c>
      <c r="D6" s="959">
        <v>37454</v>
      </c>
      <c r="E6" s="959">
        <v>35</v>
      </c>
      <c r="G6" s="480">
        <v>2017</v>
      </c>
      <c r="H6" s="212">
        <v>9981.83</v>
      </c>
      <c r="I6" s="58">
        <v>8811.83</v>
      </c>
      <c r="J6" s="58">
        <v>1170</v>
      </c>
      <c r="K6" s="214">
        <v>13</v>
      </c>
    </row>
    <row r="7" spans="1:12" x14ac:dyDescent="0.25">
      <c r="A7" s="218">
        <v>2022</v>
      </c>
      <c r="B7" s="601">
        <v>507.25299999999999</v>
      </c>
      <c r="C7" s="612">
        <v>443.45299999999997</v>
      </c>
      <c r="D7" s="959">
        <v>37484</v>
      </c>
      <c r="E7" s="959">
        <v>36</v>
      </c>
      <c r="G7" s="482">
        <v>2020</v>
      </c>
      <c r="H7" s="72">
        <v>9932.34</v>
      </c>
      <c r="I7" s="61">
        <v>8813.83</v>
      </c>
      <c r="J7" s="61">
        <v>1118.51</v>
      </c>
      <c r="K7" s="73">
        <v>12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443.45299999999997</v>
      </c>
      <c r="D14" s="631">
        <f>A5</f>
        <v>2020</v>
      </c>
      <c r="E14" s="625">
        <f>IF(ISBLANK(D5),"",D5)</f>
        <v>38557</v>
      </c>
      <c r="F14" s="211"/>
      <c r="G14" s="634" t="s">
        <v>925</v>
      </c>
      <c r="H14" s="621">
        <f>IF(ISBLANK(J7),"",J7)</f>
        <v>1118.51</v>
      </c>
      <c r="I14" s="211"/>
      <c r="J14" s="211"/>
    </row>
    <row r="15" spans="1:12" x14ac:dyDescent="0.25">
      <c r="A15" s="870" t="s">
        <v>16</v>
      </c>
      <c r="B15" s="630">
        <f>IF(ISBLANK(B7),"",B7)</f>
        <v>507.25299999999999</v>
      </c>
      <c r="D15" s="632">
        <f t="shared" ref="D15:D16" si="0">A6</f>
        <v>2021</v>
      </c>
      <c r="E15" s="626">
        <f>IF(ISBLANK(D6),"",D6)</f>
        <v>37454</v>
      </c>
      <c r="F15" s="211"/>
      <c r="G15" s="635" t="s">
        <v>926</v>
      </c>
      <c r="H15" s="623">
        <f>IF(ISBLANK(I7),"",I7)</f>
        <v>8813.83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37484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443.45299999999997</v>
      </c>
      <c r="F19" s="253"/>
      <c r="G19" s="634" t="s">
        <v>529</v>
      </c>
      <c r="H19" s="621">
        <f>IF(ISBLANK(J7),"",J7)</f>
        <v>1118.51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507.25299999999999</v>
      </c>
      <c r="F20" s="253"/>
      <c r="G20" s="635" t="s">
        <v>528</v>
      </c>
      <c r="H20" s="623">
        <f>IF(ISBLANK(I7),"",I7)</f>
        <v>8813.83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1.4</v>
      </c>
      <c r="C5" s="1092">
        <v>28372</v>
      </c>
      <c r="D5" s="1093">
        <v>454</v>
      </c>
      <c r="E5" s="1092">
        <v>24208</v>
      </c>
      <c r="F5" s="1093">
        <v>271</v>
      </c>
    </row>
    <row r="6" spans="1:9" x14ac:dyDescent="0.25">
      <c r="A6" s="218">
        <v>2021</v>
      </c>
      <c r="B6" s="1092">
        <v>2.7</v>
      </c>
      <c r="C6" s="1092">
        <v>28468</v>
      </c>
      <c r="D6" s="1093">
        <v>454</v>
      </c>
      <c r="E6" s="1092">
        <v>24583</v>
      </c>
      <c r="F6" s="1093">
        <v>271</v>
      </c>
    </row>
    <row r="7" spans="1:9" x14ac:dyDescent="0.25">
      <c r="A7" s="219">
        <v>2022</v>
      </c>
      <c r="B7" s="73">
        <v>2.2000000000000002</v>
      </c>
      <c r="C7" s="73">
        <v>28782</v>
      </c>
      <c r="D7" s="73">
        <v>454</v>
      </c>
      <c r="E7" s="73">
        <v>24928</v>
      </c>
      <c r="F7" s="73">
        <v>271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20075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13018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7057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65088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33297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31791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7895</v>
      </c>
      <c r="C5" s="458">
        <v>5953</v>
      </c>
      <c r="D5" s="458">
        <v>1942</v>
      </c>
      <c r="E5" s="457">
        <v>18178</v>
      </c>
      <c r="F5" s="458">
        <v>13230</v>
      </c>
      <c r="G5" s="458">
        <v>4948</v>
      </c>
      <c r="H5" s="457">
        <v>2.2000000000000002</v>
      </c>
      <c r="I5" s="763">
        <v>2.5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15146</v>
      </c>
      <c r="C6" s="458">
        <v>11112</v>
      </c>
      <c r="D6" s="458">
        <v>4034</v>
      </c>
      <c r="E6" s="457">
        <v>30255</v>
      </c>
      <c r="F6" s="458">
        <v>21410</v>
      </c>
      <c r="G6" s="458">
        <v>8845</v>
      </c>
      <c r="H6" s="457">
        <v>1.9</v>
      </c>
      <c r="I6" s="763">
        <v>2.2000000000000002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20075</v>
      </c>
      <c r="C7" s="612">
        <v>13018</v>
      </c>
      <c r="D7" s="612">
        <v>7057</v>
      </c>
      <c r="E7" s="601">
        <v>65088</v>
      </c>
      <c r="F7" s="612">
        <v>33297</v>
      </c>
      <c r="G7" s="612">
        <v>31791</v>
      </c>
      <c r="H7" s="947">
        <v>2.6</v>
      </c>
      <c r="I7" s="948">
        <v>4.5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7895</v>
      </c>
      <c r="C14" s="674">
        <f t="shared" ref="C14:D14" si="0">IF(ISBLANK(C5),"",C5)</f>
        <v>5953</v>
      </c>
      <c r="D14" s="669">
        <f t="shared" si="0"/>
        <v>1942</v>
      </c>
      <c r="F14" s="884">
        <f>A5</f>
        <v>2020</v>
      </c>
      <c r="G14" s="674">
        <f>IF(ISBLANK(E5),"",E5)</f>
        <v>18178</v>
      </c>
      <c r="H14" s="674">
        <f t="shared" ref="H14:I16" si="1">IF(ISBLANK(F5),"",F5)</f>
        <v>13230</v>
      </c>
      <c r="I14" s="669">
        <f t="shared" si="1"/>
        <v>4948</v>
      </c>
      <c r="J14" s="756"/>
      <c r="K14" s="884">
        <f>A5</f>
        <v>2020</v>
      </c>
      <c r="L14" s="674">
        <f>IF(ISBLANK(H5),"",H5)</f>
        <v>2.2000000000000002</v>
      </c>
      <c r="M14" s="669">
        <f>IF(ISBLANK(I5),"",I5)</f>
        <v>2.5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15146</v>
      </c>
      <c r="C15" s="879">
        <f t="shared" si="3"/>
        <v>11112</v>
      </c>
      <c r="D15" s="886">
        <f t="shared" si="3"/>
        <v>4034</v>
      </c>
      <c r="F15" s="890">
        <f t="shared" ref="F15:F16" si="4">A6</f>
        <v>2021</v>
      </c>
      <c r="G15" s="853">
        <f t="shared" ref="G15:G16" si="5">IF(ISBLANK(E6),"",E6)</f>
        <v>30255</v>
      </c>
      <c r="H15" s="853">
        <f t="shared" si="1"/>
        <v>21410</v>
      </c>
      <c r="I15" s="670">
        <f t="shared" si="1"/>
        <v>8845</v>
      </c>
      <c r="J15" s="211"/>
      <c r="K15" s="890">
        <f t="shared" ref="K15:K16" si="6">A6</f>
        <v>2021</v>
      </c>
      <c r="L15" s="853">
        <f t="shared" ref="L15:M16" si="7">IF(ISBLANK(H6),"",H6)</f>
        <v>1.9</v>
      </c>
      <c r="M15" s="670">
        <f t="shared" si="7"/>
        <v>2.2000000000000002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20075</v>
      </c>
      <c r="C16" s="888">
        <f t="shared" si="3"/>
        <v>13018</v>
      </c>
      <c r="D16" s="889">
        <f t="shared" si="3"/>
        <v>7057</v>
      </c>
      <c r="F16" s="891">
        <f t="shared" si="4"/>
        <v>2022</v>
      </c>
      <c r="G16" s="676">
        <f t="shared" si="5"/>
        <v>65088</v>
      </c>
      <c r="H16" s="676">
        <f t="shared" si="1"/>
        <v>33297</v>
      </c>
      <c r="I16" s="671">
        <f t="shared" si="1"/>
        <v>31791</v>
      </c>
      <c r="J16" s="211"/>
      <c r="K16" s="891">
        <f t="shared" si="6"/>
        <v>2022</v>
      </c>
      <c r="L16" s="676">
        <f t="shared" si="7"/>
        <v>2.6</v>
      </c>
      <c r="M16" s="671">
        <f t="shared" si="7"/>
        <v>4.5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7895</v>
      </c>
      <c r="C22" s="674">
        <f t="shared" ref="C22:D22" si="8">IF(ISBLANK(C5),"",C5)</f>
        <v>5953</v>
      </c>
      <c r="D22" s="669">
        <f t="shared" si="8"/>
        <v>1942</v>
      </c>
      <c r="F22" s="884">
        <f>A5</f>
        <v>2020</v>
      </c>
      <c r="G22" s="674">
        <f>IF(ISBLANK(E5),"",E5)</f>
        <v>18178</v>
      </c>
      <c r="H22" s="674">
        <f t="shared" ref="H22:I24" si="9">IF(ISBLANK(F5),"",F5)</f>
        <v>13230</v>
      </c>
      <c r="I22" s="669">
        <f t="shared" si="9"/>
        <v>4948</v>
      </c>
      <c r="J22" s="756"/>
      <c r="K22" s="884">
        <f>A5</f>
        <v>2020</v>
      </c>
      <c r="L22" s="674">
        <f>IF(ISBLANK(H5),"",H5)</f>
        <v>2.2000000000000002</v>
      </c>
      <c r="M22" s="669">
        <f>IF(ISBLANK(I5),"",I5)</f>
        <v>2.5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15146</v>
      </c>
      <c r="C23" s="853">
        <f t="shared" si="11"/>
        <v>11112</v>
      </c>
      <c r="D23" s="670">
        <f t="shared" si="11"/>
        <v>4034</v>
      </c>
      <c r="F23" s="890">
        <f t="shared" ref="F23:F24" si="12">A6</f>
        <v>2021</v>
      </c>
      <c r="G23" s="853">
        <f t="shared" ref="G23:G24" si="13">IF(ISBLANK(E6),"",E6)</f>
        <v>30255</v>
      </c>
      <c r="H23" s="853">
        <f t="shared" si="9"/>
        <v>21410</v>
      </c>
      <c r="I23" s="670">
        <f t="shared" si="9"/>
        <v>8845</v>
      </c>
      <c r="J23" s="211"/>
      <c r="K23" s="890">
        <f t="shared" ref="K23:K24" si="14">A6</f>
        <v>2021</v>
      </c>
      <c r="L23" s="853">
        <f t="shared" ref="L23:M24" si="15">IF(ISBLANK(H6),"",H6)</f>
        <v>1.9</v>
      </c>
      <c r="M23" s="670">
        <f t="shared" si="15"/>
        <v>2.2000000000000002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20075</v>
      </c>
      <c r="C24" s="676">
        <f t="shared" si="11"/>
        <v>13018</v>
      </c>
      <c r="D24" s="671">
        <f t="shared" si="11"/>
        <v>7057</v>
      </c>
      <c r="F24" s="891">
        <f t="shared" si="12"/>
        <v>2022</v>
      </c>
      <c r="G24" s="676">
        <f t="shared" si="13"/>
        <v>65088</v>
      </c>
      <c r="H24" s="676">
        <f t="shared" si="9"/>
        <v>33297</v>
      </c>
      <c r="I24" s="671">
        <f t="shared" si="9"/>
        <v>31791</v>
      </c>
      <c r="J24" s="211"/>
      <c r="K24" s="891">
        <f t="shared" si="14"/>
        <v>2022</v>
      </c>
      <c r="L24" s="676">
        <f t="shared" si="15"/>
        <v>2.6</v>
      </c>
      <c r="M24" s="671">
        <f t="shared" si="15"/>
        <v>4.5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365</v>
      </c>
      <c r="C3" s="71">
        <v>187</v>
      </c>
      <c r="D3" s="71">
        <v>13.9</v>
      </c>
      <c r="F3" s="105" t="s">
        <v>537</v>
      </c>
      <c r="G3" s="97">
        <f>IF(ISBLANK(B3),"",B3)</f>
        <v>365</v>
      </c>
      <c r="H3" s="97">
        <f>IF(ISBLANK(B4),"",B4)</f>
        <v>533</v>
      </c>
      <c r="I3" s="97">
        <f>IF(ISBLANK(B5),"",B5)</f>
        <v>567</v>
      </c>
      <c r="J3" s="365"/>
    </row>
    <row r="4" spans="1:12" x14ac:dyDescent="0.25">
      <c r="A4" s="286">
        <v>2021</v>
      </c>
      <c r="B4" s="214">
        <v>533</v>
      </c>
      <c r="C4" s="214">
        <v>210</v>
      </c>
      <c r="D4" s="214">
        <v>13.8</v>
      </c>
      <c r="F4" s="130" t="s">
        <v>538</v>
      </c>
      <c r="G4" s="98">
        <f>IF(ISBLANK(C3),"",C3)</f>
        <v>187</v>
      </c>
      <c r="H4" s="98">
        <f>IF(ISBLANK(C4),"",C4)</f>
        <v>210</v>
      </c>
      <c r="I4" s="98">
        <f>IF(ISBLANK(C5),"",C5)</f>
        <v>210</v>
      </c>
      <c r="J4" s="365"/>
    </row>
    <row r="5" spans="1:12" x14ac:dyDescent="0.25">
      <c r="A5" s="218">
        <v>2022</v>
      </c>
      <c r="B5" s="168">
        <v>567</v>
      </c>
      <c r="C5" s="168">
        <v>210</v>
      </c>
      <c r="D5" s="168">
        <v>12.5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365</v>
      </c>
      <c r="H8" s="97">
        <f>IF(ISBLANK(B4),"",B4)</f>
        <v>533</v>
      </c>
      <c r="I8" s="97">
        <f>IF(ISBLANK(B5),"",B5)</f>
        <v>567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187</v>
      </c>
      <c r="H9" s="98">
        <f>IF(ISBLANK(C4),"",C4)</f>
        <v>210</v>
      </c>
      <c r="I9" s="98">
        <f>IF(ISBLANK(C5),"",C5)</f>
        <v>210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13.9</v>
      </c>
      <c r="H13" s="132">
        <f>IF(ISBLANK(D4),"",D4)</f>
        <v>13.8</v>
      </c>
      <c r="I13" s="132">
        <f>IF(ISBLANK(D5),"",D5)</f>
        <v>12.5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2318</v>
      </c>
      <c r="C4" s="110">
        <v>2475</v>
      </c>
      <c r="E4" s="29" t="s">
        <v>540</v>
      </c>
      <c r="F4" s="163">
        <f>B4/($B$22+$C$22)*100</f>
        <v>2.1915891384917936</v>
      </c>
      <c r="G4" s="163">
        <f>C4/($B$22+$C$22)*100</f>
        <v>2.3400272294077604</v>
      </c>
      <c r="J4" s="29" t="s">
        <v>540</v>
      </c>
      <c r="K4" s="163">
        <f>G4</f>
        <v>2.3400272294077604</v>
      </c>
    </row>
    <row r="5" spans="1:11" x14ac:dyDescent="0.25">
      <c r="A5" s="202" t="s">
        <v>541</v>
      </c>
      <c r="B5" s="212">
        <v>2597</v>
      </c>
      <c r="C5" s="160">
        <v>2668</v>
      </c>
      <c r="E5" s="29" t="s">
        <v>541</v>
      </c>
      <c r="F5" s="163">
        <f t="shared" ref="F5:G21" si="0">B5/($B$22+$C$22)*100</f>
        <v>2.4553740261704862</v>
      </c>
      <c r="G5" s="163">
        <f t="shared" si="0"/>
        <v>2.522502080024204</v>
      </c>
      <c r="J5" s="29" t="s">
        <v>541</v>
      </c>
      <c r="K5" s="163">
        <f t="shared" ref="K5:K21" si="1">G5</f>
        <v>2.522502080024204</v>
      </c>
    </row>
    <row r="6" spans="1:11" x14ac:dyDescent="0.25">
      <c r="A6" s="202" t="s">
        <v>542</v>
      </c>
      <c r="B6" s="212">
        <v>2510</v>
      </c>
      <c r="C6" s="160">
        <v>2786</v>
      </c>
      <c r="E6" s="29" t="s">
        <v>542</v>
      </c>
      <c r="F6" s="163">
        <f t="shared" si="0"/>
        <v>2.3731185235610015</v>
      </c>
      <c r="G6" s="163">
        <f t="shared" si="0"/>
        <v>2.6340670145979881</v>
      </c>
      <c r="J6" s="29" t="s">
        <v>542</v>
      </c>
      <c r="K6" s="163">
        <f t="shared" si="1"/>
        <v>2.6340670145979881</v>
      </c>
    </row>
    <row r="7" spans="1:11" x14ac:dyDescent="0.25">
      <c r="A7" s="202" t="s">
        <v>543</v>
      </c>
      <c r="B7" s="212">
        <v>2769</v>
      </c>
      <c r="C7" s="160">
        <v>2876</v>
      </c>
      <c r="E7" s="29" t="s">
        <v>543</v>
      </c>
      <c r="F7" s="163">
        <f t="shared" si="0"/>
        <v>2.6179941002949856</v>
      </c>
      <c r="G7" s="163">
        <f t="shared" si="0"/>
        <v>2.7191589138491792</v>
      </c>
      <c r="J7" s="29" t="s">
        <v>543</v>
      </c>
      <c r="K7" s="163">
        <f t="shared" si="1"/>
        <v>2.7191589138491792</v>
      </c>
    </row>
    <row r="8" spans="1:11" x14ac:dyDescent="0.25">
      <c r="A8" s="202" t="s">
        <v>544</v>
      </c>
      <c r="B8" s="212">
        <v>2534</v>
      </c>
      <c r="C8" s="160">
        <v>2652</v>
      </c>
      <c r="E8" s="29" t="s">
        <v>544</v>
      </c>
      <c r="F8" s="163">
        <f t="shared" si="0"/>
        <v>2.3958096966946525</v>
      </c>
      <c r="G8" s="163">
        <f t="shared" si="0"/>
        <v>2.5073746312684366</v>
      </c>
      <c r="J8" s="29" t="s">
        <v>544</v>
      </c>
      <c r="K8" s="163">
        <f t="shared" si="1"/>
        <v>2.5073746312684366</v>
      </c>
    </row>
    <row r="9" spans="1:11" x14ac:dyDescent="0.25">
      <c r="A9" s="202" t="s">
        <v>545</v>
      </c>
      <c r="B9" s="212">
        <v>2719</v>
      </c>
      <c r="C9" s="160">
        <v>2809</v>
      </c>
      <c r="E9" s="29" t="s">
        <v>545</v>
      </c>
      <c r="F9" s="163">
        <f t="shared" si="0"/>
        <v>2.5707208229332124</v>
      </c>
      <c r="G9" s="163">
        <f t="shared" si="0"/>
        <v>2.6558127221844039</v>
      </c>
      <c r="J9" s="29" t="s">
        <v>545</v>
      </c>
      <c r="K9" s="163">
        <f t="shared" si="1"/>
        <v>2.6558127221844039</v>
      </c>
    </row>
    <row r="10" spans="1:11" x14ac:dyDescent="0.25">
      <c r="A10" s="202" t="s">
        <v>546</v>
      </c>
      <c r="B10" s="212">
        <v>3110</v>
      </c>
      <c r="C10" s="160">
        <v>3175</v>
      </c>
      <c r="E10" s="29" t="s">
        <v>546</v>
      </c>
      <c r="F10" s="163">
        <f t="shared" si="0"/>
        <v>2.9403978519022766</v>
      </c>
      <c r="G10" s="163">
        <f t="shared" si="0"/>
        <v>3.0018531124725816</v>
      </c>
      <c r="J10" s="29" t="s">
        <v>546</v>
      </c>
      <c r="K10" s="163">
        <f t="shared" si="1"/>
        <v>3.0018531124725816</v>
      </c>
    </row>
    <row r="11" spans="1:11" x14ac:dyDescent="0.25">
      <c r="A11" s="202" t="s">
        <v>547</v>
      </c>
      <c r="B11" s="212">
        <v>3514</v>
      </c>
      <c r="C11" s="160">
        <v>3581</v>
      </c>
      <c r="E11" s="29" t="s">
        <v>547</v>
      </c>
      <c r="F11" s="163">
        <f t="shared" si="0"/>
        <v>3.3223659329854023</v>
      </c>
      <c r="G11" s="163">
        <f t="shared" si="0"/>
        <v>3.3857121246501776</v>
      </c>
      <c r="J11" s="29" t="s">
        <v>547</v>
      </c>
      <c r="K11" s="163">
        <f t="shared" si="1"/>
        <v>3.3857121246501776</v>
      </c>
    </row>
    <row r="12" spans="1:11" x14ac:dyDescent="0.25">
      <c r="A12" s="202" t="s">
        <v>548</v>
      </c>
      <c r="B12" s="212">
        <v>3729</v>
      </c>
      <c r="C12" s="160">
        <v>3862</v>
      </c>
      <c r="E12" s="29" t="s">
        <v>548</v>
      </c>
      <c r="F12" s="163">
        <f t="shared" si="0"/>
        <v>3.5256410256410255</v>
      </c>
      <c r="G12" s="163">
        <f t="shared" si="0"/>
        <v>3.6513879434233418</v>
      </c>
      <c r="J12" s="29" t="s">
        <v>548</v>
      </c>
      <c r="K12" s="163">
        <f t="shared" si="1"/>
        <v>3.6513879434233418</v>
      </c>
    </row>
    <row r="13" spans="1:11" x14ac:dyDescent="0.25">
      <c r="A13" s="202" t="s">
        <v>549</v>
      </c>
      <c r="B13" s="212">
        <v>3912</v>
      </c>
      <c r="C13" s="160">
        <v>3753</v>
      </c>
      <c r="E13" s="29" t="s">
        <v>549</v>
      </c>
      <c r="F13" s="163">
        <f t="shared" si="0"/>
        <v>3.6986612207851146</v>
      </c>
      <c r="G13" s="163">
        <f t="shared" si="0"/>
        <v>3.5483321987746765</v>
      </c>
      <c r="J13" s="29" t="s">
        <v>549</v>
      </c>
      <c r="K13" s="163">
        <f t="shared" si="1"/>
        <v>3.5483321987746765</v>
      </c>
    </row>
    <row r="14" spans="1:11" x14ac:dyDescent="0.25">
      <c r="A14" s="202" t="s">
        <v>550</v>
      </c>
      <c r="B14" s="212">
        <v>3793</v>
      </c>
      <c r="C14" s="160">
        <v>3647</v>
      </c>
      <c r="E14" s="29" t="s">
        <v>550</v>
      </c>
      <c r="F14" s="163">
        <f t="shared" si="0"/>
        <v>3.5861508206640949</v>
      </c>
      <c r="G14" s="163">
        <f t="shared" si="0"/>
        <v>3.4481128507677177</v>
      </c>
      <c r="J14" s="29" t="s">
        <v>550</v>
      </c>
      <c r="K14" s="163">
        <f t="shared" si="1"/>
        <v>3.4481128507677177</v>
      </c>
    </row>
    <row r="15" spans="1:11" x14ac:dyDescent="0.25">
      <c r="A15" s="202" t="s">
        <v>551</v>
      </c>
      <c r="B15" s="212">
        <v>3856</v>
      </c>
      <c r="C15" s="160">
        <v>3494</v>
      </c>
      <c r="E15" s="29" t="s">
        <v>551</v>
      </c>
      <c r="F15" s="163">
        <f t="shared" si="0"/>
        <v>3.645715150139929</v>
      </c>
      <c r="G15" s="163">
        <f t="shared" si="0"/>
        <v>3.3034566220406929</v>
      </c>
      <c r="J15" s="29" t="s">
        <v>551</v>
      </c>
      <c r="K15" s="163">
        <f t="shared" si="1"/>
        <v>3.3034566220406929</v>
      </c>
    </row>
    <row r="16" spans="1:11" x14ac:dyDescent="0.25">
      <c r="A16" s="202" t="s">
        <v>552</v>
      </c>
      <c r="B16" s="212">
        <v>4338</v>
      </c>
      <c r="C16" s="160">
        <v>3658</v>
      </c>
      <c r="E16" s="29" t="s">
        <v>552</v>
      </c>
      <c r="F16" s="163">
        <f t="shared" si="0"/>
        <v>4.10142954390742</v>
      </c>
      <c r="G16" s="163">
        <f t="shared" si="0"/>
        <v>3.4585129717873078</v>
      </c>
      <c r="J16" s="29" t="s">
        <v>552</v>
      </c>
      <c r="K16" s="163">
        <f t="shared" si="1"/>
        <v>3.4585129717873078</v>
      </c>
    </row>
    <row r="17" spans="1:11" x14ac:dyDescent="0.25">
      <c r="A17" s="202" t="s">
        <v>553</v>
      </c>
      <c r="B17" s="212">
        <v>4680</v>
      </c>
      <c r="C17" s="160">
        <v>3880</v>
      </c>
      <c r="E17" s="29" t="s">
        <v>553</v>
      </c>
      <c r="F17" s="163">
        <f t="shared" si="0"/>
        <v>4.4247787610619467</v>
      </c>
      <c r="G17" s="163">
        <f t="shared" si="0"/>
        <v>3.66840632327358</v>
      </c>
      <c r="J17" s="29" t="s">
        <v>553</v>
      </c>
      <c r="K17" s="163">
        <f t="shared" si="1"/>
        <v>3.66840632327358</v>
      </c>
    </row>
    <row r="18" spans="1:11" x14ac:dyDescent="0.25">
      <c r="A18" s="202" t="s">
        <v>554</v>
      </c>
      <c r="B18" s="212">
        <v>3735</v>
      </c>
      <c r="C18" s="160">
        <v>3005</v>
      </c>
      <c r="E18" s="29" t="s">
        <v>554</v>
      </c>
      <c r="F18" s="163">
        <f t="shared" si="0"/>
        <v>3.5313138189244384</v>
      </c>
      <c r="G18" s="163">
        <f t="shared" si="0"/>
        <v>2.8411239694425534</v>
      </c>
      <c r="J18" s="29" t="s">
        <v>554</v>
      </c>
      <c r="K18" s="163">
        <f t="shared" si="1"/>
        <v>2.8411239694425534</v>
      </c>
    </row>
    <row r="19" spans="1:11" x14ac:dyDescent="0.25">
      <c r="A19" s="202" t="s">
        <v>555</v>
      </c>
      <c r="B19" s="212">
        <v>1977</v>
      </c>
      <c r="C19" s="160">
        <v>1512</v>
      </c>
      <c r="E19" s="29" t="s">
        <v>555</v>
      </c>
      <c r="F19" s="163">
        <f t="shared" si="0"/>
        <v>1.8691853868845019</v>
      </c>
      <c r="G19" s="163">
        <f t="shared" si="0"/>
        <v>1.4295439074200136</v>
      </c>
      <c r="J19" s="29" t="s">
        <v>555</v>
      </c>
      <c r="K19" s="163">
        <f t="shared" si="1"/>
        <v>1.4295439074200136</v>
      </c>
    </row>
    <row r="20" spans="1:11" x14ac:dyDescent="0.25">
      <c r="A20" s="202" t="s">
        <v>556</v>
      </c>
      <c r="B20" s="212">
        <v>1361</v>
      </c>
      <c r="C20" s="160">
        <v>908</v>
      </c>
      <c r="E20" s="29" t="s">
        <v>556</v>
      </c>
      <c r="F20" s="163">
        <f t="shared" si="0"/>
        <v>1.2867786097874594</v>
      </c>
      <c r="G20" s="163">
        <f t="shared" si="0"/>
        <v>0.85848271688979649</v>
      </c>
      <c r="J20" s="29" t="s">
        <v>556</v>
      </c>
      <c r="K20" s="163">
        <f t="shared" si="1"/>
        <v>0.85848271688979649</v>
      </c>
    </row>
    <row r="21" spans="1:11" x14ac:dyDescent="0.25">
      <c r="A21" s="203" t="s">
        <v>557</v>
      </c>
      <c r="B21" s="72">
        <v>1004</v>
      </c>
      <c r="C21" s="111">
        <v>571</v>
      </c>
      <c r="E21" s="31" t="s">
        <v>557</v>
      </c>
      <c r="F21" s="163">
        <f t="shared" si="0"/>
        <v>0.94924740942440056</v>
      </c>
      <c r="G21" s="163">
        <f t="shared" si="0"/>
        <v>0.53986082747144692</v>
      </c>
      <c r="J21" s="31" t="s">
        <v>557</v>
      </c>
      <c r="K21" s="210">
        <f t="shared" si="1"/>
        <v>0.53986082747144692</v>
      </c>
    </row>
    <row r="22" spans="1:11" x14ac:dyDescent="0.25">
      <c r="A22" s="309" t="s">
        <v>16</v>
      </c>
      <c r="B22" s="121">
        <f>SUM(B4:B21)</f>
        <v>54456</v>
      </c>
      <c r="C22" s="124">
        <f>SUM(C4:C21)</f>
        <v>51312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4403</v>
      </c>
      <c r="C3" s="110">
        <v>3883</v>
      </c>
      <c r="E3" s="297" t="s">
        <v>709</v>
      </c>
      <c r="F3" s="71">
        <v>53.58</v>
      </c>
      <c r="G3" s="71">
        <v>55.33</v>
      </c>
      <c r="K3" s="122" t="s">
        <v>16</v>
      </c>
      <c r="L3" s="71">
        <v>2.96</v>
      </c>
      <c r="M3" s="71">
        <v>2.67</v>
      </c>
    </row>
    <row r="4" spans="1:16" x14ac:dyDescent="0.25">
      <c r="A4" s="202" t="s">
        <v>704</v>
      </c>
      <c r="B4" s="212">
        <v>5101</v>
      </c>
      <c r="C4" s="160">
        <v>4505</v>
      </c>
      <c r="E4" s="298" t="s">
        <v>710</v>
      </c>
      <c r="F4" s="214">
        <v>39.68</v>
      </c>
      <c r="G4" s="214">
        <v>36.75</v>
      </c>
      <c r="K4" s="215" t="s">
        <v>212</v>
      </c>
      <c r="L4" s="214">
        <v>2.75</v>
      </c>
      <c r="M4" s="214">
        <v>2.4500000000000002</v>
      </c>
      <c r="N4" s="211"/>
    </row>
    <row r="5" spans="1:16" x14ac:dyDescent="0.25">
      <c r="A5" s="202" t="s">
        <v>705</v>
      </c>
      <c r="B5" s="212">
        <v>4293</v>
      </c>
      <c r="C5" s="160">
        <v>3307</v>
      </c>
      <c r="E5" s="298" t="s">
        <v>711</v>
      </c>
      <c r="F5" s="214">
        <v>5.72</v>
      </c>
      <c r="G5" s="214">
        <v>6.75</v>
      </c>
      <c r="K5" s="123" t="s">
        <v>213</v>
      </c>
      <c r="L5" s="73">
        <v>3.17</v>
      </c>
      <c r="M5" s="73">
        <v>2.92</v>
      </c>
      <c r="N5" s="211"/>
    </row>
    <row r="6" spans="1:16" x14ac:dyDescent="0.25">
      <c r="A6" s="202" t="s">
        <v>706</v>
      </c>
      <c r="B6" s="212">
        <v>3827</v>
      </c>
      <c r="C6" s="160">
        <v>3454</v>
      </c>
      <c r="E6" s="298" t="s">
        <v>712</v>
      </c>
      <c r="F6" s="214">
        <v>0.83</v>
      </c>
      <c r="G6" s="214">
        <v>0.94</v>
      </c>
      <c r="K6" s="226"/>
      <c r="L6" s="164"/>
      <c r="M6" s="211"/>
    </row>
    <row r="7" spans="1:16" x14ac:dyDescent="0.25">
      <c r="A7" s="202" t="s">
        <v>707</v>
      </c>
      <c r="B7" s="212">
        <v>1242</v>
      </c>
      <c r="C7" s="160">
        <v>2091</v>
      </c>
      <c r="E7" s="299" t="s">
        <v>713</v>
      </c>
      <c r="F7" s="73">
        <v>0.18</v>
      </c>
      <c r="G7" s="73">
        <v>0.23</v>
      </c>
      <c r="K7" s="227"/>
      <c r="L7" s="211"/>
      <c r="M7" s="211"/>
    </row>
    <row r="8" spans="1:16" x14ac:dyDescent="0.25">
      <c r="A8" s="203" t="s">
        <v>708</v>
      </c>
      <c r="B8" s="72">
        <v>757</v>
      </c>
      <c r="C8" s="111">
        <v>2228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19.945551674542838</v>
      </c>
      <c r="C13" s="301">
        <f>B3/SUM(B3:B8)*100</f>
        <v>22.437955460429087</v>
      </c>
      <c r="E13" s="217" t="s">
        <v>836</v>
      </c>
      <c r="F13" s="289">
        <f>IF(ISBLANK(F3),"",F3)</f>
        <v>53.58</v>
      </c>
      <c r="G13" s="289">
        <f>IF(ISBLANK(G3),"",G3)</f>
        <v>55.33</v>
      </c>
    </row>
    <row r="14" spans="1:16" x14ac:dyDescent="0.25">
      <c r="A14" s="220" t="s">
        <v>825</v>
      </c>
      <c r="B14" s="305">
        <f>C4/SUM(C3:C8)*100</f>
        <v>23.140538319293199</v>
      </c>
      <c r="C14" s="302">
        <f>B4/SUM(B3:B8)*100</f>
        <v>25.995005860469856</v>
      </c>
      <c r="E14" s="286" t="s">
        <v>837</v>
      </c>
      <c r="F14" s="290">
        <f t="shared" ref="F14:G17" si="0">IF(ISBLANK(F4),"",F4)</f>
        <v>39.68</v>
      </c>
      <c r="G14" s="290">
        <f t="shared" si="0"/>
        <v>36.75</v>
      </c>
    </row>
    <row r="15" spans="1:16" x14ac:dyDescent="0.25">
      <c r="A15" s="220" t="s">
        <v>826</v>
      </c>
      <c r="B15" s="305">
        <f>C5/SUM(C3:C8)*100</f>
        <v>16.986850215738649</v>
      </c>
      <c r="C15" s="302">
        <f>B5/SUM(B3:B8)*100</f>
        <v>21.877388778474238</v>
      </c>
      <c r="E15" s="286" t="s">
        <v>838</v>
      </c>
      <c r="F15" s="290">
        <f t="shared" si="0"/>
        <v>5.72</v>
      </c>
      <c r="G15" s="290">
        <f t="shared" si="0"/>
        <v>6.75</v>
      </c>
    </row>
    <row r="16" spans="1:16" x14ac:dyDescent="0.25">
      <c r="A16" s="220" t="s">
        <v>827</v>
      </c>
      <c r="B16" s="305">
        <f>C6/SUM(C3:C8)*100</f>
        <v>17.741935483870968</v>
      </c>
      <c r="C16" s="302">
        <f>B6/SUM(B3:B8)*100</f>
        <v>19.502624471283696</v>
      </c>
      <c r="E16" s="286" t="s">
        <v>839</v>
      </c>
      <c r="F16" s="290">
        <f t="shared" si="0"/>
        <v>0.83</v>
      </c>
      <c r="G16" s="290">
        <f t="shared" si="0"/>
        <v>0.94</v>
      </c>
    </row>
    <row r="17" spans="1:18" x14ac:dyDescent="0.25">
      <c r="A17" s="220" t="s">
        <v>828</v>
      </c>
      <c r="B17" s="305">
        <f>C7/SUM(C3:C8)*100</f>
        <v>10.740702691596466</v>
      </c>
      <c r="C17" s="302">
        <f>B7/SUM(B3:B8)*100</f>
        <v>6.3293074453447478</v>
      </c>
      <c r="E17" s="219" t="s">
        <v>840</v>
      </c>
      <c r="F17" s="291">
        <f t="shared" si="0"/>
        <v>0.18</v>
      </c>
      <c r="G17" s="291">
        <f t="shared" si="0"/>
        <v>0.23</v>
      </c>
    </row>
    <row r="18" spans="1:18" x14ac:dyDescent="0.25">
      <c r="A18" s="221" t="s">
        <v>829</v>
      </c>
      <c r="B18" s="306">
        <f>C8/SUM(C3:C8)*100</f>
        <v>11.44442161495788</v>
      </c>
      <c r="C18" s="303">
        <f>B8/SUM(B3:B8)*100</f>
        <v>3.8577179839983691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19.945551674542838</v>
      </c>
      <c r="C22" s="301">
        <f>C13</f>
        <v>22.437955460429087</v>
      </c>
    </row>
    <row r="23" spans="1:18" x14ac:dyDescent="0.25">
      <c r="A23" s="220" t="s">
        <v>831</v>
      </c>
      <c r="B23" s="305">
        <f t="shared" ref="B23:C27" si="1">B14</f>
        <v>23.140538319293199</v>
      </c>
      <c r="C23" s="302">
        <f t="shared" si="1"/>
        <v>25.995005860469856</v>
      </c>
    </row>
    <row r="24" spans="1:18" x14ac:dyDescent="0.25">
      <c r="A24" s="307" t="s">
        <v>832</v>
      </c>
      <c r="B24" s="305">
        <f t="shared" si="1"/>
        <v>16.986850215738649</v>
      </c>
      <c r="C24" s="302">
        <f t="shared" si="1"/>
        <v>21.877388778474238</v>
      </c>
    </row>
    <row r="25" spans="1:18" x14ac:dyDescent="0.25">
      <c r="A25" s="220" t="s">
        <v>833</v>
      </c>
      <c r="B25" s="305">
        <f t="shared" si="1"/>
        <v>17.741935483870968</v>
      </c>
      <c r="C25" s="302">
        <f t="shared" si="1"/>
        <v>19.502624471283696</v>
      </c>
    </row>
    <row r="26" spans="1:18" x14ac:dyDescent="0.25">
      <c r="A26" s="220" t="s">
        <v>834</v>
      </c>
      <c r="B26" s="305">
        <f t="shared" si="1"/>
        <v>10.740702691596466</v>
      </c>
      <c r="C26" s="302">
        <f t="shared" si="1"/>
        <v>6.3293074453447478</v>
      </c>
    </row>
    <row r="27" spans="1:18" x14ac:dyDescent="0.25">
      <c r="A27" s="308" t="s">
        <v>835</v>
      </c>
      <c r="B27" s="306">
        <f t="shared" si="1"/>
        <v>11.44442161495788</v>
      </c>
      <c r="C27" s="303">
        <f t="shared" si="1"/>
        <v>3.8577179839983691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6397</v>
      </c>
      <c r="C34" s="110">
        <v>4577</v>
      </c>
      <c r="E34" s="297" t="s">
        <v>709</v>
      </c>
      <c r="F34" s="71">
        <v>55.33</v>
      </c>
      <c r="G34" s="211"/>
      <c r="K34" s="122" t="s">
        <v>16</v>
      </c>
      <c r="L34" s="71">
        <v>2.67</v>
      </c>
      <c r="M34" s="211"/>
    </row>
    <row r="35" spans="1:16" x14ac:dyDescent="0.25">
      <c r="A35" s="202" t="s">
        <v>704</v>
      </c>
      <c r="B35" s="212">
        <v>5762</v>
      </c>
      <c r="C35" s="160">
        <v>4669</v>
      </c>
      <c r="E35" s="298" t="s">
        <v>710</v>
      </c>
      <c r="F35" s="214">
        <v>36.75</v>
      </c>
      <c r="G35" s="211"/>
      <c r="K35" s="215" t="s">
        <v>212</v>
      </c>
      <c r="L35" s="214">
        <v>2.4500000000000002</v>
      </c>
      <c r="M35" s="211"/>
      <c r="N35" s="29" t="s">
        <v>876</v>
      </c>
    </row>
    <row r="36" spans="1:16" x14ac:dyDescent="0.25">
      <c r="A36" s="202" t="s">
        <v>705</v>
      </c>
      <c r="B36" s="212">
        <v>3974</v>
      </c>
      <c r="C36" s="160">
        <v>3099</v>
      </c>
      <c r="E36" s="298" t="s">
        <v>711</v>
      </c>
      <c r="F36" s="214">
        <v>6.75</v>
      </c>
      <c r="G36" s="211"/>
      <c r="K36" s="123" t="s">
        <v>213</v>
      </c>
      <c r="L36" s="73">
        <v>2.92</v>
      </c>
      <c r="M36" s="211"/>
      <c r="N36" s="288">
        <v>2022</v>
      </c>
    </row>
    <row r="37" spans="1:16" x14ac:dyDescent="0.25">
      <c r="A37" s="202" t="s">
        <v>706</v>
      </c>
      <c r="B37" s="212">
        <v>3166</v>
      </c>
      <c r="C37" s="160">
        <v>2664</v>
      </c>
      <c r="E37" s="298" t="s">
        <v>712</v>
      </c>
      <c r="F37" s="214">
        <v>0.94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1009</v>
      </c>
      <c r="C38" s="160">
        <v>1753</v>
      </c>
      <c r="E38" s="299" t="s">
        <v>713</v>
      </c>
      <c r="F38" s="73">
        <v>0.23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529</v>
      </c>
      <c r="C39" s="111">
        <v>1722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24.761956286518068</v>
      </c>
      <c r="C44" s="301">
        <f>B34/SUM(B34:B39)*100</f>
        <v>30.700196765369299</v>
      </c>
      <c r="E44" s="217" t="s">
        <v>836</v>
      </c>
      <c r="F44" s="289">
        <f>IF(ISBLANK(F34),"",F34)</f>
        <v>55.33</v>
      </c>
    </row>
    <row r="45" spans="1:16" x14ac:dyDescent="0.25">
      <c r="A45" s="220" t="s">
        <v>825</v>
      </c>
      <c r="B45" s="305">
        <f>C35/SUM(C34:C39)*100</f>
        <v>25.259684051071197</v>
      </c>
      <c r="C45" s="302">
        <f>B35/SUM(B34:B39)*100</f>
        <v>27.652733118971064</v>
      </c>
      <c r="E45" s="286" t="s">
        <v>837</v>
      </c>
      <c r="F45" s="290">
        <f t="shared" ref="F45:F48" si="2">IF(ISBLANK(F35),"",F35)</f>
        <v>36.75</v>
      </c>
    </row>
    <row r="46" spans="1:16" x14ac:dyDescent="0.25">
      <c r="A46" s="220" t="s">
        <v>826</v>
      </c>
      <c r="B46" s="305">
        <f>C36/SUM(C34:C39)*100</f>
        <v>16.765851547284139</v>
      </c>
      <c r="C46" s="302">
        <f>B36/SUM(B34:B39)*100</f>
        <v>19.07184335556942</v>
      </c>
      <c r="E46" s="286" t="s">
        <v>838</v>
      </c>
      <c r="F46" s="290">
        <f t="shared" si="2"/>
        <v>6.75</v>
      </c>
    </row>
    <row r="47" spans="1:16" x14ac:dyDescent="0.25">
      <c r="A47" s="220" t="s">
        <v>827</v>
      </c>
      <c r="B47" s="305">
        <f>C37/SUM(C34:C39)*100</f>
        <v>14.412464834451416</v>
      </c>
      <c r="C47" s="302">
        <f>B37/SUM(B34:B39)*100</f>
        <v>15.194125833853242</v>
      </c>
      <c r="E47" s="286" t="s">
        <v>839</v>
      </c>
      <c r="F47" s="290">
        <f t="shared" si="2"/>
        <v>0.94</v>
      </c>
    </row>
    <row r="48" spans="1:16" x14ac:dyDescent="0.25">
      <c r="A48" s="220" t="s">
        <v>828</v>
      </c>
      <c r="B48" s="305">
        <f>C38/SUM(C34:C39)*100</f>
        <v>9.4838779484959961</v>
      </c>
      <c r="C48" s="302">
        <f>B38/SUM(B34:B39)*100</f>
        <v>4.8423477467965634</v>
      </c>
      <c r="E48" s="219" t="s">
        <v>840</v>
      </c>
      <c r="F48" s="291">
        <f t="shared" si="2"/>
        <v>0.23</v>
      </c>
    </row>
    <row r="49" spans="1:3" x14ac:dyDescent="0.25">
      <c r="A49" s="221" t="s">
        <v>829</v>
      </c>
      <c r="B49" s="306">
        <f>C39/SUM(C34:C39)*100</f>
        <v>9.3161653321791817</v>
      </c>
      <c r="C49" s="303">
        <f>B39/SUM(B34:B39)*100</f>
        <v>2.5387531794404188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24.761956286518068</v>
      </c>
      <c r="C53" s="301">
        <f>C44</f>
        <v>30.700196765369299</v>
      </c>
    </row>
    <row r="54" spans="1:3" x14ac:dyDescent="0.25">
      <c r="A54" s="220" t="s">
        <v>831</v>
      </c>
      <c r="B54" s="305">
        <f t="shared" ref="B54:C54" si="3">B45</f>
        <v>25.259684051071197</v>
      </c>
      <c r="C54" s="302">
        <f t="shared" si="3"/>
        <v>27.652733118971064</v>
      </c>
    </row>
    <row r="55" spans="1:3" x14ac:dyDescent="0.25">
      <c r="A55" s="307" t="s">
        <v>832</v>
      </c>
      <c r="B55" s="305">
        <f t="shared" ref="B55:C55" si="4">B46</f>
        <v>16.765851547284139</v>
      </c>
      <c r="C55" s="302">
        <f t="shared" si="4"/>
        <v>19.07184335556942</v>
      </c>
    </row>
    <row r="56" spans="1:3" x14ac:dyDescent="0.25">
      <c r="A56" s="220" t="s">
        <v>833</v>
      </c>
      <c r="B56" s="305">
        <f t="shared" ref="B56:C56" si="5">B47</f>
        <v>14.412464834451416</v>
      </c>
      <c r="C56" s="302">
        <f t="shared" si="5"/>
        <v>15.194125833853242</v>
      </c>
    </row>
    <row r="57" spans="1:3" x14ac:dyDescent="0.25">
      <c r="A57" s="220" t="s">
        <v>834</v>
      </c>
      <c r="B57" s="305">
        <f t="shared" ref="B57:C57" si="6">B48</f>
        <v>9.4838779484959961</v>
      </c>
      <c r="C57" s="302">
        <f t="shared" si="6"/>
        <v>4.8423477467965634</v>
      </c>
    </row>
    <row r="58" spans="1:3" x14ac:dyDescent="0.25">
      <c r="A58" s="308" t="s">
        <v>835</v>
      </c>
      <c r="B58" s="306">
        <f t="shared" ref="B58:C58" si="7">B49</f>
        <v>9.3161653321791817</v>
      </c>
      <c r="C58" s="303">
        <f t="shared" si="7"/>
        <v>2.5387531794404188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2024-04-26T07:40:33Z</dcterms:modified>
</cp:coreProperties>
</file>