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<sst xmlns="http://schemas.openxmlformats.org/spreadsheetml/2006/main" count="6316" uniqueCount="2914">
  <si>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</si>
  <si>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</si>
  <si>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</si>
  <si>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</si>
  <si>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</si>
  <si>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</si>
  <si>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</si>
  <si>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</si>
  <si>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</si>
  <si>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</si>
  <si>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</si>
  <si>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</si>
  <si>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</si>
  <si>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</si>
  <si>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</si>
  <si>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</si>
  <si>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</si>
  <si>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</si>
  <si>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</si>
  <si>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</si>
  <si>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</si>
  <si>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</si>
  <si>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</si>
  <si>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</si>
  <si>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</si>
  <si>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</si>
  <si>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</si>
  <si>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</si>
  <si>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</si>
  <si>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</si>
  <si>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</si>
  <si>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</si>
  <si>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</si>
  <si>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</si>
  <si>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</si>
  <si>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</si>
  <si>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</si>
  <si>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</si>
  <si>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</si>
  <si>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</si>
  <si>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</si>
  <si>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</si>
  <si>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</si>
  <si>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</si>
  <si>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</si>
  <si>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</si>
  <si>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</si>
  <si>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</si>
  <si>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</si>
  <si>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</si>
  <si>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</si>
  <si>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</si>
  <si>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</si>
  <si>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</si>
  <si>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</si>
  <si>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</si>
  <si>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</si>
  <si>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</si>
  <si>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</si>
  <si>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</si>
  <si>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</si>
  <si>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</si>
  <si>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</si>
  <si>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</si>
  <si>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</si>
  <si>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</si>
  <si>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</si>
  <si>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</si>
  <si>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</si>
  <si>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</si>
  <si>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</si>
  <si>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</si>
  <si>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</si>
  <si>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</si>
  <si>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</si>
  <si>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</si>
  <si>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</si>
  <si>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</si>
  <si>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</si>
  <si>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</si>
  <si>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</si>
  <si>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</si>
  <si>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</si>
  <si>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</si>
  <si>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</si>
  <si>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</si>
  <si>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</si>
  <si>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</si>
  <si>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</si>
  <si>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</si>
  <si>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</si>
  <si>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</si>
  <si>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</si>
  <si>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</si>
  <si>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</si>
  <si>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</si>
  <si>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</si>
  <si>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</si>
  <si>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</si>
  <si>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</si>
  <si>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</si>
  <si>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</si>
  <si>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</si>
  <si>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</si>
  <si>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</si>
  <si>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</si>
  <si>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</si>
  <si>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</si>
  <si>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</si>
  <si>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</si>
  <si>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</si>
  <si>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</si>
  <si>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</si>
  <si>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</si>
  <si>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</si>
  <si>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</si>
  <si>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</si>
  <si>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</si>
  <si>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</si>
  <si>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</si>
  <si>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</si>
  <si>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</si>
  <si>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</si>
  <si>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</si>
  <si>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</si>
  <si>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</si>
  <si>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</si>
  <si>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</si>
  <si>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</si>
  <si>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</si>
  <si>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</si>
  <si>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</si>
  <si>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</si>
  <si>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</si>
  <si>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</si>
  <si>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</si>
  <si>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</si>
  <si>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</si>
  <si>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</si>
  <si>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</si>
  <si>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</si>
  <si>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</si>
  <si>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</si>
  <si>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</si>
  <si>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</si>
  <si>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</si>
  <si>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</si>
  <si>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</si>
  <si>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</si>
  <si>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</si>
  <si>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</si>
  <si>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</si>
  <si>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</si>
  <si>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</si>
  <si>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</si>
  <si>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</si>
  <si>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</si>
  <si>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</si>
  <si>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</si>
  <si>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</si>
  <si>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</si>
  <si>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</si>
  <si>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</si>
  <si>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</si>
  <si>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</si>
  <si>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</si>
  <si>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</si>
  <si>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</si>
  <si>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</si>
  <si>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</si>
  <si>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</si>
  <si>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</si>
  <si>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</si>
  <si>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</si>
  <si>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</si>
  <si>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</si>
  <si>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</si>
  <si>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</si>
  <si>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</si>
  <si>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</si>
  <si>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</si>
  <si>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</si>
  <si>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</si>
  <si>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</si>
  <si>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</si>
  <si>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</si>
  <si>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</si>
  <si>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</si>
  <si>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</si>
  <si>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</si>
  <si>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</si>
  <si>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</si>
  <si>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</si>
  <si>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</si>
  <si>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</si>
  <si>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</si>
  <si>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</si>
  <si>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</si>
  <si>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</si>
  <si>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</si>
  <si>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</si>
  <si>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</si>
  <si>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</si>
  <si>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</si>
  <si>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</si>
  <si>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</si>
  <si>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</si>
  <si>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</si>
  <si>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</si>
  <si>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</si>
  <si>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</si>
  <si>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</si>
  <si>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</si>
  <si>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</si>
  <si>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</si>
  <si>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</si>
  <si>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</si>
  <si>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</si>
  <si>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</si>
  <si>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</si>
  <si>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</si>
  <si>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</si>
  <si>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</si>
  <si>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</si>
  <si>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</si>
  <si>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</si>
  <si>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</si>
  <si>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</si>
  <si>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</si>
  <si>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</si>
  <si>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</si>
  <si>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</si>
  <si>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</si>
  <si>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</si>
  <si>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</si>
  <si>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</si>
  <si>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</si>
  <si>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</si>
  <si>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</si>
  <si>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</si>
  <si>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</si>
  <si>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</si>
  <si>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</si>
  <si>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</si>
  <si>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</si>
  <si>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</si>
  <si>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</si>
  <si>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</si>
  <si>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</si>
  <si>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</si>
  <si>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</si>
  <si>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</si>
  <si>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</si>
  <si>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</si>
  <si>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</si>
  <si>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</si>
  <si>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</si>
  <si>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</si>
  <si>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</si>
  <si>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</si>
  <si>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</si>
  <si>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</si>
  <si>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</si>
  <si>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</si>
  <si>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</si>
  <si>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</si>
  <si>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</si>
  <si>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</si>
  <si>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</si>
  <si>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</si>
  <si>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</si>
  <si>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</si>
  <si>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</si>
  <si>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</si>
  <si>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</si>
  <si>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</si>
  <si>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</si>
  <si>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</si>
  <si>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</si>
  <si>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</si>
  <si>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</si>
  <si>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</si>
  <si>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</si>
  <si>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</si>
  <si>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</si>
  <si>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</si>
  <si>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</si>
  <si>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</si>
  <si>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</si>
  <si>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</si>
  <si>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</si>
  <si>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</si>
  <si>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</si>
  <si>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</si>
  <si>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</si>
  <si>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</si>
  <si>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</si>
  <si>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</si>
  <si>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</si>
  <si>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</si>
  <si>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</si>
  <si>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</si>
  <si>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</si>
  <si>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</si>
  <si>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</si>
  <si>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</si>
  <si>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</si>
  <si>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</si>
  <si>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</si>
  <si>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</si>
  <si>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</si>
  <si>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</si>
  <si>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</si>
  <si>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</si>
  <si>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</si>
  <si>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</si>
  <si>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</si>
  <si>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</si>
  <si>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</si>
  <si>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</si>
  <si>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</si>
  <si>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</si>
  <si>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</si>
  <si>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</si>
  <si>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</si>
  <si>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</si>
  <si>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</si>
  <si>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</si>
  <si>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</si>
  <si>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</si>
  <si>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</si>
  <si>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</si>
  <si>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</si>
  <si>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</si>
  <si>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</si>
  <si>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</si>
  <si>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</si>
  <si>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</si>
  <si>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</si>
  <si>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</si>
  <si>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</si>
  <si>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</si>
  <si>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</si>
  <si>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</si>
  <si>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</si>
  <si>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</si>
  <si>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</si>
  <si>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</si>
  <si>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</si>
  <si>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</si>
  <si>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</si>
  <si>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</si>
  <si>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</si>
  <si>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</si>
  <si>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</si>
  <si>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</si>
  <si>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</si>
  <si>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</si>
  <si>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</si>
  <si>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</si>
  <si>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</si>
  <si>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</si>
  <si>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</si>
  <si>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</si>
  <si>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</si>
  <si>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</si>
  <si>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</si>
  <si>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</si>
  <si>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</si>
  <si>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</si>
  <si>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</si>
  <si>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</si>
  <si>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</si>
  <si>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</si>
  <si>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</si>
  <si>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</si>
  <si>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</si>
  <si>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</si>
  <si>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</si>
  <si>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</si>
  <si>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</si>
  <si>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</si>
  <si>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</si>
  <si>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</si>
  <si>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</si>
  <si>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</si>
  <si>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</si>
  <si>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</si>
  <si>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</si>
  <si>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</si>
  <si>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</si>
  <si>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</si>
  <si>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</si>
  <si>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</si>
  <si>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</si>
  <si>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</si>
  <si>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</si>
  <si>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</si>
  <si>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</si>
  <si>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</si>
  <si>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</si>
  <si>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</si>
  <si>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</si>
  <si>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</si>
  <si>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</si>
  <si>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</si>
  <si>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</si>
  <si>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</si>
  <si>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</si>
  <si>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</si>
  <si>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</si>
  <si>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</si>
  <si>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</si>
  <si>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</si>
  <si>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</si>
  <si>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</si>
  <si>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</si>
  <si>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</si>
  <si>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</si>
  <si>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</si>
  <si>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</si>
  <si>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</si>
  <si>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</si>
  <si>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</si>
  <si>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</si>
  <si>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</si>
  <si>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</si>
  <si>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</si>
  <si>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</si>
  <si>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</si>
  <si>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</si>
  <si>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</si>
  <si>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</si>
  <si>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</si>
  <si>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</si>
  <si>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</si>
  <si>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</si>
  <si>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</si>
  <si>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</si>
  <si>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</si>
  <si>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</si>
  <si>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</si>
  <si>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</si>
  <si>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</si>
  <si>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</si>
  <si>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</si>
  <si>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</si>
  <si>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</si>
  <si>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</si>
  <si>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</si>
  <si>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</si>
  <si>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</si>
  <si>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</si>
  <si>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</si>
  <si>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</si>
  <si>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</si>
  <si>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</si>
  <si>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</si>
  <si>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</si>
  <si>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</si>
  <si>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</si>
  <si>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</si>
  <si>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</si>
  <si>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</si>
  <si>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</si>
  <si>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</si>
  <si>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</si>
  <si>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</si>
  <si>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</si>
  <si>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</si>
  <si>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</si>
  <si>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</si>
  <si>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</si>
  <si>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</si>
  <si>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</si>
  <si>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</si>
  <si>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</si>
  <si>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</si>
  <si>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</si>
  <si>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</si>
  <si>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</si>
  <si>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</si>
  <si>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</si>
  <si>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</si>
  <si>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</si>
  <si>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</si>
  <si>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</si>
  <si>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</si>
  <si>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</si>
  <si>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</si>
  <si>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</si>
  <si>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</si>
  <si>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</si>
  <si>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</si>
  <si>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</si>
  <si>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</si>
  <si>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</si>
  <si>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</si>
  <si>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</si>
  <si>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</si>
  <si>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</si>
  <si>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</si>
  <si>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</si>
  <si>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</si>
  <si>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</si>
  <si>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</si>
  <si>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</si>
  <si>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</si>
  <si>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</si>
  <si>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</si>
  <si>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</si>
  <si>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</si>
  <si>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</si>
  <si>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</si>
  <si>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</si>
  <si>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</si>
  <si>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</si>
  <si>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</si>
  <si>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</si>
  <si>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</si>
  <si>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</si>
  <si>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</si>
  <si>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</si>
  <si>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</si>
  <si>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</si>
  <si>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</si>
  <si>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</si>
  <si>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</si>
  <si>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</si>
  <si>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</si>
  <si>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</si>
  <si>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</si>
  <si>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</si>
  <si>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</si>
  <si>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</si>
  <si>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</si>
  <si>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</si>
  <si>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</si>
  <si>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</si>
  <si>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</si>
  <si>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</si>
  <si>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</si>
  <si>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</si>
  <si>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</si>
  <si>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</si>
  <si>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</si>
  <si>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</si>
  <si>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</si>
  <si>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</si>
  <si>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</si>
  <si>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</si>
  <si>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</si>
  <si>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</si>
  <si>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</si>
  <si>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</si>
  <si>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</si>
  <si>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</si>
  <si>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</si>
  <si>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</si>
  <si>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</si>
  <si>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</si>
  <si>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</si>
  <si>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</si>
  <si>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</si>
  <si>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</si>
  <si>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</si>
  <si>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</si>
  <si>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</si>
  <si>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</si>
  <si>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</si>
  <si>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</si>
  <si>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</si>
  <si>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</si>
  <si>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</si>
  <si>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</si>
  <si>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</si>
  <si>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</si>
  <si>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</si>
  <si>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</si>
  <si>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</si>
  <si>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</si>
  <si>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</si>
  <si>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</si>
  <si>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</si>
  <si>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</si>
  <si>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</si>
  <si>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</si>
  <si>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</si>
  <si>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</si>
  <si>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</si>
  <si>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</si>
  <si>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</si>
  <si>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</si>
  <si>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</si>
  <si>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</si>
  <si>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</si>
  <si>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</si>
  <si>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</si>
  <si>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</si>
  <si>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</si>
  <si>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</si>
  <si>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</si>
  <si>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</si>
  <si>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</si>
  <si>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</si>
  <si>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</si>
  <si>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</si>
  <si>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</si>
  <si>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</si>
  <si>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</si>
  <si>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</si>
  <si>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</si>
  <si>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</si>
  <si>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</si>
  <si>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</si>
  <si>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</si>
  <si>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</si>
  <si>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</si>
  <si>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</si>
  <si>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</si>
  <si>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</si>
  <si>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</si>
  <si>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</si>
  <si>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</si>
  <si>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</si>
  <si>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</si>
  <si>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</si>
  <si>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</si>
  <si>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</si>
  <si>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</si>
  <si>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</si>
  <si>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</si>
  <si>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</si>
  <si>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</si>
  <si>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</si>
  <si>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</si>
  <si>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</si>
  <si>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</si>
  <si>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</si>
  <si>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</si>
  <si>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</si>
  <si>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</si>
  <si>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</si>
  <si>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</si>
  <si>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</si>
  <si>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</si>
  <si>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</si>
  <si>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</si>
  <si>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</si>
  <si>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</si>
  <si>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</si>
  <si>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</si>
  <si>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</si>
  <si>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</si>
  <si>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</si>
  <si>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</si>
  <si>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</si>
  <si>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</si>
  <si>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</si>
  <si>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</si>
  <si>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</si>
  <si>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</si>
  <si>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</si>
  <si>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</si>
  <si>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</si>
  <si>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</si>
  <si>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</si>
  <si>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</si>
  <si>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</si>
  <si>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</si>
  <si>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</si>
  <si>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</si>
  <si>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</si>
  <si>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</si>
  <si>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</si>
  <si>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</si>
  <si>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</si>
  <si>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</si>
  <si>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</si>
  <si>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</si>
  <si>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</si>
  <si>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</si>
  <si>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</si>
  <si>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</si>
  <si>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</si>
  <si>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</si>
  <si>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</si>
  <si>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</si>
  <si>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</si>
  <si>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</si>
  <si>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</si>
  <si>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</si>
  <si>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</si>
  <si>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</si>
  <si>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</si>
  <si>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</si>
  <si>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</si>
  <si>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</si>
  <si>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</si>
  <si>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</si>
  <si>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</si>
  <si>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</si>
  <si>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</si>
  <si>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</si>
  <si>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</si>
  <si>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</si>
  <si>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</si>
  <si>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</si>
  <si>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</si>
  <si>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</si>
  <si>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</si>
  <si>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</si>
  <si>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</si>
  <si>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</si>
  <si>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</si>
  <si>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</si>
  <si>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</si>
  <si>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</si>
  <si>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</si>
  <si>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</si>
  <si>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</si>
  <si>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</si>
  <si>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</si>
  <si>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</si>
  <si>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</si>
  <si>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</si>
  <si>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</si>
  <si>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</si>
  <si>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</si>
  <si>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</si>
  <si>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</si>
  <si>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</si>
  <si>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</si>
  <si>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</si>
  <si>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</si>
  <si>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</si>
  <si>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</si>
  <si>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</si>
  <si>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</si>
  <si>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</si>
  <si>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</si>
  <si>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</si>
  <si>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</si>
  <si>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</si>
  <si>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</si>
  <si>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</si>
  <si>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</si>
  <si>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</si>
  <si>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</si>
  <si>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</si>
  <si>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</si>
  <si>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</si>
  <si>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</si>
  <si>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</si>
  <si>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</si>
  <si>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</si>
  <si>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</si>
  <si>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</si>
  <si>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</si>
  <si>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</si>
  <si>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</si>
  <si>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</si>
  <si>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</si>
  <si>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</si>
  <si>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</si>
  <si>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</si>
  <si>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</si>
  <si>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</si>
  <si>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</si>
  <si>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</si>
  <si>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</si>
  <si>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</si>
  <si>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</si>
  <si>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</si>
  <si>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</si>
  <si>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</si>
  <si>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</si>
  <si>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</si>
  <si>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</si>
  <si>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</si>
  <si>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</si>
  <si>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</si>
  <si>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</si>
  <si>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</si>
  <si>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</si>
  <si>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</si>
  <si>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</si>
  <si>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</si>
  <si>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</si>
  <si>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</si>
  <si>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</si>
  <si>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</si>
  <si>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</si>
  <si>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</si>
  <si>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</si>
  <si>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</si>
  <si>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</si>
  <si>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</si>
  <si>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</si>
  <si>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</si>
  <si>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</si>
  <si>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</si>
  <si>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</si>
  <si>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</si>
  <si>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</si>
  <si>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</si>
  <si>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</si>
  <si>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</si>
  <si>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</si>
  <si>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</si>
  <si>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</si>
  <si>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</si>
  <si>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</si>
  <si>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</si>
  <si>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</si>
  <si>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</si>
  <si>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</si>
  <si>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</si>
  <si>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</si>
  <si>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</si>
  <si>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</si>
  <si>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</si>
  <si>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</si>
  <si>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</si>
  <si>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</si>
  <si>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</si>
  <si>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</si>
  <si>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</si>
  <si>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</si>
  <si>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</si>
  <si>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</si>
  <si>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</si>
  <si>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</si>
  <si>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</si>
  <si>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</si>
  <si>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</si>
  <si>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</si>
  <si>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</si>
  <si>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</si>
  <si>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</si>
  <si>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</si>
  <si>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</si>
  <si>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</si>
  <si>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</si>
  <si>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</si>
  <si>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</si>
  <si>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</si>
  <si>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</si>
  <si>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</si>
  <si>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</si>
  <si>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</si>
  <si>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</si>
  <si>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</si>
  <si>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</si>
  <si>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</si>
  <si>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</si>
  <si>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</si>
  <si>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</si>
  <si>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</si>
  <si>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</si>
  <si>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</si>
  <si>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</si>
  <si>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</si>
  <si>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</si>
  <si>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</si>
  <si>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</si>
  <si>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</si>
  <si>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</si>
  <si>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</si>
  <si>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</si>
  <si>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</si>
  <si>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</si>
  <si>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</si>
  <si>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</si>
  <si>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</si>
  <si>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</si>
  <si>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</si>
  <si>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</si>
  <si>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</si>
  <si>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</si>
  <si>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</si>
  <si>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</si>
  <si>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</si>
  <si>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</si>
  <si>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</si>
  <si>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</si>
  <si>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</si>
  <si>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</si>
  <si>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</si>
  <si>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</si>
  <si>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</si>
  <si>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</si>
  <si>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</si>
  <si>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</si>
  <si>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</si>
  <si>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</si>
  <si>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</si>
  <si>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</si>
  <si>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</si>
  <si>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</si>
  <si>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</si>
  <si>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</si>
  <si>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</si>
  <si>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</si>
  <si>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</si>
  <si>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</si>
  <si>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</si>
  <si>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</si>
  <si>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</si>
  <si>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</si>
  <si>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</si>
  <si>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</si>
  <si>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</si>
  <si>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</si>
  <si>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</si>
  <si>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</si>
  <si>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</si>
  <si>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</si>
  <si>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</si>
  <si>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</si>
  <si>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</si>
  <si>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</si>
  <si>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</si>
  <si>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</si>
  <si>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</si>
  <si>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</si>
  <si>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</si>
  <si>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</si>
  <si>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</si>
  <si>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</si>
  <si>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</si>
  <si>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</si>
  <si>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</si>
  <si>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</si>
  <si>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</si>
  <si>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</si>
  <si>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</si>
  <si>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</si>
  <si>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</si>
  <si>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</si>
  <si>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</si>
  <si>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</si>
  <si>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</si>
  <si>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</si>
  <si>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</si>
  <si>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</si>
  <si>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</si>
  <si>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</si>
  <si>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</si>
  <si>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</si>
  <si>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</si>
  <si>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</si>
  <si>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</si>
  <si>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</si>
  <si>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</si>
  <si>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</si>
  <si>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</si>
  <si>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</si>
  <si>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</si>
  <si>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</si>
  <si>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</si>
  <si>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</si>
  <si>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</si>
  <si>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</si>
  <si>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</si>
  <si>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</si>
  <si>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</si>
  <si>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</si>
  <si>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</si>
  <si>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</si>
  <si>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</si>
  <si>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</si>
  <si>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</si>
  <si>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</si>
  <si>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</si>
  <si>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</si>
  <si>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</si>
  <si>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</si>
  <si>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</si>
  <si>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</si>
  <si>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</si>
  <si>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</si>
  <si>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</si>
  <si>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</si>
  <si>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</si>
  <si>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</si>
  <si>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</si>
  <si>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</si>
  <si>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</si>
  <si>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</si>
  <si>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</si>
  <si>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</si>
  <si>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</si>
  <si>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</si>
  <si>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</si>
  <si>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</si>
  <si>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</si>
  <si>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</si>
  <si>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</si>
  <si>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</si>
  <si>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</si>
  <si>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</si>
  <si>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</si>
  <si>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</si>
  <si>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</si>
  <si>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</si>
  <si>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</si>
  <si>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</si>
  <si>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</si>
  <si>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</si>
  <si>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</si>
  <si>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</si>
  <si>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</si>
  <si>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</si>
  <si>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</si>
  <si>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</si>
  <si>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</si>
  <si>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</si>
  <si>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</si>
  <si>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</si>
  <si>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</si>
  <si>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</si>
  <si>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</si>
  <si>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</si>
  <si>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</si>
  <si>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</si>
  <si>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</si>
  <si>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</si>
  <si>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</si>
  <si>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</si>
  <si>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</si>
  <si>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</si>
  <si>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</si>
  <si>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</si>
  <si>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</si>
  <si>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</si>
  <si>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</si>
  <si>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</si>
  <si>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</si>
  <si>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</si>
  <si>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</si>
  <si>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</si>
  <si>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</si>
  <si>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</si>
  <si>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</si>
  <si>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</si>
  <si>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</si>
  <si>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</si>
  <si>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</si>
  <si>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</si>
  <si>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</si>
  <si>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</si>
  <si>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</si>
  <si>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</si>
  <si>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</si>
  <si>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</si>
  <si>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</si>
  <si>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</si>
  <si>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</si>
  <si>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</si>
  <si>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</si>
  <si>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</si>
  <si>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</si>
  <si>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</si>
  <si>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</si>
  <si>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</si>
  <si>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</si>
  <si>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</si>
  <si>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</si>
  <si>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</si>
  <si>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</si>
  <si>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</si>
  <si>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</si>
  <si>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</si>
  <si>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</si>
  <si>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</si>
  <si>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</si>
  <si>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</si>
  <si>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</si>
  <si>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</si>
  <si>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</si>
  <si>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</si>
  <si>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</si>
  <si>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</si>
  <si>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</si>
  <si>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</si>
  <si>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</si>
  <si>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</si>
  <si>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</si>
  <si>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</si>
  <si>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</si>
  <si>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</si>
  <si>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</si>
  <si>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</si>
  <si>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</si>
  <si>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</si>
  <si>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</si>
  <si>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</si>
  <si>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</si>
  <si>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</si>
  <si>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</si>
  <si>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</si>
  <si>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</si>
  <si>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</si>
  <si>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</si>
  <si>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</si>
  <si>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</si>
  <si>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</si>
  <si>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</si>
  <si>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</si>
  <si>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</si>
  <si>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</si>
  <si>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</si>
  <si>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</si>
  <si>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</si>
  <si>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</si>
  <si>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</si>
  <si>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</si>
  <si>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</si>
  <si>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</si>
  <si>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</si>
  <si>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</si>
  <si>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</si>
  <si>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</si>
  <si>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</si>
  <si>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</si>
  <si>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</si>
  <si>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</si>
  <si>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</si>
  <si>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</si>
  <si>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</si>
  <si>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</si>
  <si>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</si>
  <si>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</si>
  <si>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</si>
  <si>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</si>
  <si>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</si>
  <si>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</si>
  <si>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</si>
  <si>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</si>
  <si>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</si>
  <si>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</si>
  <si>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</si>
  <si>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</si>
  <si>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</si>
  <si>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</si>
  <si>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</si>
  <si>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</si>
  <si>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</si>
  <si>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</si>
  <si>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</si>
  <si>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</si>
  <si>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</si>
  <si>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</si>
  <si>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</si>
  <si>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</si>
  <si>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</si>
  <si>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</si>
  <si>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</si>
  <si>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</si>
  <si>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</si>
  <si>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</si>
  <si>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</si>
  <si>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</si>
  <si>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</si>
  <si>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</si>
  <si>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</si>
  <si>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</si>
  <si>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</si>
  <si>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</si>
  <si>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</si>
  <si>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</si>
  <si>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</si>
  <si>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</si>
  <si>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</si>
  <si>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</si>
  <si>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</si>
  <si>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</si>
  <si>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</si>
  <si>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</si>
  <si>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</si>
  <si>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</si>
  <si>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</si>
  <si>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</si>
  <si>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</si>
  <si>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</si>
  <si>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</si>
  <si>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</si>
  <si>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</si>
  <si>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</si>
  <si>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</si>
  <si>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</si>
  <si>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</si>
  <si>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</si>
  <si>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</si>
  <si>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</si>
  <si>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</si>
  <si>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</si>
  <si>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</si>
  <si>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</si>
  <si>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</si>
  <si>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</si>
  <si>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</si>
  <si>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</si>
  <si>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</si>
  <si>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</si>
  <si>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</si>
  <si>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</si>
  <si>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</si>
  <si>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</si>
  <si>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</si>
  <si>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</si>
  <si>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</si>
  <si>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</si>
  <si>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</si>
  <si>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</si>
  <si>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</si>
  <si>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</si>
  <si>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</si>
  <si>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</si>
  <si>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</si>
  <si>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</si>
  <si>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</si>
  <si>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</si>
  <si>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</si>
  <si>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</si>
  <si>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</si>
  <si>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</si>
  <si>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</si>
  <si>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</si>
  <si>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</si>
  <si>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</si>
  <si>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</si>
  <si>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</si>
  <si>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</si>
  <si>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</si>
  <si>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</si>
  <si>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</si>
  <si>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</si>
  <si>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</si>
  <si>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</si>
  <si>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</si>
  <si>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</si>
  <si>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</si>
  <si>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</si>
  <si>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</si>
  <si>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</si>
  <si>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</si>
  <si>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</si>
  <si>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</si>
  <si>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</si>
  <si>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</si>
  <si>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</si>
  <si>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</si>
  <si>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</si>
  <si>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</si>
  <si>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</si>
  <si>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</si>
  <si>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</si>
  <si>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</si>
  <si>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</si>
  <si>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</si>
  <si>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</si>
  <si>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</si>
  <si>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</si>
  <si>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</si>
  <si>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</si>
  <si>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</si>
  <si>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</si>
  <si>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</si>
  <si>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</si>
  <si>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</si>
  <si>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</si>
  <si>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</si>
  <si>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</si>
  <si>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</si>
  <si>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</si>
  <si>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</si>
  <si>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</si>
  <si>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</si>
  <si>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</si>
  <si>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</si>
  <si>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</si>
  <si>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</si>
  <si>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</si>
  <si>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</si>
  <si>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</si>
  <si>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</si>
  <si>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</si>
  <si>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</si>
  <si>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</si>
  <si>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</si>
  <si>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</si>
  <si>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</si>
  <si>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</si>
  <si>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</si>
  <si>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</si>
  <si>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</si>
  <si>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</si>
  <si>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</si>
  <si>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</si>
  <si>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</si>
  <si>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</si>
  <si>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</si>
  <si>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</si>
  <si>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</si>
  <si>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</si>
  <si>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</si>
  <si>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</si>
  <si>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</si>
  <si>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</si>
  <si>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</si>
  <si>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</si>
  <si>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</si>
  <si>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</si>
  <si>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</si>
  <si>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</si>
  <si>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</si>
  <si>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</si>
  <si>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</si>
  <si>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</si>
  <si>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</si>
  <si>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</si>
  <si>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</si>
  <si>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</si>
  <si>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</si>
  <si>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</si>
  <si>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</si>
  <si>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</si>
  <si>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</si>
  <si>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</si>
  <si>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</si>
  <si>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</si>
  <si>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</si>
  <si>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</si>
  <si>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</si>
  <si>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</si>
  <si>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</si>
  <si>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</si>
  <si>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</si>
  <si>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</si>
  <si>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</si>
  <si>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</si>
  <si>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</si>
  <si>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</si>
  <si>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</si>
  <si>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</si>
  <si>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</si>
  <si>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</si>
  <si>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</si>
  <si>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</si>
  <si>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</si>
  <si>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</si>
  <si>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</si>
  <si>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</si>
  <si>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</si>
  <si>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</si>
  <si>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</si>
  <si>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</si>
  <si>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</si>
  <si>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</si>
  <si>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</si>
  <si>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</si>
  <si>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</si>
  <si>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</si>
  <si>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</si>
  <si>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</si>
  <si>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</si>
  <si>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</si>
  <si>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</si>
  <si>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</si>
  <si>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</si>
  <si>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</si>
  <si>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</si>
  <si>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</si>
  <si>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</si>
  <si>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</si>
  <si>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</si>
  <si>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</si>
  <si>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</si>
  <si>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</si>
  <si>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</si>
  <si>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</si>
  <si>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</si>
  <si>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</si>
  <si>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</si>
  <si>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</si>
  <si>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</si>
  <si>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</si>
  <si>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</si>
  <si>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</si>
  <si>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</si>
  <si>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</si>
  <si>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</si>
  <si>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</si>
  <si>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</si>
  <si>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</si>
  <si>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</si>
  <si>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</si>
  <si>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</si>
  <si>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</si>
  <si>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</si>
  <si>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</si>
  <si>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</si>
  <si>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</si>
  <si>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</si>
  <si>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</si>
  <si>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</si>
  <si>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</si>
  <si>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</si>
  <si>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</si>
  <si>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</si>
  <si>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</si>
  <si>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</si>
  <si>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</si>
  <si>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</si>
  <si>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</si>
  <si>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</si>
  <si>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</si>
  <si>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</si>
  <si>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</si>
  <si>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</si>
  <si>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</si>
  <si>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</si>
  <si>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</si>
  <si>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</si>
  <si>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</si>
  <si>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</si>
  <si>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</si>
  <si>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</si>
  <si>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</si>
  <si>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</si>
  <si>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</si>
  <si>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</si>
  <si>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</si>
  <si>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</si>
  <si>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</si>
  <si>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</si>
  <si>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</si>
  <si>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</si>
  <si>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</si>
  <si>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</si>
  <si>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</si>
  <si>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</si>
  <si>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</si>
  <si>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</si>
  <si>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</si>
  <si>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</si>
  <si>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</si>
  <si>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</si>
  <si>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</si>
  <si>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</si>
  <si>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</si>
  <si>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</si>
  <si>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</si>
  <si>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</si>
  <si>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</si>
  <si>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</si>
  <si>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</si>
  <si>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</si>
  <si>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</si>
  <si>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</si>
  <si>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</si>
  <si>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</si>
  <si>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</si>
  <si>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</si>
  <si>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</si>
  <si>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</si>
  <si>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</si>
  <si>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</si>
  <si>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</si>
  <si>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</si>
  <si>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</si>
  <si>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</si>
  <si>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</si>
  <si>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</si>
  <si>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</si>
  <si>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</si>
  <si>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</si>
  <si>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</si>
  <si>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</si>
  <si>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</si>
  <si>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</si>
  <si>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</si>
  <si>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</si>
  <si>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</si>
  <si>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</si>
  <si>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</si>
  <si>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</si>
  <si>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</si>
  <si>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</si>
  <si>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</si>
  <si>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</si>
  <si>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</si>
  <si>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</si>
  <si>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</si>
  <si>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</si>
  <si>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</si>
  <si>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</si>
  <si>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</si>
  <si>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</si>
  <si>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</si>
  <si>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</si>
  <si>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</si>
  <si>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</si>
  <si>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</si>
  <si>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</si>
  <si>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</si>
  <si>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</si>
  <si>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</si>
  <si>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</si>
  <si>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</si>
  <si>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</si>
  <si>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</si>
  <si>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</si>
  <si>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</si>
  <si>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</si>
  <si>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</si>
  <si>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</si>
  <si>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</si>
  <si>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</si>
  <si>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</si>
  <si>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</si>
  <si>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</si>
  <si>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</si>
  <si>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</si>
  <si>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</si>
  <si>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</si>
  <si>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</si>
  <si>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</si>
  <si>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</si>
  <si>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</si>
  <si>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</si>
  <si>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</si>
  <si>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</si>
  <si>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</si>
  <si>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</si>
  <si>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</si>
  <si>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</si>
  <si>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</si>
  <si>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</si>
  <si>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</si>
  <si>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</si>
  <si>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</si>
  <si>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</si>
  <si>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</si>
  <si>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</si>
  <si>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</si>
  <si>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</si>
  <si>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</si>
  <si>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</si>
  <si>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</si>
  <si>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</si>
  <si>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</si>
  <si>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</si>
  <si>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</si>
  <si>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</si>
  <si>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</si>
  <si>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</si>
  <si>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</si>
  <si>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</si>
  <si>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</si>
  <si>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</si>
  <si>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</si>
  <si>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</si>
  <si>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</si>
  <si>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</si>
  <si>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</si>
  <si>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</si>
  <si>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</si>
  <si>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</si>
  <si>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</si>
  <si>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</si>
  <si>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</si>
  <si>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</si>
  <si>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</si>
  <si>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</si>
  <si>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</si>
  <si>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</si>
  <si>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</si>
  <si>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</si>
  <si>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</si>
  <si>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</si>
  <si>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</si>
  <si>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</si>
  <si>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</si>
  <si>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</si>
  <si>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</si>
  <si>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</si>
  <si>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</si>
  <si>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</si>
  <si>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</si>
  <si>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</si>
  <si>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</si>
  <si>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</si>
  <si>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</si>
  <si>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</si>
  <si>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</si>
  <si>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</si>
  <si>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</si>
  <si>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</si>
  <si>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</si>
  <si>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</si>
  <si>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</si>
  <si>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</si>
  <si>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</si>
  <si>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</si>
  <si>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</si>
  <si>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</si>
  <si>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</si>
  <si>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</si>
  <si>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</si>
  <si>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</si>
  <si>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</si>
  <si>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</si>
  <si>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</si>
  <si>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</si>
  <si>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</si>
  <si>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</si>
  <si>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</si>
  <si>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</si>
  <si>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</si>
  <si>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</si>
  <si>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</si>
  <si>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</si>
  <si>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</si>
  <si>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</si>
  <si>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</si>
  <si>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</si>
  <si>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</si>
  <si>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</si>
  <si>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</si>
  <si>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</si>
  <si>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</si>
  <si>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</si>
  <si>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</si>
  <si>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</si>
  <si>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</si>
  <si>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</si>
  <si>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</si>
  <si>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</si>
  <si>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</si>
  <si>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</si>
  <si>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</si>
  <si>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</si>
  <si>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</si>
  <si>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</si>
  <si>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</si>
  <si>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</si>
  <si>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</si>
  <si>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</si>
  <si>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</si>
  <si>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</si>
  <si>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</si>
  <si>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</si>
  <si>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</si>
  <si>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</si>
  <si>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</si>
  <si>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</si>
  <si>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</si>
  <si>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</si>
  <si>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</si>
  <si>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</si>
  <si>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</si>
  <si>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</si>
  <si>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</si>
  <si>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</si>
  <si>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</si>
  <si>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</si>
  <si>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</si>
  <si>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</si>
  <si>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</si>
  <si>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</si>
  <si>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</si>
  <si>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</si>
  <si>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</si>
  <si>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</si>
  <si>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</si>
  <si>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</si>
  <si>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</si>
  <si>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</si>
  <si>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</si>
  <si>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</si>
  <si>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</si>
  <si>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</si>
  <si>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</si>
  <si>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</si>
  <si>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</si>
  <si>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</si>
  <si>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</si>
  <si>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</si>
  <si>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</si>
  <si>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</si>
  <si>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</si>
  <si>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</si>
  <si>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</si>
  <si>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</si>
  <si>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</si>
  <si>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</si>
  <si>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</si>
  <si>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</si>
  <si>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</si>
  <si>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</si>
  <si>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</si>
  <si>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</si>
  <si>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</si>
  <si>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</si>
  <si>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</si>
  <si>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</si>
  <si>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</si>
  <si>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</si>
  <si>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</si>
  <si>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</si>
  <si>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</si>
  <si>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</si>
  <si>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</si>
  <si>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</si>
  <si>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</si>
  <si>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</si>
  <si>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</si>
  <si>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</si>
  <si>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</si>
  <si>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</si>
  <si>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</si>
  <si>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</si>
  <si>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</si>
  <si>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</si>
  <si>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</si>
  <si>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</si>
  <si>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</si>
  <si>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</si>
  <si>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</si>
  <si>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</si>
  <si>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</si>
  <si>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</si>
  <si>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</si>
  <si>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</si>
  <si>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</si>
  <si>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</si>
  <si>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</si>
  <si>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</si>
  <si>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</si>
  <si>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</si>
  <si>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</si>
  <si>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</si>
  <si>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</si>
  <si>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</si>
  <si>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</si>
  <si>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</si>
  <si>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</si>
  <si>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</si>
  <si>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</si>
  <si>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</si>
  <si>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</si>
  <si>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</si>
  <si>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</si>
  <si>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</si>
  <si>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</si>
  <si>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</si>
  <si>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</si>
  <si>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</si>
  <si>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</si>
  <si>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</si>
  <si>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</si>
  <si>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</si>
  <si>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</si>
  <si>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</si>
  <si>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</si>
  <si>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</si>
  <si>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</si>
  <si>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</si>
  <si>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</si>
  <si>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</si>
  <si>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</si>
  <si>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</si>
  <si>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</si>
  <si>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</si>
  <si>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</si>
  <si>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</si>
  <si>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</si>
  <si>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</si>
  <si>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</si>
  <si>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</si>
  <si>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</si>
  <si>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</si>
  <si>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</si>
  <si>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</si>
  <si>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</si>
  <si>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</si>
  <si>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</si>
  <si>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</si>
  <si>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</si>
  <si>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</si>
  <si>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</si>
  <si>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</si>
  <si>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</si>
  <si>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</si>
  <si>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</si>
  <si>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</si>
  <si>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</si>
  <si>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</si>
  <si>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</si>
  <si>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</si>
  <si>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</si>
  <si>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</si>
  <si>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</si>
  <si>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</si>
  <si>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</si>
  <si>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</si>
  <si>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</si>
  <si>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</si>
  <si>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</si>
  <si>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</si>
  <si>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</si>
  <si>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</si>
  <si>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</si>
  <si>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</si>
  <si>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</si>
  <si>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</si>
  <si>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</si>
  <si>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</si>
  <si>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</si>
  <si>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</si>
  <si>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</si>
  <si>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</si>
  <si>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</si>
  <si>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</si>
  <si>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</si>
  <si>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</si>
  <si>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</si>
  <si>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</si>
  <si>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</si>
  <si>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</si>
  <si>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</si>
  <si>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</si>
  <si>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</si>
  <si>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</si>
  <si>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</si>
  <si>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</si>
  <si>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</si>
  <si>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</si>
  <si>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</si>
  <si>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</si>
  <si>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</si>
  <si>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</si>
  <si>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</si>
  <si>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</si>
  <si>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</si>
  <si>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</si>
  <si>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</si>
  <si>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</si>
  <si>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</si>
  <si>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</si>
  <si>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</si>
  <si>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</si>
  <si>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</si>
  <si>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</si>
  <si>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</si>
  <si>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</si>
  <si>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</si>
  <si>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</si>
  <si>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</si>
  <si>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</si>
  <si>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</si>
  <si>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</si>
  <si>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</si>
  <si>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</si>
  <si>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</si>
  <si>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</si>
  <si>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</si>
  <si>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</si>
  <si>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</si>
  <si>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</si>
  <si>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</si>
  <si>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</si>
  <si>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</si>
  <si>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</si>
  <si>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</si>
  <si>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</si>
  <si>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</si>
  <si>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</si>
  <si>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</si>
  <si>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</si>
  <si>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</si>
  <si>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</si>
  <si>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</si>
  <si>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</si>
  <si>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</si>
  <si>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</si>
  <si>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</si>
  <si>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</si>
  <si>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</si>
  <si>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</si>
  <si>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</si>
  <si>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</si>
  <si>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</si>
  <si>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</si>
  <si>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</si>
  <si>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</si>
  <si>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</si>
  <si>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</si>
  <si>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</si>
  <si>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</si>
  <si>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</si>
  <si>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</si>
  <si>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</si>
  <si>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</si>
  <si>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</si>
  <si>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</si>
  <si>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</si>
  <si>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</si>
  <si>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</si>
  <si>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</si>
  <si>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</si>
  <si>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</si>
  <si>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</si>
  <si>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</si>
  <si>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</si>
  <si>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</si>
  <si>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</si>
  <si>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</si>
  <si>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</si>
  <si>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</si>
  <si>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</si>
  <si>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</si>
  <si>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</si>
  <si>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</si>
  <si>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</si>
  <si>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</si>
  <si>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</si>
  <si>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</si>
  <si>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</si>
  <si>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</si>
  <si>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</si>
  <si>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</si>
  <si>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</si>
  <si>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</si>
  <si>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</si>
  <si>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</si>
  <si>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</si>
  <si>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</si>
  <si>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</si>
  <si>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</si>
  <si>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</si>
  <si>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</si>
  <si>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</si>
  <si>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</si>
  <si>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</si>
  <si>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</si>
  <si>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</si>
  <si>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</si>
  <si>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</si>
  <si>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</si>
  <si>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</si>
  <si>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</si>
  <si>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</si>
  <si>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</si>
  <si>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</si>
  <si>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</si>
  <si>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</si>
  <si>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</si>
  <si>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</si>
  <si>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</si>
  <si>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</si>
  <si>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</si>
  <si>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</si>
  <si>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</si>
  <si>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</si>
  <si>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</si>
  <si>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</si>
  <si>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</si>
  <si>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</si>
  <si>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</si>
  <si>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</si>
  <si>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</si>
  <si>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</si>
  <si>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</si>
  <si>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</si>
  <si>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</si>
  <si>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</si>
  <si>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</si>
  <si>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</si>
  <si>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</si>
  <si>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</si>
  <si>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</si>
  <si>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</si>
  <si>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</si>
  <si>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</si>
  <si>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</si>
  <si>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</si>
  <si>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</si>
  <si>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</si>
  <si>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</si>
  <si>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</si>
  <si>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</si>
  <si>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</si>
  <si>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</si>
  <si>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</si>
  <si>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</si>
  <si>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</si>
  <si>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</si>
  <si>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</si>
  <si>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</si>
  <si>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</si>
  <si>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</si>
  <si>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</si>
  <si>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</si>
  <si>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</si>
  <si>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</si>
  <si>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</si>
  <si>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</si>
  <si>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</si>
  <si>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</si>
  <si>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</si>
  <si>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</si>
  <si>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</si>
  <si>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</si>
  <si>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</si>
  <si>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</si>
  <si>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</si>
  <si>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</si>
  <si>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</si>
  <si>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</si>
  <si>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</si>
  <si>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</si>
  <si>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</si>
  <si>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</si>
  <si>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</si>
  <si>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</si>
  <si>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</si>
  <si>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</si>
  <si>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</si>
  <si>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</si>
  <si>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</si>
  <si>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</si>
  <si>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</si>
  <si>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</si>
  <si>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</si>
  <si>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</si>
  <si>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</si>
  <si>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</si>
  <si>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</si>
  <si>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</si>
  <si>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</si>
  <si>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</si>
  <si>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</si>
  <si>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</si>
  <si>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</si>
  <si>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</si>
  <si>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</si>
  <si>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</si>
  <si>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</si>
  <si>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</si>
  <si>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</si>
  <si>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</si>
  <si>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</si>
  <si>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</si>
  <si>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</si>
  <si>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</si>
  <si>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</si>
  <si>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</si>
  <si>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</si>
  <si>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</si>
  <si>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</si>
  <si>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</si>
  <si>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</si>
  <si>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</si>
  <si>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</si>
  <si>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</si>
  <si>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</si>
  <si>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</si>
  <si>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</si>
  <si>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</si>
  <si>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</si>
  <si>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</si>
  <si>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</si>
  <si>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</si>
  <si>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</si>
  <si>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</si>
  <si>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</si>
  <si>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</si>
  <si>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</si>
  <si>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</si>
  <si>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</si>
  <si>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</si>
  <si>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</si>
  <si>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</si>
  <si>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</si>
  <si>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</si>
  <si>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</si>
  <si>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</si>
  <si>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</si>
  <si>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</si>
  <si>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</si>
  <si>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</si>
  <si>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</si>
  <si>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</si>
  <si>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</si>
  <si>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</si>
  <si>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</si>
  <si>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</si>
  <si>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</si>
  <si>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</si>
  <si>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</si>
  <si>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</si>
  <si>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</si>
  <si>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</si>
  <si>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</si>
  <si>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</si>
  <si>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</si>
  <si>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</si>
  <si>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</si>
  <si>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</si>
  <si>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</si>
  <si>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</si>
  <si>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</si>
  <si>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</si>
  <si>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</si>
  <si>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</si>
  <si>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</si>
  <si>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</si>
  <si>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</si>
  <si>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</si>
  <si>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</si>
  <si>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</si>
  <si>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</si>
  <si>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</si>
  <si>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</si>
  <si>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</si>
  <si>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</si>
  <si>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</si>
  <si>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</si>
  <si>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</si>
  <si>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</si>
  <si>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</si>
  <si>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</si>
  <si>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</si>
  <si>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</si>
  <si>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</si>
  <si>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</si>
  <si>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</si>
  <si>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</si>
  <si>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</si>
  <si>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</si>
  <si>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</si>
  <si>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</si>
  <si>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</si>
  <si>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</si>
  <si>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</si>
  <si>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</si>
  <si>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</si>
  <si>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</si>
  <si>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</si>
  <si>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</si>
  <si>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</si>
  <si>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</si>
  <si>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</si>
  <si>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</si>
  <si>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</si>
  <si>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</si>
  <si>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</si>
  <si>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</si>
  <si>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</si>
  <si>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</si>
  <si>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</si>
  <si>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</si>
  <si>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</si>
  <si>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</si>
  <si>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</si>
  <si>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</si>
  <si>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</si>
  <si>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</si>
  <si>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</si>
  <si>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</si>
  <si>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</si>
  <si>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</si>
  <si>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</si>
  <si>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</si>
  <si>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</si>
  <si>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</si>
  <si>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</si>
  <si>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</si>
  <si>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</si>
  <si>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</si>
  <si>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</si>
  <si>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</si>
  <si>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</si>
  <si>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</si>
  <si>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</si>
  <si>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</si>
  <si>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</si>
  <si>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</si>
  <si>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</si>
  <si>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</si>
  <si>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</si>
  <si>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</si>
  <si>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</si>
  <si>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</si>
  <si>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</si>
  <si>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</si>
  <si>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</si>
  <si>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</si>
  <si>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</si>
  <si>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</si>
  <si>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</si>
  <si>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</si>
  <si>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</si>
  <si>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</si>
  <si>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</si>
  <si>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</si>
  <si>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</si>
  <si>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</si>
  <si>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</si>
  <si>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</si>
  <si>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</si>
  <si>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</si>
  <si>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</si>
  <si>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</si>
  <si>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</si>
  <si>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</si>
  <si>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</si>
  <si>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</si>
  <si>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</si>
  <si>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</si>
  <si>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</si>
  <si>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</si>
  <si>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</si>
  <si>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</si>
  <si>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</si>
  <si>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</si>
  <si>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</si>
  <si>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</si>
  <si>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</si>
  <si>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</si>
  <si>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</si>
  <si>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</si>
  <si>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</si>
  <si>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</si>
  <si>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</si>
  <si>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</si>
  <si>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</si>
  <si>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</si>
  <si>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</si>
  <si>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</si>
  <si>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</si>
  <si>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</si>
  <si>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</si>
  <si>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</si>
  <si>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</si>
  <si>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</si>
  <si>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</si>
  <si>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</si>
  <si>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</si>
  <si>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</si>
  <si>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</si>
  <si>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</si>
  <si>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</si>
  <si>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</si>
  <si>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</si>
  <si>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</si>
  <si>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</si>
  <si>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</si>
  <si>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</si>
  <si>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</si>
  <si>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</si>
  <si>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</si>
  <si>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</si>
  <si>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</si>
  <si>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</si>
  <si>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</si>
  <si>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</si>
  <si>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</si>
  <si>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</si>
  <si>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</si>
  <si>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</si>
  <si>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</si>
  <si>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</si>
  <si>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</si>
  <si>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</si>
  <si>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</si>
  <si>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</si>
  <si>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</si>
  <si>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</si>
  <si>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</si>
  <si>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</si>
  <si>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</si>
  <si>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</si>
  <si>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</si>
  <si>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</si>
  <si>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</si>
  <si>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</si>
  <si>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</si>
  <si>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</si>
  <si>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</si>
  <si>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</si>
  <si>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</si>
  <si>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</si>
  <si>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</si>
  <si>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</si>
  <si>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</si>
  <si>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</si>
  <si>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</si>
  <si>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</si>
  <si>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</si>
  <si>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</si>
  <si>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</si>
  <si>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</si>
  <si>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</si>
  <si>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</si>
  <si>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</si>
  <si>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</si>
  <si>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</si>
  <si>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</si>
  <si>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</si>
  <si>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</si>
  <si>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</si>
  <si>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</si>
  <si>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</si>
  <si>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</si>
  <si>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</si>
  <si>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</si>
  <si>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</si>
  <si>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</si>
  <si>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</si>
  <si>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</si>
  <si>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</si>
  <si>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</si>
  <si>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</si>
  <si>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</si>
  <si>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</si>
  <si>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</si>
  <si>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</si>
  <si>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</si>
  <si>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</si>
  <si>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</si>
  <si>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</si>
  <si>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</si>
  <si>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</si>
  <si>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</si>
  <si>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</si>
  <si>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</si>
  <si>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</si>
  <si>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</si>
  <si>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</si>
  <si>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</si>
  <si>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</si>
  <si>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</si>
  <si>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</si>
  <si>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</si>
  <si>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</si>
  <si>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</si>
  <si>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</si>
  <si>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</si>
  <si>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</si>
  <si>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</si>
  <si>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</si>
  <si>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</si>
  <si>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</si>
  <si>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</si>
  <si>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</si>
  <si>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</si>
  <si>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</si>
  <si>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</si>
  <si>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</si>
  <si>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</si>
  <si>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</si>
  <si>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</si>
  <si>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</si>
  <si>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</si>
  <si>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</si>
  <si>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</si>
  <si>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</si>
  <si>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</si>
  <si>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</si>
  <si>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</si>
  <si>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</si>
  <si>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</si>
  <si>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</si>
  <si>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</si>
  <si>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</si>
  <si>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</si>
  <si>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</si>
  <si>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</si>
  <si>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</si>
  <si>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</si>
  <si>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</si>
  <si>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</si>
  <si>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</si>
  <si>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</si>
  <si>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</si>
  <si>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</si>
  <si>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</si>
  <si>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</si>
  <si>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</si>
  <si>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</si>
  <si>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</si>
  <si>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</si>
  <si>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</si>
  <si>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</si>
  <si>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</si>
  <si>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</si>
  <si>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</si>
  <si>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</si>
  <si>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</si>
  <si>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</si>
  <si>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</si>
  <si>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</si>
  <si>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</si>
  <si>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</si>
  <si>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</si>
  <si>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</si>
  <si>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</si>
  <si>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</si>
  <si>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</si>
  <si>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</si>
  <si>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</si>
  <si>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</si>
  <si>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</si>
  <si>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</si>
  <si>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</si>
  <si>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</si>
  <si>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</si>
  <si>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</si>
  <si>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</si>
  <si>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</si>
  <si>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</si>
  <si>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</si>
  <si>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</si>
  <si>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</si>
  <si>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</si>
  <si>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</si>
  <si>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</si>
  <si>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</si>
  <si>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</si>
  <si>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</si>
  <si>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</si>
  <si>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</si>
  <si>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</si>
  <si>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</si>
  <si>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</si>
  <si>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</si>
  <si>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</si>
  <si>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</si>
  <si>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</si>
  <si>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</si>
  <si>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</si>
  <si>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</si>
  <si>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</si>
  <si>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</si>
  <si>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</si>
  <si>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</si>
  <si>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</si>
  <si>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</si>
  <si>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</si>
  <si>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</si>
  <si>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</si>
  <si>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</si>
  <si>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</si>
  <si>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</si>
  <si>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</si>
  <si>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</si>
  <si>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</si>
  <si>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</si>
  <si>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</si>
  <si>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</si>
  <si>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</si>
  <si>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</si>
  <si>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</si>
  <si>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</si>
  <si>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</si>
  <si>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</si>
  <si>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</si>
  <si>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</si>
  <si>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</si>
  <si>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</si>
  <si>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</si>
  <si>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</si>
  <si>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</si>
  <si>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</si>
  <si>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</si>
  <si>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</si>
  <si>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</si>
  <si>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</si>
  <si>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</si>
  <si>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</si>
  <si>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</si>
  <si>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</si>
  <si>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</si>
  <si>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</si>
  <si>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</si>
  <si>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</si>
  <si>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</si>
  <si>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</si>
  <si>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</si>
  <si>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</si>
  <si>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</si>
  <si>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</si>
  <si>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</si>
  <si>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</si>
  <si>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</si>
  <si>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</si>
  <si>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</si>
  <si>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</si>
  <si>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</si>
  <si>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</si>
  <si>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</si>
  <si>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</si>
  <si>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</si>
  <si>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</si>
  <si>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</si>
  <si>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</si>
  <si>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</si>
  <si>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</si>
  <si>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</si>
  <si>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</si>
  <si>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</si>
  <si>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</si>
  <si>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</si>
  <si>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</si>
  <si>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</si>
  <si>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</si>
  <si>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</si>
  <si>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</si>
  <si>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</si>
  <si>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</si>
  <si>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</si>
  <si>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</si>
  <si>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</si>
  <si>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</si>
  <si>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</si>
  <si>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</si>
  <si>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</si>
  <si>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</si>
  <si>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</si>
  <si>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</si>
  <si>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</si>
  <si>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</si>
  <si>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</si>
  <si>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</si>
  <si>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</si>
  <si>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</si>
  <si>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</si>
  <si>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</si>
  <si>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</si>
  <si>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</si>
  <si>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</si>
  <si>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</si>
  <si>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</si>
  <si>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</si>
  <si>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</si>
  <si>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</si>
  <si>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</si>
  <si>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</si>
  <si>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</si>
  <si>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</si>
  <si>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</si>
  <si>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</si>
  <si>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</si>
  <si>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</si>
  <si>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</si>
  <si>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</si>
  <si>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</si>
  <si>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</si>
  <si>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</si>
  <si>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</si>
  <si>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</si>
  <si>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</si>
  <si>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</si>
  <si>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</si>
  <si>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</si>
  <si>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</si>
  <si>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</si>
  <si>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</si>
  <si>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</si>
  <si>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</si>
  <si>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</si>
  <si>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</si>
  <si>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</si>
  <si>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</si>
  <si>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</si>
  <si>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</si>
  <si>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</si>
  <si>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</si>
  <si>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</si>
  <si>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</si>
  <si>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</si>
  <si>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</si>
  <si>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</si>
  <si>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</si>
  <si>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</si>
  <si>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</si>
  <si>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</si>
  <si>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</si>
  <si>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</si>
  <si>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</si>
  <si>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</si>
  <si>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</si>
  <si>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</si>
  <si>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</si>
  <si>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</si>
  <si>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</si>
  <si>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</si>
  <si>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</si>
  <si>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</si>
  <si>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</si>
  <si>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</si>
  <si>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</si>
  <si>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</si>
  <si>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</si>
  <si>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</si>
  <si>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</si>
  <si>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</si>
  <si>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</si>
  <si>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</si>
  <si>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</si>
  <si>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</si>
  <si>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</si>
  <si>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</si>
  <si>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</si>
  <si>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</si>
  <si>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</si>
  <si>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</si>
  <si>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</si>
  <si>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</si>
  <si>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</si>
  <si>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</si>
  <si>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</si>
  <si>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</si>
  <si>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</si>
  <si>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</si>
  <si>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</si>
  <si>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</si>
  <si>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</si>
  <si>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</si>
  <si>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</si>
  <si>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</si>
  <si>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</si>
  <si>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</si>
  <si>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</si>
  <si>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</si>
  <si>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</si>
  <si>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</si>
  <si>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</si>
  <si>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</si>
  <si>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</si>
  <si>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</si>
  <si>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</si>
  <si>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</si>
  <si>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</si>
  <si>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</si>
  <si>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</si>
  <si>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</si>
  <si>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</si>
  <si>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</si>
  <si>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</si>
  <si>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</si>
  <si>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</si>
  <si>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</si>
  <si>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</si>
  <si>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</si>
  <si>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</si>
  <si>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</si>
  <si>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</si>
  <si>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</si>
  <si>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</si>
  <si>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</si>
  <si>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</si>
  <si>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</si>
  <si>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</si>
  <si>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</si>
  <si>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</si>
  <si>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</si>
  <si>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</si>
  <si>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</si>
  <si>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</si>
  <si>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</si>
  <si>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</si>
  <si>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</si>
  <si>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</si>
  <si>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</si>
  <si>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</si>
  <si>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</si>
  <si>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</si>
  <si>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</si>
  <si>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</si>
  <si>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</si>
  <si>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</si>
  <si>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</si>
  <si>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</si>
  <si>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</si>
  <si>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</si>
  <si>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</si>
  <si>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</si>
  <si>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</si>
  <si>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</si>
  <si>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</si>
  <si>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</si>
  <si>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</si>
  <si>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</si>
  <si>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</si>
  <si>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</si>
  <si>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</si>
  <si>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</si>
  <si>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</si>
  <si>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</si>
  <si>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</si>
  <si>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</si>
  <si>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</si>
  <si>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</si>
  <si>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</si>
  <si>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</si>
  <si>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</si>
  <si>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</si>
  <si>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</si>
  <si>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</si>
  <si>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</si>
  <si>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</si>
  <si>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</si>
  <si>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</si>
  <si>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</si>
  <si>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</si>
  <si>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</si>
  <si>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</si>
  <si>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</si>
  <si>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</si>
  <si>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</si>
  <si>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</si>
  <si>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</si>
  <si>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</si>
  <si>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</si>
  <si>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</si>
  <si>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</si>
  <si>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</si>
  <si>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</si>
  <si>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</si>
  <si>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</si>
  <si>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</si>
  <si>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</si>
  <si>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</si>
  <si>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</si>
  <si>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</si>
  <si>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</si>
  <si>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</si>
  <si>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</si>
  <si>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</si>
  <si>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</si>
  <si>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</si>
  <si>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</si>
  <si>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</si>
  <si>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</si>
  <si>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</si>
  <si>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</si>
  <si>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</si>
  <si>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</si>
  <si>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</si>
  <si>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</si>
  <si>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</si>
  <si>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</si>
  <si>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</si>
  <si>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</si>
  <si>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</si>
  <si>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</si>
  <si>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</si>
  <si>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</si>
  <si>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</si>
  <si>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</si>
  <si>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</si>
  <si>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</si>
  <si>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</si>
  <si>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</si>
  <si>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</si>
  <si>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</si>
  <si>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</si>
  <si>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</si>
  <si>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</si>
  <si>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</si>
  <si>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</si>
  <si>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</si>
  <si>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</si>
  <si>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</si>
  <si>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</si>
  <si>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</si>
  <si>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</si>
  <si>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</si>
  <si>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</si>
  <si>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</si>
  <si>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</si>
  <si>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</si>
  <si>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</si>
  <si>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</si>
  <si>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</si>
  <si>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</si>
  <si>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</si>
  <si>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</si>
  <si>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</si>
  <si>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</si>
  <si>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</si>
  <si>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</si>
  <si>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</si>
  <si>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</si>
  <si>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</si>
  <si>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</si>
  <si>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</si>
  <si>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</si>
  <si>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</si>
  <si>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</si>
  <si>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</si>
  <si>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</si>
  <si>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</si>
  <si>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</si>
  <si>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</si>
  <si>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</si>
  <si>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</si>
  <si>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</si>
  <si>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</si>
  <si>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</si>
  <si>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</si>
  <si>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</si>
  <si>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</si>
  <si>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</si>
  <si>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</si>
  <si>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</si>
  <si>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</si>
  <si>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</si>
  <si>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</si>
  <si>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</si>
  <si>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</si>
  <si>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</si>
  <si>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</si>
  <si>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</si>
  <si>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</si>
  <si>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</si>
  <si>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</si>
  <si>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</si>
  <si>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</si>
  <si>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</si>
  <si>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</si>
  <si>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</si>
  <si>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</si>
  <si>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</si>
  <si>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</si>
  <si>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</si>
  <si>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</si>
  <si>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</si>
  <si>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</si>
  <si>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</si>
  <si>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</si>
  <si>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</si>
  <si>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</si>
  <si>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</si>
  <si>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</si>
  <si>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</si>
  <si>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</si>
  <si>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</si>
  <si>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</si>
  <si>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</si>
  <si>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</si>
  <si>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</si>
  <si>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</si>
  <si>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</si>
  <si>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</si>
  <si>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</si>
  <si>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</si>
  <si>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</si>
  <si>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</si>
  <si>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</si>
  <si>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</si>
  <si>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</si>
  <si>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</si>
  <si>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</si>
  <si>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</si>
  <si>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</si>
  <si>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</si>
  <si>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</si>
  <si>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</si>
  <si>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</si>
  <si>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</si>
  <si>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</si>
  <si>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</si>
  <si>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</si>
  <si>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</si>
  <si>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</si>
  <si>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</si>
  <si>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</si>
  <si>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</si>
  <si>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</si>
  <si>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</si>
  <si>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</si>
  <si>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</si>
  <si>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</si>
  <si>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</si>
  <si>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</si>
  <si>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</si>
  <si>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</si>
  <si>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</si>
  <si>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</si>
  <si>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</si>
  <si>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</si>
  <si>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</si>
  <si>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</si>
  <si>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</si>
  <si>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</si>
  <si>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</si>
  <si>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</si>
  <si>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</si>
  <si>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</si>
  <si>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</si>
  <si>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</si>
  <si>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</si>
  <si>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</si>
  <si>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</si>
  <si>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</si>
  <si>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</si>
  <si>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Rekovac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</si>
</sst>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114</c:v>
                </c:pt>
                <c:pt idx="1">
                  <c:v>136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131</c:v>
                </c:pt>
                <c:pt idx="1">
                  <c:v>169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664"/>
        <c:axId val="191683584"/>
      </c:barChart>
      <c:catAx>
        <c:axId val="1916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auto val="1"/>
        <c:lblAlgn val="ctr"/>
        <c:lblOffset val="100"/>
        <c:noMultiLvlLbl val="0"/>
      </c:catAx>
      <c:valAx>
        <c:axId val="1916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66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</c:v>
                </c:pt>
                <c:pt idx="1">
                  <c:v>106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152"/>
        <c:axId val="200712960"/>
      </c:barChart>
      <c:catAx>
        <c:axId val="2006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auto val="1"/>
        <c:lblAlgn val="ctr"/>
        <c:lblOffset val="100"/>
        <c:noMultiLvlLbl val="0"/>
      </c:catAx>
      <c:valAx>
        <c:axId val="200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208"/>
        <c:axId val="200913280"/>
      </c:barChart>
      <c:catAx>
        <c:axId val="2007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auto val="1"/>
        <c:lblAlgn val="ctr"/>
        <c:lblOffset val="100"/>
        <c:noMultiLvlLbl val="0"/>
      </c:catAx>
      <c:valAx>
        <c:axId val="200913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024"/>
        <c:axId val="201090560"/>
      </c:barChart>
      <c:catAx>
        <c:axId val="20108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auto val="1"/>
        <c:lblAlgn val="ctr"/>
        <c:lblOffset val="100"/>
        <c:noMultiLvlLbl val="0"/>
      </c:catAx>
      <c:valAx>
        <c:axId val="20109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3008</c:v>
                </c:pt>
                <c:pt idx="1">
                  <c:v>2835</c:v>
                </c:pt>
                <c:pt idx="2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112"/>
        <c:axId val="201601408"/>
      </c:barChart>
      <c:catAx>
        <c:axId val="2012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auto val="1"/>
        <c:lblAlgn val="ctr"/>
        <c:lblOffset val="100"/>
        <c:noMultiLvlLbl val="0"/>
      </c:catAx>
      <c:valAx>
        <c:axId val="2016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11.08932728832251</c:v>
                </c:pt>
                <c:pt idx="1">
                  <c:v>53.596372993505703</c:v>
                </c:pt>
                <c:pt idx="2">
                  <c:v>35.314299718171796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184"/>
        <c:axId val="202417280"/>
      </c:barChart>
      <c:catAx>
        <c:axId val="2023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auto val="1"/>
        <c:lblAlgn val="ctr"/>
        <c:lblOffset val="100"/>
        <c:noMultiLvlLbl val="0"/>
      </c:catAx>
      <c:valAx>
        <c:axId val="2024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142.1</c:v>
                </c:pt>
                <c:pt idx="1">
                  <c:v>131.30000000000001</c:v>
                </c:pt>
                <c:pt idx="2">
                  <c:v>115.8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115.6</c:v>
                </c:pt>
                <c:pt idx="1">
                  <c:v>128.6</c:v>
                </c:pt>
                <c:pt idx="2">
                  <c:v>116.7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2911488"/>
        <c:axId val="412914048"/>
      </c:barChart>
      <c:catAx>
        <c:axId val="41291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914048"/>
        <c:crosses val="autoZero"/>
        <c:auto val="1"/>
        <c:lblAlgn val="ctr"/>
        <c:lblOffset val="100"/>
        <c:noMultiLvlLbl val="0"/>
      </c:catAx>
      <c:valAx>
        <c:axId val="412914048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9114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289</c:v>
                </c:pt>
                <c:pt idx="1">
                  <c:v>273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3284992"/>
        <c:axId val="413777280"/>
      </c:barChart>
      <c:catAx>
        <c:axId val="4132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777280"/>
        <c:crosses val="autoZero"/>
        <c:auto val="1"/>
        <c:lblAlgn val="ctr"/>
        <c:lblOffset val="100"/>
        <c:noMultiLvlLbl val="0"/>
      </c:catAx>
      <c:valAx>
        <c:axId val="41377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284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113024"/>
        <c:axId val="416115712"/>
      </c:barChart>
      <c:catAx>
        <c:axId val="41611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15712"/>
        <c:crosses val="autoZero"/>
        <c:auto val="1"/>
        <c:lblAlgn val="ctr"/>
        <c:lblOffset val="100"/>
        <c:noMultiLvlLbl val="0"/>
      </c:catAx>
      <c:valAx>
        <c:axId val="41611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130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</c:v>
                </c:pt>
                <c:pt idx="1">
                  <c:v>25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35</c:v>
                </c:pt>
                <c:pt idx="1">
                  <c:v>37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871168"/>
        <c:axId val="416873856"/>
      </c:barChart>
      <c:catAx>
        <c:axId val="41687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873856"/>
        <c:crosses val="autoZero"/>
        <c:auto val="1"/>
        <c:lblAlgn val="ctr"/>
        <c:lblOffset val="100"/>
        <c:noMultiLvlLbl val="0"/>
      </c:catAx>
      <c:valAx>
        <c:axId val="41687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871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1.2375934321774293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1.2130866315402524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1.4949148388677858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2.1198382551157948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1.9237838500183801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2.0830780541600293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1.9360372503369683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2.070824653841441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2.4629334640362699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2.8918024751868643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3.5657394927092265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3.296164685700282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4.0681289057713519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5.3792427398603113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5.0361475309398358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2.9898296777355715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2.9530694767798065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2.23011885798309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0224384"/>
        <c:axId val="420226560"/>
      </c:barChart>
      <c:catAx>
        <c:axId val="4202243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0226560"/>
        <c:crosses val="autoZero"/>
        <c:auto val="1"/>
        <c:lblAlgn val="ctr"/>
        <c:lblOffset val="100"/>
        <c:noMultiLvlLbl val="0"/>
      </c:catAx>
      <c:valAx>
        <c:axId val="420226560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0224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1.3478740350447249</c:v>
                </c:pt>
                <c:pt idx="1">
                  <c:v>1.4459012375934321</c:v>
                </c:pt>
                <c:pt idx="2">
                  <c:v>1.7522362455581424</c:v>
                </c:pt>
                <c:pt idx="3">
                  <c:v>2.1320916554343832</c:v>
                </c:pt>
                <c:pt idx="4">
                  <c:v>2.1688518563901482</c:v>
                </c:pt>
                <c:pt idx="5">
                  <c:v>2.4751868643548587</c:v>
                </c:pt>
                <c:pt idx="6">
                  <c:v>2.7080014704080382</c:v>
                </c:pt>
                <c:pt idx="7">
                  <c:v>2.3649062614875627</c:v>
                </c:pt>
                <c:pt idx="8">
                  <c:v>2.6834946697708615</c:v>
                </c:pt>
                <c:pt idx="9">
                  <c:v>3.6147530939835804</c:v>
                </c:pt>
                <c:pt idx="10">
                  <c:v>3.8720745006739365</c:v>
                </c:pt>
                <c:pt idx="11">
                  <c:v>3.7863006984438181</c:v>
                </c:pt>
                <c:pt idx="12">
                  <c:v>3.9701017032226442</c:v>
                </c:pt>
                <c:pt idx="13">
                  <c:v>5.9061389535596129</c:v>
                </c:pt>
                <c:pt idx="14">
                  <c:v>4.6195319201078302</c:v>
                </c:pt>
                <c:pt idx="15">
                  <c:v>2.5242004656292121</c:v>
                </c:pt>
                <c:pt idx="16">
                  <c:v>2.2423722583016787</c:v>
                </c:pt>
                <c:pt idx="17">
                  <c:v>1.4336478372748438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1249024"/>
        <c:axId val="421250560"/>
      </c:barChart>
      <c:catAx>
        <c:axId val="4212490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1250560"/>
        <c:crosses val="autoZero"/>
        <c:auto val="1"/>
        <c:lblAlgn val="ctr"/>
        <c:lblOffset val="100"/>
        <c:noMultiLvlLbl val="0"/>
      </c:catAx>
      <c:valAx>
        <c:axId val="421250560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2490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0.21917808219178081</c:v>
                </c:pt>
                <c:pt idx="1">
                  <c:v>7.9365079365079361E-2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1.7260273972602742</c:v>
                </c:pt>
                <c:pt idx="1">
                  <c:v>0.44973544973544971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19.726027397260275</c:v>
                </c:pt>
                <c:pt idx="1">
                  <c:v>12.53968253968254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32.027397260273972</c:v>
                </c:pt>
                <c:pt idx="1">
                  <c:v>27.142857142857142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36.520547945205479</c:v>
                </c:pt>
                <c:pt idx="1">
                  <c:v>50.582010582010582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3.3150684931506849</c:v>
                </c:pt>
                <c:pt idx="1">
                  <c:v>3.6243386243386242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6.4657534246575343</c:v>
                </c:pt>
                <c:pt idx="1">
                  <c:v>5.5820105820105814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5435136"/>
        <c:axId val="425438592"/>
      </c:barChart>
      <c:catAx>
        <c:axId val="42543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5438592"/>
        <c:crosses val="autoZero"/>
        <c:auto val="1"/>
        <c:lblAlgn val="ctr"/>
        <c:lblOffset val="100"/>
        <c:noMultiLvlLbl val="0"/>
      </c:catAx>
      <c:valAx>
        <c:axId val="425438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5435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43.863013698630141</c:v>
                </c:pt>
                <c:pt idx="1">
                  <c:v>39.232804232804227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31.753424657534246</c:v>
                </c:pt>
                <c:pt idx="1">
                  <c:v>35.899470899470899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24.246575342465754</c:v>
                </c:pt>
                <c:pt idx="1">
                  <c:v>24.735449735449734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0.13698630136986301</c:v>
                </c:pt>
                <c:pt idx="1">
                  <c:v>0.13227513227513227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7129088"/>
        <c:axId val="427577344"/>
      </c:barChart>
      <c:catAx>
        <c:axId val="42712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577344"/>
        <c:crosses val="autoZero"/>
        <c:auto val="1"/>
        <c:lblAlgn val="ctr"/>
        <c:lblOffset val="100"/>
        <c:noMultiLvlLbl val="0"/>
      </c:catAx>
      <c:valAx>
        <c:axId val="427577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1290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9173376"/>
        <c:axId val="429446656"/>
      </c:barChart>
      <c:catAx>
        <c:axId val="429173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446656"/>
        <c:crosses val="autoZero"/>
        <c:auto val="1"/>
        <c:lblAlgn val="ctr"/>
        <c:lblOffset val="100"/>
        <c:noMultiLvlLbl val="0"/>
      </c:catAx>
      <c:valAx>
        <c:axId val="429446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173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1.27</c:v>
                </c:pt>
                <c:pt idx="1">
                  <c:v>0.36</c:v>
                </c:pt>
                <c:pt idx="3">
                  <c:v>0</c:v>
                </c:pt>
                <c:pt idx="4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9881216"/>
        <c:axId val="429896832"/>
      </c:barChart>
      <c:catAx>
        <c:axId val="42988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9896832"/>
        <c:crosses val="autoZero"/>
        <c:auto val="1"/>
        <c:lblAlgn val="ctr"/>
        <c:lblOffset val="100"/>
        <c:noMultiLvlLbl val="0"/>
      </c:catAx>
      <c:valAx>
        <c:axId val="4298968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98812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16.666666666666664</c:v>
                </c:pt>
                <c:pt idx="1">
                  <c:v>63.663890991672979</c:v>
                </c:pt>
                <c:pt idx="2">
                  <c:v>15.815427967594223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83.333333333333343</c:v>
                </c:pt>
                <c:pt idx="1">
                  <c:v>36.336109008327028</c:v>
                </c:pt>
                <c:pt idx="2">
                  <c:v>84.184572032405782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0228224"/>
        <c:axId val="430229760"/>
      </c:barChart>
      <c:catAx>
        <c:axId val="43022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0229760"/>
        <c:crosses val="autoZero"/>
        <c:auto val="1"/>
        <c:lblAlgn val="ctr"/>
        <c:lblOffset val="100"/>
        <c:noMultiLvlLbl val="0"/>
      </c:catAx>
      <c:valAx>
        <c:axId val="430229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0228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300544"/>
        <c:axId val="430331008"/>
      </c:barChart>
      <c:catAx>
        <c:axId val="4303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331008"/>
        <c:crosses val="autoZero"/>
        <c:auto val="1"/>
        <c:lblAlgn val="ctr"/>
        <c:lblOffset val="100"/>
        <c:noMultiLvlLbl val="0"/>
      </c:catAx>
      <c:valAx>
        <c:axId val="43033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030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27</c:v>
                </c:pt>
                <c:pt idx="1">
                  <c:v>23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0640512"/>
        <c:axId val="430743936"/>
      </c:barChart>
      <c:catAx>
        <c:axId val="43064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743936"/>
        <c:crosses val="autoZero"/>
        <c:auto val="1"/>
        <c:lblAlgn val="ctr"/>
        <c:lblOffset val="100"/>
        <c:noMultiLvlLbl val="0"/>
      </c:catAx>
      <c:valAx>
        <c:axId val="430743936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064051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525</c:v>
                </c:pt>
                <c:pt idx="1">
                  <c:v>500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582</c:v>
                </c:pt>
                <c:pt idx="1">
                  <c:v>517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130</c:v>
                </c:pt>
                <c:pt idx="1">
                  <c:v>152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144</c:v>
                </c:pt>
                <c:pt idx="1">
                  <c:v>158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1067904"/>
        <c:axId val="431069824"/>
      </c:barChart>
      <c:catAx>
        <c:axId val="4310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069824"/>
        <c:crosses val="autoZero"/>
        <c:auto val="1"/>
        <c:lblAlgn val="ctr"/>
        <c:lblOffset val="100"/>
        <c:noMultiLvlLbl val="0"/>
      </c:catAx>
      <c:valAx>
        <c:axId val="43106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106790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31.7498496692724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31.449188214070954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15.243535778713168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11.966325917017437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5.2315093205051113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4.3595911004209258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31761280"/>
        <c:axId val="431948160"/>
      </c:barChart>
      <c:catAx>
        <c:axId val="431761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1948160"/>
        <c:crosses val="autoZero"/>
        <c:auto val="1"/>
        <c:lblAlgn val="ctr"/>
        <c:lblOffset val="100"/>
        <c:noMultiLvlLbl val="0"/>
      </c:catAx>
      <c:valAx>
        <c:axId val="4319481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761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55.58</c:v>
                </c:pt>
                <c:pt idx="1">
                  <c:v>36.840000000000003</c:v>
                </c:pt>
                <c:pt idx="2">
                  <c:v>6.78</c:v>
                </c:pt>
                <c:pt idx="3">
                  <c:v>0.64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58.51</c:v>
                </c:pt>
                <c:pt idx="1">
                  <c:v>33.75</c:v>
                </c:pt>
                <c:pt idx="2">
                  <c:v>6.79</c:v>
                </c:pt>
                <c:pt idx="3">
                  <c:v>0.66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31964928"/>
        <c:axId val="431966464"/>
      </c:barChart>
      <c:catAx>
        <c:axId val="43196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966464"/>
        <c:crosses val="autoZero"/>
        <c:auto val="1"/>
        <c:lblAlgn val="ctr"/>
        <c:lblOffset val="100"/>
        <c:noMultiLvlLbl val="0"/>
      </c:catAx>
      <c:valAx>
        <c:axId val="431966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9649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49758</c:v>
                </c:pt>
                <c:pt idx="1">
                  <c:v>55269</c:v>
                </c:pt>
                <c:pt idx="2">
                  <c:v>63067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983232"/>
        <c:axId val="431985024"/>
      </c:barChart>
      <c:catAx>
        <c:axId val="43198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985024"/>
        <c:crosses val="autoZero"/>
        <c:auto val="1"/>
        <c:lblAlgn val="ctr"/>
        <c:lblOffset val="100"/>
        <c:noMultiLvlLbl val="0"/>
      </c:catAx>
      <c:valAx>
        <c:axId val="43198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983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726</c:v>
                </c:pt>
                <c:pt idx="1">
                  <c:v>741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1160</c:v>
                </c:pt>
                <c:pt idx="1">
                  <c:v>1166</c:v>
                </c:pt>
                <c:pt idx="2">
                  <c:v>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2009600"/>
        <c:axId val="432011520"/>
      </c:barChart>
      <c:catAx>
        <c:axId val="4320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011520"/>
        <c:crosses val="autoZero"/>
        <c:auto val="1"/>
        <c:lblAlgn val="ctr"/>
        <c:lblOffset val="100"/>
        <c:noMultiLvlLbl val="0"/>
      </c:catAx>
      <c:valAx>
        <c:axId val="43201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009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16.399999999999999</c:v>
                </c:pt>
                <c:pt idx="1">
                  <c:v>38.299999999999997</c:v>
                </c:pt>
                <c:pt idx="2">
                  <c:v>2.2000000000000002</c:v>
                </c:pt>
                <c:pt idx="3">
                  <c:v>43.1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40.983606557377051</c:v>
                </c:pt>
                <c:pt idx="1">
                  <c:v>55.940594059405946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59.016393442622949</c:v>
                </c:pt>
                <c:pt idx="1">
                  <c:v>44.059405940594061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33249280"/>
        <c:axId val="433251072"/>
      </c:barChart>
      <c:catAx>
        <c:axId val="433249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251072"/>
        <c:crosses val="autoZero"/>
        <c:auto val="1"/>
        <c:lblAlgn val="ctr"/>
        <c:lblOffset val="100"/>
        <c:noMultiLvlLbl val="0"/>
      </c:catAx>
      <c:valAx>
        <c:axId val="4332510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24928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3509120"/>
        <c:axId val="433510656"/>
      </c:barChart>
      <c:catAx>
        <c:axId val="4335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510656"/>
        <c:crosses val="autoZero"/>
        <c:auto val="1"/>
        <c:lblAlgn val="ctr"/>
        <c:lblOffset val="100"/>
        <c:noMultiLvlLbl val="0"/>
      </c:catAx>
      <c:valAx>
        <c:axId val="43351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5091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4.4000000000000004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3541120"/>
        <c:axId val="433543040"/>
      </c:barChart>
      <c:catAx>
        <c:axId val="4335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543040"/>
        <c:crosses val="autoZero"/>
        <c:auto val="1"/>
        <c:lblAlgn val="ctr"/>
        <c:lblOffset val="100"/>
        <c:noMultiLvlLbl val="0"/>
      </c:catAx>
      <c:valAx>
        <c:axId val="4335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5411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34</c:v>
                </c:pt>
                <c:pt idx="1">
                  <c:v>11.7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3552000"/>
        <c:axId val="433578752"/>
      </c:barChart>
      <c:catAx>
        <c:axId val="43355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578752"/>
        <c:crosses val="autoZero"/>
        <c:auto val="1"/>
        <c:lblAlgn val="ctr"/>
        <c:lblOffset val="100"/>
        <c:noMultiLvlLbl val="0"/>
      </c:catAx>
      <c:valAx>
        <c:axId val="43357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55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13.8</c:v>
                </c:pt>
                <c:pt idx="1">
                  <c:v>60.8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3900544"/>
        <c:axId val="433919872"/>
      </c:barChart>
      <c:catAx>
        <c:axId val="4339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919872"/>
        <c:crosses val="autoZero"/>
        <c:auto val="1"/>
        <c:lblAlgn val="ctr"/>
        <c:lblOffset val="100"/>
        <c:noMultiLvlLbl val="0"/>
      </c:catAx>
      <c:valAx>
        <c:axId val="43391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3900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4266496"/>
        <c:axId val="434268032"/>
      </c:barChart>
      <c:catAx>
        <c:axId val="43426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268032"/>
        <c:crosses val="autoZero"/>
        <c:auto val="1"/>
        <c:lblAlgn val="ctr"/>
        <c:lblOffset val="100"/>
        <c:noMultiLvlLbl val="0"/>
      </c:catAx>
      <c:valAx>
        <c:axId val="43426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26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48.3</c:v>
                </c:pt>
                <c:pt idx="1">
                  <c:v>52.2</c:v>
                </c:pt>
                <c:pt idx="2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10.3</c:v>
                </c:pt>
                <c:pt idx="1">
                  <c:v>6.2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41.4</c:v>
                </c:pt>
                <c:pt idx="1">
                  <c:v>41.6</c:v>
                </c:pt>
                <c:pt idx="2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35693824"/>
        <c:axId val="435697152"/>
      </c:barChart>
      <c:catAx>
        <c:axId val="4356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697152"/>
        <c:crosses val="autoZero"/>
        <c:auto val="1"/>
        <c:lblAlgn val="ctr"/>
        <c:lblOffset val="100"/>
        <c:noMultiLvlLbl val="0"/>
      </c:catAx>
      <c:valAx>
        <c:axId val="435697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35693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0730496"/>
        <c:axId val="410732032"/>
      </c:barChart>
      <c:catAx>
        <c:axId val="41073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732032"/>
        <c:crosses val="autoZero"/>
        <c:auto val="1"/>
        <c:lblAlgn val="ctr"/>
        <c:lblOffset val="100"/>
        <c:noMultiLvlLbl val="0"/>
      </c:catAx>
      <c:valAx>
        <c:axId val="410732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0730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0918272"/>
        <c:axId val="410920064"/>
      </c:barChart>
      <c:catAx>
        <c:axId val="41091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920064"/>
        <c:crosses val="autoZero"/>
        <c:auto val="1"/>
        <c:lblAlgn val="ctr"/>
        <c:lblOffset val="100"/>
        <c:noMultiLvlLbl val="0"/>
      </c:catAx>
      <c:valAx>
        <c:axId val="410920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0918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0954752"/>
        <c:axId val="410960640"/>
      </c:barChart>
      <c:catAx>
        <c:axId val="41095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960640"/>
        <c:crosses val="autoZero"/>
        <c:auto val="1"/>
        <c:lblAlgn val="ctr"/>
        <c:lblOffset val="100"/>
        <c:noMultiLvlLbl val="0"/>
      </c:catAx>
      <c:valAx>
        <c:axId val="410960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095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17.5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26.2</c:v>
                </c:pt>
                <c:pt idx="1">
                  <c:v>27.2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1511424"/>
        <c:axId val="411545984"/>
      </c:barChart>
      <c:catAx>
        <c:axId val="4115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545984"/>
        <c:crosses val="autoZero"/>
        <c:auto val="1"/>
        <c:lblAlgn val="ctr"/>
        <c:lblOffset val="100"/>
        <c:noMultiLvlLbl val="0"/>
      </c:catAx>
      <c:valAx>
        <c:axId val="411545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5114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145.636</c:v>
                </c:pt>
                <c:pt idx="1">
                  <c:v>177.887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2223744"/>
        <c:axId val="412237824"/>
      </c:barChart>
      <c:catAx>
        <c:axId val="412223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237824"/>
        <c:crosses val="autoZero"/>
        <c:auto val="1"/>
        <c:lblAlgn val="ctr"/>
        <c:lblOffset val="100"/>
        <c:noMultiLvlLbl val="0"/>
      </c:catAx>
      <c:valAx>
        <c:axId val="4122378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223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2176.9499999999998</c:v>
                </c:pt>
                <c:pt idx="1">
                  <c:v>14836.27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2263936"/>
        <c:axId val="412265472"/>
      </c:barChart>
      <c:catAx>
        <c:axId val="412263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265472"/>
        <c:crosses val="autoZero"/>
        <c:auto val="1"/>
        <c:lblAlgn val="ctr"/>
        <c:lblOffset val="100"/>
        <c:noMultiLvlLbl val="0"/>
      </c:catAx>
      <c:valAx>
        <c:axId val="41226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263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115</c:v>
                </c:pt>
                <c:pt idx="1">
                  <c:v>126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120</c:v>
                </c:pt>
                <c:pt idx="1">
                  <c:v>138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2881664"/>
        <c:axId val="412883200"/>
      </c:barChart>
      <c:catAx>
        <c:axId val="4128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2883200"/>
        <c:crosses val="autoZero"/>
        <c:auto val="1"/>
        <c:lblAlgn val="ctr"/>
        <c:lblOffset val="100"/>
        <c:noMultiLvlLbl val="0"/>
      </c:catAx>
      <c:valAx>
        <c:axId val="4128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28816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15.5</c:v>
                </c:pt>
                <c:pt idx="1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</c:v>
                </c:pt>
                <c:pt idx="1">
                  <c:v>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24.6</c:v>
                </c:pt>
                <c:pt idx="1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9200"/>
        <c:axId val="193713280"/>
      </c:barChart>
      <c:catAx>
        <c:axId val="19369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auto val="1"/>
        <c:lblAlgn val="ctr"/>
        <c:lblOffset val="100"/>
        <c:noMultiLvlLbl val="0"/>
      </c:catAx>
      <c:valAx>
        <c:axId val="193713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92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114</c:v>
                </c:pt>
                <c:pt idx="1">
                  <c:v>136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131</c:v>
                </c:pt>
                <c:pt idx="1">
                  <c:v>169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696"/>
        <c:axId val="58751232"/>
      </c:barChart>
      <c:catAx>
        <c:axId val="5874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232"/>
        <c:crosses val="autoZero"/>
        <c:auto val="1"/>
        <c:lblAlgn val="ctr"/>
        <c:lblOffset val="100"/>
        <c:noMultiLvlLbl val="0"/>
      </c:catAx>
      <c:valAx>
        <c:axId val="5875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</c:v>
                </c:pt>
                <c:pt idx="1">
                  <c:v>25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99872"/>
        <c:axId val="59613952"/>
      </c:barChart>
      <c:catAx>
        <c:axId val="5959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952"/>
        <c:crosses val="autoZero"/>
        <c:auto val="1"/>
        <c:lblAlgn val="ctr"/>
        <c:lblOffset val="100"/>
        <c:noMultiLvlLbl val="0"/>
      </c:catAx>
      <c:valAx>
        <c:axId val="5961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525</c:v>
                </c:pt>
                <c:pt idx="1">
                  <c:v>500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582</c:v>
                </c:pt>
                <c:pt idx="1">
                  <c:v>517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4488832"/>
        <c:axId val="134174208"/>
      </c:barChart>
      <c:catAx>
        <c:axId val="944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4208"/>
        <c:crosses val="autoZero"/>
        <c:auto val="1"/>
        <c:lblAlgn val="ctr"/>
        <c:lblOffset val="100"/>
        <c:noMultiLvlLbl val="0"/>
      </c:catAx>
      <c:valAx>
        <c:axId val="13417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888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13.8</c:v>
                </c:pt>
                <c:pt idx="1">
                  <c:v>60.8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15.5</c:v>
                </c:pt>
                <c:pt idx="1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</c:v>
                </c:pt>
                <c:pt idx="1">
                  <c:v>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24.6</c:v>
                </c:pt>
                <c:pt idx="1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336"/>
        <c:axId val="147280640"/>
      </c:barChart>
      <c:catAx>
        <c:axId val="14721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0640"/>
        <c:crosses val="autoZero"/>
        <c:auto val="1"/>
        <c:lblAlgn val="ctr"/>
        <c:lblOffset val="100"/>
        <c:noMultiLvlLbl val="0"/>
      </c:catAx>
      <c:valAx>
        <c:axId val="147280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3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48.3</c:v>
                </c:pt>
                <c:pt idx="1">
                  <c:v>52.2</c:v>
                </c:pt>
                <c:pt idx="2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10.3</c:v>
                </c:pt>
                <c:pt idx="1">
                  <c:v>6.2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41.4</c:v>
                </c:pt>
                <c:pt idx="1">
                  <c:v>41.6</c:v>
                </c:pt>
                <c:pt idx="2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7744"/>
        <c:axId val="148951808"/>
      </c:barChart>
      <c:catAx>
        <c:axId val="1481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1808"/>
        <c:crosses val="autoZero"/>
        <c:auto val="1"/>
        <c:lblAlgn val="ctr"/>
        <c:lblOffset val="100"/>
        <c:noMultiLvlLbl val="0"/>
      </c:catAx>
      <c:valAx>
        <c:axId val="14895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7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67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69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024"/>
        <c:axId val="150306816"/>
      </c:barChart>
      <c:catAx>
        <c:axId val="15030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816"/>
        <c:crosses val="autoZero"/>
        <c:auto val="1"/>
        <c:lblAlgn val="ctr"/>
        <c:lblOffset val="100"/>
        <c:noMultiLvlLbl val="0"/>
      </c:catAx>
      <c:valAx>
        <c:axId val="15030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672</c:v>
                </c:pt>
                <c:pt idx="1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</c:v>
                </c:pt>
                <c:pt idx="1">
                  <c:v>106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664"/>
        <c:axId val="151265280"/>
      </c:barChart>
      <c:catAx>
        <c:axId val="1511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auto val="1"/>
        <c:lblAlgn val="ctr"/>
        <c:lblOffset val="100"/>
        <c:noMultiLvlLbl val="0"/>
      </c:catAx>
      <c:valAx>
        <c:axId val="1512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488"/>
        <c:axId val="151345024"/>
      </c:barChart>
      <c:catAx>
        <c:axId val="151343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auto val="1"/>
        <c:lblAlgn val="ctr"/>
        <c:lblOffset val="100"/>
        <c:noMultiLvlLbl val="0"/>
      </c:catAx>
      <c:valAx>
        <c:axId val="151345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7152"/>
        <c:axId val="151463040"/>
      </c:barChart>
      <c:catAx>
        <c:axId val="1514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auto val="1"/>
        <c:lblAlgn val="ctr"/>
        <c:lblOffset val="100"/>
        <c:noMultiLvlLbl val="0"/>
      </c:catAx>
      <c:valAx>
        <c:axId val="151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160"/>
        <c:axId val="152977408"/>
      </c:barChart>
      <c:catAx>
        <c:axId val="15282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auto val="1"/>
        <c:lblAlgn val="ctr"/>
        <c:lblOffset val="100"/>
        <c:noMultiLvlLbl val="0"/>
      </c:catAx>
      <c:valAx>
        <c:axId val="152977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145.636</c:v>
                </c:pt>
                <c:pt idx="1">
                  <c:v>177.887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544"/>
        <c:axId val="153320064"/>
      </c:barChart>
      <c:catAx>
        <c:axId val="15330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auto val="1"/>
        <c:lblAlgn val="ctr"/>
        <c:lblOffset val="100"/>
        <c:noMultiLvlLbl val="0"/>
      </c:catAx>
      <c:valAx>
        <c:axId val="153320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3008</c:v>
                </c:pt>
                <c:pt idx="1">
                  <c:v>2835</c:v>
                </c:pt>
                <c:pt idx="2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4192"/>
        <c:axId val="153504384"/>
      </c:barChart>
      <c:catAx>
        <c:axId val="1534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auto val="1"/>
        <c:lblAlgn val="ctr"/>
        <c:lblOffset val="100"/>
        <c:noMultiLvlLbl val="0"/>
      </c:catAx>
      <c:valAx>
        <c:axId val="15350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11.08932728832251</c:v>
                </c:pt>
                <c:pt idx="1">
                  <c:v>53.596372993505703</c:v>
                </c:pt>
                <c:pt idx="2">
                  <c:v>35.314299718171796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8112"/>
        <c:axId val="154084480"/>
      </c:barChart>
      <c:catAx>
        <c:axId val="1540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auto val="1"/>
        <c:lblAlgn val="ctr"/>
        <c:lblOffset val="100"/>
        <c:noMultiLvlLbl val="0"/>
      </c:catAx>
      <c:valAx>
        <c:axId val="15408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67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69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640"/>
        <c:axId val="198498176"/>
      </c:barChart>
      <c:catAx>
        <c:axId val="19849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8176"/>
        <c:crosses val="autoZero"/>
        <c:auto val="1"/>
        <c:lblAlgn val="ctr"/>
        <c:lblOffset val="100"/>
        <c:noMultiLvlLbl val="0"/>
      </c:catAx>
      <c:valAx>
        <c:axId val="19849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142.1</c:v>
                </c:pt>
                <c:pt idx="1">
                  <c:v>131.30000000000001</c:v>
                </c:pt>
                <c:pt idx="2">
                  <c:v>115.8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115.6</c:v>
                </c:pt>
                <c:pt idx="1">
                  <c:v>128.6</c:v>
                </c:pt>
                <c:pt idx="2">
                  <c:v>116.7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289</c:v>
                </c:pt>
                <c:pt idx="1">
                  <c:v>273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7808"/>
        <c:axId val="155129344"/>
      </c:barChart>
      <c:catAx>
        <c:axId val="1551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auto val="1"/>
        <c:lblAlgn val="ctr"/>
        <c:lblOffset val="100"/>
        <c:noMultiLvlLbl val="0"/>
      </c:catAx>
      <c:valAx>
        <c:axId val="15512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9264"/>
        <c:axId val="155462272"/>
      </c:barChart>
      <c:catAx>
        <c:axId val="1552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272"/>
        <c:crosses val="autoZero"/>
        <c:auto val="1"/>
        <c:lblAlgn val="ctr"/>
        <c:lblOffset val="100"/>
        <c:noMultiLvlLbl val="0"/>
      </c:catAx>
      <c:valAx>
        <c:axId val="155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9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35</c:v>
                </c:pt>
                <c:pt idx="1">
                  <c:v>37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1.2375934321774293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1.2130866315402524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1.4949148388677858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2.1198382551157948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1.9237838500183801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2.0830780541600293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1.9360372503369683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2.070824653841441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2.4629334640362699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2.8918024751868643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3.5657394927092265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3.296164685700282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4.0681289057713519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5.3792427398603113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5.0361475309398358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2.9898296777355715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2.9530694767798065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2.23011885798309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1.3478740350447249</c:v>
                </c:pt>
                <c:pt idx="1">
                  <c:v>1.4459012375934321</c:v>
                </c:pt>
                <c:pt idx="2">
                  <c:v>1.7522362455581424</c:v>
                </c:pt>
                <c:pt idx="3">
                  <c:v>2.1320916554343832</c:v>
                </c:pt>
                <c:pt idx="4">
                  <c:v>2.1688518563901482</c:v>
                </c:pt>
                <c:pt idx="5">
                  <c:v>2.4751868643548587</c:v>
                </c:pt>
                <c:pt idx="6">
                  <c:v>2.7080014704080382</c:v>
                </c:pt>
                <c:pt idx="7">
                  <c:v>2.3649062614875627</c:v>
                </c:pt>
                <c:pt idx="8">
                  <c:v>2.6834946697708615</c:v>
                </c:pt>
                <c:pt idx="9">
                  <c:v>3.6147530939835804</c:v>
                </c:pt>
                <c:pt idx="10">
                  <c:v>3.8720745006739365</c:v>
                </c:pt>
                <c:pt idx="11">
                  <c:v>3.7863006984438181</c:v>
                </c:pt>
                <c:pt idx="12">
                  <c:v>3.9701017032226442</c:v>
                </c:pt>
                <c:pt idx="13">
                  <c:v>5.9061389535596129</c:v>
                </c:pt>
                <c:pt idx="14">
                  <c:v>4.6195319201078302</c:v>
                </c:pt>
                <c:pt idx="15">
                  <c:v>2.5242004656292121</c:v>
                </c:pt>
                <c:pt idx="16">
                  <c:v>2.2423722583016787</c:v>
                </c:pt>
                <c:pt idx="17">
                  <c:v>1.4336478372748438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0.21917808219178081</c:v>
                </c:pt>
                <c:pt idx="1">
                  <c:v>7.9365079365079361E-2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1.7260273972602742</c:v>
                </c:pt>
                <c:pt idx="1">
                  <c:v>0.44973544973544971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19.726027397260275</c:v>
                </c:pt>
                <c:pt idx="1">
                  <c:v>12.53968253968254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32.027397260273972</c:v>
                </c:pt>
                <c:pt idx="1">
                  <c:v>27.142857142857142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36.520547945205479</c:v>
                </c:pt>
                <c:pt idx="1">
                  <c:v>50.582010582010582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3.3150684931506849</c:v>
                </c:pt>
                <c:pt idx="1">
                  <c:v>3.6243386243386242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6.4657534246575343</c:v>
                </c:pt>
                <c:pt idx="1">
                  <c:v>5.5820105820105814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3920"/>
        <c:axId val="158755456"/>
      </c:barChart>
      <c:catAx>
        <c:axId val="1587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3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43.863013698630141</c:v>
                </c:pt>
                <c:pt idx="1">
                  <c:v>39.232804232804227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31.753424657534246</c:v>
                </c:pt>
                <c:pt idx="1">
                  <c:v>35.899470899470899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24.246575342465754</c:v>
                </c:pt>
                <c:pt idx="1">
                  <c:v>24.735449735449734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0.13698630136986301</c:v>
                </c:pt>
                <c:pt idx="1">
                  <c:v>0.13227513227513227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680"/>
        <c:axId val="159548544"/>
      </c:barChart>
      <c:catAx>
        <c:axId val="15941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auto val="1"/>
        <c:lblAlgn val="ctr"/>
        <c:lblOffset val="100"/>
        <c:noMultiLvlLbl val="0"/>
      </c:catAx>
      <c:valAx>
        <c:axId val="15954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6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09440"/>
        <c:axId val="159837568"/>
      </c:barChart>
      <c:catAx>
        <c:axId val="159709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1.27</c:v>
                </c:pt>
                <c:pt idx="1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2272"/>
        <c:axId val="160321920"/>
      </c:barChart>
      <c:catAx>
        <c:axId val="16018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920"/>
        <c:crosses val="autoZero"/>
        <c:auto val="1"/>
        <c:lblAlgn val="ctr"/>
        <c:lblOffset val="100"/>
        <c:noMultiLvlLbl val="0"/>
      </c:catAx>
      <c:valAx>
        <c:axId val="1603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16.666666666666664</c:v>
                </c:pt>
                <c:pt idx="1">
                  <c:v>63.663890991672979</c:v>
                </c:pt>
                <c:pt idx="2">
                  <c:v>15.815427967594223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83.333333333333343</c:v>
                </c:pt>
                <c:pt idx="1">
                  <c:v>36.336109008327028</c:v>
                </c:pt>
                <c:pt idx="2">
                  <c:v>84.184572032405782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256"/>
        <c:axId val="160611328"/>
      </c:barChart>
      <c:catAx>
        <c:axId val="16060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328"/>
        <c:crosses val="autoZero"/>
        <c:auto val="1"/>
        <c:lblAlgn val="ctr"/>
        <c:lblOffset val="100"/>
        <c:noMultiLvlLbl val="0"/>
      </c:catAx>
      <c:valAx>
        <c:axId val="1606113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27</c:v>
                </c:pt>
                <c:pt idx="1">
                  <c:v>23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456"/>
        <c:axId val="160884992"/>
      </c:barChart>
      <c:catAx>
        <c:axId val="1608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130</c:v>
                </c:pt>
                <c:pt idx="1">
                  <c:v>152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144</c:v>
                </c:pt>
                <c:pt idx="1">
                  <c:v>158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31.7498496692724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31.449188214070954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15.243535778713168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11.966325917017437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5.2315093205051113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4.3595911004209258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608"/>
        <c:axId val="161879552"/>
      </c:barChart>
      <c:catAx>
        <c:axId val="161876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552"/>
        <c:crosses val="autoZero"/>
        <c:auto val="1"/>
        <c:lblAlgn val="ctr"/>
        <c:lblOffset val="100"/>
        <c:noMultiLvlLbl val="0"/>
      </c:catAx>
      <c:valAx>
        <c:axId val="16187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55.58</c:v>
                </c:pt>
                <c:pt idx="1">
                  <c:v>36.840000000000003</c:v>
                </c:pt>
                <c:pt idx="2">
                  <c:v>6.78</c:v>
                </c:pt>
                <c:pt idx="3">
                  <c:v>0.64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58.51</c:v>
                </c:pt>
                <c:pt idx="1">
                  <c:v>33.75</c:v>
                </c:pt>
                <c:pt idx="2">
                  <c:v>6.79</c:v>
                </c:pt>
                <c:pt idx="3">
                  <c:v>0.66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832"/>
        <c:axId val="162139520"/>
      </c:barChart>
      <c:catAx>
        <c:axId val="1621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520"/>
        <c:crosses val="autoZero"/>
        <c:auto val="1"/>
        <c:lblAlgn val="ctr"/>
        <c:lblOffset val="100"/>
        <c:noMultiLvlLbl val="0"/>
      </c:catAx>
      <c:valAx>
        <c:axId val="162139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8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49758</c:v>
                </c:pt>
                <c:pt idx="1">
                  <c:v>55269</c:v>
                </c:pt>
                <c:pt idx="2">
                  <c:v>63067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424"/>
        <c:axId val="162248960"/>
      </c:barChart>
      <c:catAx>
        <c:axId val="1622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auto val="1"/>
        <c:lblAlgn val="ctr"/>
        <c:lblOffset val="100"/>
        <c:noMultiLvlLbl val="0"/>
      </c:catAx>
      <c:valAx>
        <c:axId val="1622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726</c:v>
                </c:pt>
                <c:pt idx="1">
                  <c:v>741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1160</c:v>
                </c:pt>
                <c:pt idx="1">
                  <c:v>1166</c:v>
                </c:pt>
                <c:pt idx="2">
                  <c:v>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568"/>
        <c:axId val="162527872"/>
      </c:barChart>
      <c:catAx>
        <c:axId val="1624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auto val="1"/>
        <c:lblAlgn val="ctr"/>
        <c:lblOffset val="100"/>
        <c:noMultiLvlLbl val="0"/>
      </c:catAx>
      <c:valAx>
        <c:axId val="16252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16.399999999999999</c:v>
                </c:pt>
                <c:pt idx="1">
                  <c:v>38.299999999999997</c:v>
                </c:pt>
                <c:pt idx="2">
                  <c:v>2.2000000000000002</c:v>
                </c:pt>
                <c:pt idx="3">
                  <c:v>43.1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40.983606557377051</c:v>
                </c:pt>
                <c:pt idx="1">
                  <c:v>55.940594059405946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59.016393442622949</c:v>
                </c:pt>
                <c:pt idx="1">
                  <c:v>44.059405940594061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672</c:v>
                </c:pt>
                <c:pt idx="1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4.4000000000000004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34</c:v>
                </c:pt>
                <c:pt idx="1">
                  <c:v>11.7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17.5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26.2</c:v>
                </c:pt>
                <c:pt idx="1">
                  <c:v>27.2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2176.9499999999998</c:v>
                </c:pt>
                <c:pt idx="1">
                  <c:v>14836.27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115</c:v>
                </c:pt>
                <c:pt idx="1">
                  <c:v>126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120</c:v>
                </c:pt>
                <c:pt idx="1">
                  <c:v>138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248"/>
        <c:axId val="189958784"/>
      </c:barChart>
      <c:catAx>
        <c:axId val="18995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auto val="1"/>
        <c:lblAlgn val="ctr"/>
        <c:lblOffset val="100"/>
        <c:noMultiLvlLbl val="0"/>
      </c:catAx>
      <c:valAx>
        <c:axId val="18995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3995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4166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6876</v>
      </c>
      <c r="C4" s="35">
        <v>3455</v>
      </c>
      <c r="D4" s="63">
        <v>3421</v>
      </c>
      <c r="E4" s="211"/>
    </row>
    <row r="5" spans="1:5" ht="30" x14ac:dyDescent="0.25">
      <c r="A5" s="201" t="s">
        <v>716</v>
      </c>
      <c r="B5" s="72">
        <v>6732</v>
      </c>
      <c r="C5" s="61">
        <v>3754</v>
      </c>
      <c r="D5" s="111">
        <v>2978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1033</v>
      </c>
      <c r="C4" s="71">
        <v>2024</v>
      </c>
    </row>
    <row r="5" spans="1:6" x14ac:dyDescent="0.25">
      <c r="A5" s="286" t="s">
        <v>719</v>
      </c>
      <c r="B5" s="214">
        <v>319</v>
      </c>
      <c r="C5" s="214">
        <v>341</v>
      </c>
    </row>
    <row r="6" spans="1:6" x14ac:dyDescent="0.25">
      <c r="A6" s="286" t="s">
        <v>720</v>
      </c>
      <c r="B6" s="214">
        <v>543</v>
      </c>
      <c r="C6" s="214">
        <v>582</v>
      </c>
    </row>
    <row r="7" spans="1:6" x14ac:dyDescent="0.25">
      <c r="A7" s="286" t="s">
        <v>721</v>
      </c>
      <c r="B7" s="214">
        <v>2024</v>
      </c>
      <c r="C7" s="214">
        <v>1548</v>
      </c>
    </row>
    <row r="8" spans="1:6" x14ac:dyDescent="0.25">
      <c r="A8" s="286" t="s">
        <v>722</v>
      </c>
      <c r="B8" s="214">
        <v>19</v>
      </c>
      <c r="C8" s="214">
        <v>116</v>
      </c>
    </row>
    <row r="9" spans="1:6" x14ac:dyDescent="0.25">
      <c r="A9" s="286" t="s">
        <v>723</v>
      </c>
      <c r="B9" s="214">
        <v>329</v>
      </c>
      <c r="C9" s="214">
        <v>283</v>
      </c>
    </row>
    <row r="10" spans="1:6" ht="30" x14ac:dyDescent="0.25">
      <c r="A10" s="293" t="s">
        <v>724</v>
      </c>
      <c r="B10" s="214">
        <v>1008</v>
      </c>
      <c r="C10" s="214">
        <v>163</v>
      </c>
    </row>
    <row r="11" spans="1:6" x14ac:dyDescent="0.25">
      <c r="A11" s="286" t="s">
        <v>887</v>
      </c>
      <c r="B11" s="214">
        <v>349</v>
      </c>
      <c r="C11" s="214">
        <v>374</v>
      </c>
    </row>
    <row r="12" spans="1:6" x14ac:dyDescent="0.25">
      <c r="A12" s="294" t="s">
        <v>16</v>
      </c>
      <c r="B12" s="1">
        <f>SUM(B4:B11)</f>
        <v>5624</v>
      </c>
      <c r="C12" s="1">
        <f>SUM(C4:C11)</f>
        <v>5431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898</v>
      </c>
      <c r="C19" s="71">
        <v>1533</v>
      </c>
    </row>
    <row r="20" spans="1:3" x14ac:dyDescent="0.25">
      <c r="A20" s="286" t="s">
        <v>719</v>
      </c>
      <c r="B20" s="214">
        <v>304</v>
      </c>
      <c r="C20" s="214">
        <v>344</v>
      </c>
    </row>
    <row r="21" spans="1:3" x14ac:dyDescent="0.25">
      <c r="A21" s="286" t="s">
        <v>720</v>
      </c>
      <c r="B21" s="214">
        <v>323</v>
      </c>
      <c r="C21" s="214">
        <v>363</v>
      </c>
    </row>
    <row r="22" spans="1:3" x14ac:dyDescent="0.25">
      <c r="A22" s="286" t="s">
        <v>721</v>
      </c>
      <c r="B22" s="214">
        <v>1486</v>
      </c>
      <c r="C22" s="214">
        <v>1334</v>
      </c>
    </row>
    <row r="23" spans="1:3" x14ac:dyDescent="0.25">
      <c r="A23" s="286" t="s">
        <v>722</v>
      </c>
      <c r="B23" s="214">
        <v>3</v>
      </c>
      <c r="C23" s="214">
        <v>19</v>
      </c>
    </row>
    <row r="24" spans="1:3" x14ac:dyDescent="0.25">
      <c r="A24" s="286" t="s">
        <v>723</v>
      </c>
      <c r="B24" s="214">
        <v>232</v>
      </c>
      <c r="C24" s="214">
        <v>181</v>
      </c>
    </row>
    <row r="25" spans="1:3" ht="30" x14ac:dyDescent="0.25">
      <c r="A25" s="293" t="s">
        <v>724</v>
      </c>
      <c r="B25" s="214">
        <v>619</v>
      </c>
      <c r="C25" s="214">
        <v>165</v>
      </c>
    </row>
    <row r="26" spans="1:3" x14ac:dyDescent="0.25">
      <c r="A26" s="286" t="s">
        <v>887</v>
      </c>
      <c r="B26" s="214">
        <v>108</v>
      </c>
      <c r="C26" s="214">
        <v>204</v>
      </c>
    </row>
    <row r="27" spans="1:3" x14ac:dyDescent="0.25">
      <c r="A27" s="294" t="s">
        <v>16</v>
      </c>
      <c r="B27" s="1">
        <f>SUM(B19:B26)</f>
        <v>3973</v>
      </c>
      <c r="C27" s="1">
        <f>SUM(C19:C26)</f>
        <v>4143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73.959999999999994</v>
      </c>
      <c r="C4" s="1018">
        <v>71.19</v>
      </c>
      <c r="D4" s="1018">
        <v>77.53</v>
      </c>
      <c r="E4" s="1019">
        <v>24</v>
      </c>
      <c r="F4" s="1019">
        <v>336.4</v>
      </c>
      <c r="G4" s="1020">
        <v>51.5</v>
      </c>
      <c r="H4" s="1021">
        <v>49.8</v>
      </c>
      <c r="I4" s="1022">
        <v>53.2</v>
      </c>
      <c r="J4" s="1019">
        <v>34</v>
      </c>
    </row>
    <row r="5" spans="1:12" x14ac:dyDescent="0.25">
      <c r="A5" s="498">
        <v>2021</v>
      </c>
      <c r="B5" s="757">
        <v>72.45</v>
      </c>
      <c r="C5" s="758">
        <v>69.180000000000007</v>
      </c>
      <c r="D5" s="758">
        <v>76.66</v>
      </c>
      <c r="E5" s="1023">
        <v>23</v>
      </c>
      <c r="F5" s="1023">
        <v>332.7</v>
      </c>
      <c r="G5" s="1024">
        <v>51.4</v>
      </c>
      <c r="H5" s="1025">
        <v>49.7</v>
      </c>
      <c r="I5" s="1026">
        <v>53.1</v>
      </c>
      <c r="J5" s="1023">
        <v>11.7</v>
      </c>
    </row>
    <row r="6" spans="1:12" x14ac:dyDescent="0.25">
      <c r="A6" s="499">
        <v>2022</v>
      </c>
      <c r="B6" s="1011">
        <v>71.97</v>
      </c>
      <c r="C6" s="1012">
        <v>68.5</v>
      </c>
      <c r="D6" s="1012">
        <v>76.349999999999994</v>
      </c>
      <c r="E6" s="1013">
        <v>22</v>
      </c>
      <c r="F6" s="1013">
        <v>340.2</v>
      </c>
      <c r="G6" s="1014">
        <v>51.5</v>
      </c>
      <c r="H6" s="1015">
        <v>50.2</v>
      </c>
      <c r="I6" s="1016">
        <v>52.8</v>
      </c>
      <c r="J6" s="1013">
        <v>12.3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11.7</v>
      </c>
    </row>
    <row r="13" spans="1:12" x14ac:dyDescent="0.25">
      <c r="A13" s="633">
        <f t="shared" si="0"/>
        <v>2022</v>
      </c>
      <c r="B13" s="627">
        <f t="shared" si="1"/>
        <v>12.3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1535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1924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23.6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63067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864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1726</v>
      </c>
      <c r="C5" s="70">
        <v>1886</v>
      </c>
      <c r="D5" s="55">
        <v>1160</v>
      </c>
      <c r="E5" s="110">
        <v>726</v>
      </c>
      <c r="F5" s="55">
        <v>21.4</v>
      </c>
      <c r="G5" s="55">
        <v>26.2</v>
      </c>
      <c r="H5" s="110">
        <v>16.600000000000001</v>
      </c>
      <c r="I5" s="55"/>
      <c r="J5" s="70"/>
      <c r="K5" s="55"/>
      <c r="L5" s="55"/>
      <c r="M5" s="71">
        <v>118</v>
      </c>
      <c r="N5" s="71">
        <v>120</v>
      </c>
      <c r="O5" s="71">
        <v>115</v>
      </c>
    </row>
    <row r="6" spans="1:16" x14ac:dyDescent="0.25">
      <c r="A6" s="215">
        <v>2021</v>
      </c>
      <c r="B6" s="212">
        <v>1691</v>
      </c>
      <c r="C6" s="212">
        <v>1907</v>
      </c>
      <c r="D6" s="58">
        <v>1166</v>
      </c>
      <c r="E6" s="160">
        <v>741</v>
      </c>
      <c r="F6" s="58">
        <v>22.3</v>
      </c>
      <c r="G6" s="58">
        <v>27.2</v>
      </c>
      <c r="H6" s="160">
        <v>17.5</v>
      </c>
      <c r="I6" s="58">
        <v>49758</v>
      </c>
      <c r="J6" s="212">
        <v>1107</v>
      </c>
      <c r="K6" s="58">
        <v>582</v>
      </c>
      <c r="L6" s="58">
        <v>525</v>
      </c>
      <c r="M6" s="214">
        <v>132</v>
      </c>
      <c r="N6" s="214">
        <v>138</v>
      </c>
      <c r="O6" s="214">
        <v>126</v>
      </c>
    </row>
    <row r="7" spans="1:16" x14ac:dyDescent="0.25">
      <c r="A7" s="229">
        <v>2022</v>
      </c>
      <c r="B7" s="167">
        <v>1535</v>
      </c>
      <c r="C7" s="167">
        <v>1924</v>
      </c>
      <c r="D7" s="94">
        <v>1177</v>
      </c>
      <c r="E7" s="169">
        <v>747</v>
      </c>
      <c r="F7" s="94">
        <v>23.6</v>
      </c>
      <c r="G7" s="58">
        <v>28.3</v>
      </c>
      <c r="H7" s="160">
        <v>18.7</v>
      </c>
      <c r="I7" s="94">
        <v>55269</v>
      </c>
      <c r="J7" s="167">
        <v>1017</v>
      </c>
      <c r="K7" s="94">
        <v>517</v>
      </c>
      <c r="L7" s="94">
        <v>500</v>
      </c>
      <c r="M7" s="214">
        <v>126</v>
      </c>
      <c r="N7" s="214">
        <v>126</v>
      </c>
      <c r="O7" s="214">
        <v>127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63067</v>
      </c>
      <c r="J8" s="1072">
        <v>864</v>
      </c>
      <c r="K8" s="1073">
        <v>437</v>
      </c>
      <c r="L8" s="1073">
        <v>427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49758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55269</v>
      </c>
      <c r="F14" s="514">
        <f>A5</f>
        <v>2020</v>
      </c>
      <c r="G14" s="310">
        <f>IF(ISBLANK(E5),"",E5)</f>
        <v>726</v>
      </c>
      <c r="H14" s="310">
        <f>IF(ISBLANK(D5),"",D5)</f>
        <v>1160</v>
      </c>
      <c r="K14" s="514">
        <f>A6</f>
        <v>2021</v>
      </c>
      <c r="L14" s="310">
        <f>IF(ISBLANK(L6),"",L6)</f>
        <v>525</v>
      </c>
      <c r="M14" s="310">
        <f>IF(ISBLANK(K6),"",K6)</f>
        <v>582</v>
      </c>
    </row>
    <row r="15" spans="1:16" x14ac:dyDescent="0.25">
      <c r="A15" s="481">
        <f>A8</f>
        <v>2023</v>
      </c>
      <c r="B15" s="311">
        <f t="shared" si="0"/>
        <v>63067</v>
      </c>
      <c r="F15" s="486">
        <f t="shared" ref="F15:F16" si="1">A6</f>
        <v>2021</v>
      </c>
      <c r="G15" s="479">
        <f t="shared" ref="G15:G16" si="2">IF(ISBLANK(E6),"",E6)</f>
        <v>741</v>
      </c>
      <c r="H15" s="479">
        <f t="shared" ref="H15:H16" si="3">IF(ISBLANK(D6),"",D6)</f>
        <v>1166</v>
      </c>
      <c r="K15" s="486">
        <f>A7</f>
        <v>2022</v>
      </c>
      <c r="L15" s="479">
        <f t="shared" ref="L15:L16" si="4">IF(ISBLANK(L7),"",L7)</f>
        <v>500</v>
      </c>
      <c r="M15" s="479">
        <f t="shared" ref="M15:M16" si="5">IF(ISBLANK(K7),"",K7)</f>
        <v>517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747</v>
      </c>
      <c r="H16" s="311">
        <f t="shared" si="3"/>
        <v>1177</v>
      </c>
      <c r="K16" s="481">
        <f>A8</f>
        <v>2023</v>
      </c>
      <c r="L16" s="311">
        <f t="shared" si="4"/>
        <v>427</v>
      </c>
      <c r="M16" s="311">
        <f t="shared" si="5"/>
        <v>437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1726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1691</v>
      </c>
      <c r="C21" s="373"/>
      <c r="D21" s="197"/>
      <c r="F21" s="514">
        <f>A5</f>
        <v>2020</v>
      </c>
      <c r="G21" s="310">
        <f>IF(ISBLANK(E5),"",E5)</f>
        <v>726</v>
      </c>
      <c r="H21" s="310">
        <f>IF(ISBLANK(D5),"",D5)</f>
        <v>1160</v>
      </c>
      <c r="K21" s="514">
        <f>A6</f>
        <v>2021</v>
      </c>
      <c r="L21" s="310">
        <f>IF(ISBLANK(L6),"",L6)</f>
        <v>525</v>
      </c>
      <c r="M21" s="310">
        <f>IF(ISBLANK(K6),"",K6)</f>
        <v>582</v>
      </c>
    </row>
    <row r="22" spans="1:15" x14ac:dyDescent="0.25">
      <c r="A22" s="481">
        <f t="shared" si="6"/>
        <v>2022</v>
      </c>
      <c r="B22" s="311">
        <f t="shared" si="7"/>
        <v>1535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741</v>
      </c>
      <c r="H22" s="479">
        <f t="shared" ref="H22:H23" si="10">IF(ISBLANK(D6),"",D6)</f>
        <v>1166</v>
      </c>
      <c r="K22" s="486">
        <f>A7</f>
        <v>2022</v>
      </c>
      <c r="L22" s="479">
        <f>IF(ISBLANK(L7),"",L7)</f>
        <v>500</v>
      </c>
      <c r="M22" s="479">
        <f>IF(ISBLANK(K7),"",K7)</f>
        <v>517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747</v>
      </c>
      <c r="H23" s="311">
        <f t="shared" si="10"/>
        <v>1177</v>
      </c>
      <c r="K23" s="481">
        <f>A8</f>
        <v>2023</v>
      </c>
      <c r="L23" s="311">
        <f>IF(ISBLANK(L8),"",L8)</f>
        <v>427</v>
      </c>
      <c r="M23" s="311">
        <f>IF(ISBLANK(K8),"",K8)</f>
        <v>437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1726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1691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1535</v>
      </c>
      <c r="C28" s="373"/>
      <c r="D28" s="197"/>
      <c r="F28" s="514">
        <f>A5</f>
        <v>2020</v>
      </c>
      <c r="G28" s="310">
        <f>IF(ISBLANK(H5),"",H5)</f>
        <v>16.600000000000001</v>
      </c>
      <c r="H28" s="310">
        <f>IF(ISBLANK(G5),"",G5)</f>
        <v>26.2</v>
      </c>
      <c r="K28" s="514">
        <f>A5</f>
        <v>2020</v>
      </c>
      <c r="L28" s="310">
        <f>IF(ISBLANK(O5),"",O5)</f>
        <v>115</v>
      </c>
      <c r="M28" s="310">
        <f>IF(ISBLANK(N5),"",N5)</f>
        <v>120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17.5</v>
      </c>
      <c r="H29" s="479">
        <f t="shared" ref="H29:H30" si="15">IF(ISBLANK(G6),"",G6)</f>
        <v>27.2</v>
      </c>
      <c r="K29" s="486">
        <f t="shared" ref="K29:K30" si="16">A6</f>
        <v>2021</v>
      </c>
      <c r="L29" s="479">
        <f t="shared" ref="L29:L30" si="17">IF(ISBLANK(O6),"",O6)</f>
        <v>126</v>
      </c>
      <c r="M29" s="479">
        <f t="shared" ref="M29:M30" si="18">IF(ISBLANK(N6),"",N6)</f>
        <v>138</v>
      </c>
    </row>
    <row r="30" spans="1:15" x14ac:dyDescent="0.25">
      <c r="F30" s="481">
        <f t="shared" si="13"/>
        <v>2022</v>
      </c>
      <c r="G30" s="311">
        <f t="shared" si="14"/>
        <v>18.7</v>
      </c>
      <c r="H30" s="311">
        <f t="shared" si="15"/>
        <v>28.3</v>
      </c>
      <c r="K30" s="481">
        <f t="shared" si="16"/>
        <v>2022</v>
      </c>
      <c r="L30" s="311">
        <f t="shared" si="17"/>
        <v>127</v>
      </c>
      <c r="M30" s="311">
        <f t="shared" si="18"/>
        <v>126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16.600000000000001</v>
      </c>
      <c r="H35" s="310">
        <f>IF(ISBLANK(G5),"",G5)</f>
        <v>26.2</v>
      </c>
      <c r="K35" s="514">
        <f>A5</f>
        <v>2020</v>
      </c>
      <c r="L35" s="310">
        <f>IF(ISBLANK(O5),"",O5)</f>
        <v>115</v>
      </c>
      <c r="M35" s="310">
        <f>IF(ISBLANK(N5),"",N5)</f>
        <v>120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17.5</v>
      </c>
      <c r="H36" s="479">
        <f t="shared" ref="H36:H37" si="21">IF(ISBLANK(G6),"",G6)</f>
        <v>27.2</v>
      </c>
      <c r="K36" s="486">
        <f t="shared" ref="K36:K37" si="22">A6</f>
        <v>2021</v>
      </c>
      <c r="L36" s="479">
        <f t="shared" ref="L36:L37" si="23">IF(ISBLANK(O6),"",O6)</f>
        <v>126</v>
      </c>
      <c r="M36" s="479">
        <f t="shared" ref="M36:M37" si="24">IF(ISBLANK(N6),"",N6)</f>
        <v>138</v>
      </c>
    </row>
    <row r="37" spans="6:15" x14ac:dyDescent="0.25">
      <c r="F37" s="481">
        <f t="shared" si="19"/>
        <v>2022</v>
      </c>
      <c r="G37" s="311">
        <f t="shared" si="20"/>
        <v>18.7</v>
      </c>
      <c r="H37" s="311">
        <f t="shared" si="21"/>
        <v>28.3</v>
      </c>
      <c r="K37" s="481">
        <f t="shared" si="22"/>
        <v>2022</v>
      </c>
      <c r="L37" s="311">
        <f t="shared" si="23"/>
        <v>127</v>
      </c>
      <c r="M37" s="311">
        <f t="shared" si="24"/>
        <v>126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</v>
      </c>
      <c r="C6" s="35">
        <v>18.399999999999999</v>
      </c>
      <c r="D6" s="63">
        <v>19.600000000000001</v>
      </c>
      <c r="E6" s="35">
        <v>59.5</v>
      </c>
      <c r="F6" s="35">
        <v>57</v>
      </c>
      <c r="G6" s="35">
        <v>62.3</v>
      </c>
      <c r="H6" s="292">
        <v>21.5</v>
      </c>
      <c r="I6" s="35">
        <v>24.6</v>
      </c>
      <c r="J6" s="63">
        <v>18.100000000000001</v>
      </c>
      <c r="M6" s="127" t="s">
        <v>16</v>
      </c>
      <c r="N6" s="935">
        <f>IF(ISBLANK(B8),"",B8)</f>
        <v>13.8</v>
      </c>
      <c r="O6" s="935">
        <f>IF(ISBLANK(E8),"",E8)</f>
        <v>60.8</v>
      </c>
      <c r="P6" s="128">
        <f>IF(ISBLANK(H8),"",H8)</f>
        <v>25.5</v>
      </c>
    </row>
    <row r="7" spans="1:19" x14ac:dyDescent="0.25">
      <c r="A7" s="286">
        <v>2022</v>
      </c>
      <c r="B7" s="167">
        <v>17.399999999999999</v>
      </c>
      <c r="C7" s="94">
        <v>15.9</v>
      </c>
      <c r="D7" s="169">
        <v>19</v>
      </c>
      <c r="E7" s="94">
        <v>60.5</v>
      </c>
      <c r="F7" s="94">
        <v>59</v>
      </c>
      <c r="G7" s="94">
        <v>62</v>
      </c>
      <c r="H7" s="167">
        <v>22.1</v>
      </c>
      <c r="I7" s="94">
        <v>25.1</v>
      </c>
      <c r="J7" s="169">
        <v>19</v>
      </c>
    </row>
    <row r="8" spans="1:19" x14ac:dyDescent="0.25">
      <c r="A8" s="218">
        <v>2023</v>
      </c>
      <c r="B8" s="167">
        <v>13.8</v>
      </c>
      <c r="C8" s="94">
        <v>12.1</v>
      </c>
      <c r="D8" s="169">
        <v>15.5</v>
      </c>
      <c r="E8" s="94">
        <v>60.8</v>
      </c>
      <c r="F8" s="94">
        <v>61.6</v>
      </c>
      <c r="G8" s="94">
        <v>60</v>
      </c>
      <c r="H8" s="167">
        <v>25.5</v>
      </c>
      <c r="I8" s="94">
        <v>26.3</v>
      </c>
      <c r="J8" s="169">
        <v>24.6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15.5</v>
      </c>
      <c r="O12" s="936">
        <f>IF(ISBLANK(G8),"",G8)</f>
        <v>60</v>
      </c>
      <c r="P12" s="938">
        <f>IF(ISBLANK(J8),"",J8)</f>
        <v>24.6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12.1</v>
      </c>
      <c r="O13" s="937">
        <f>IF(ISBLANK(F8),"",F8)</f>
        <v>61.6</v>
      </c>
      <c r="P13" s="939">
        <f>IF(ISBLANK(I8),"",I8)</f>
        <v>26.3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13.8</v>
      </c>
      <c r="O20" s="935">
        <f>IF(ISBLANK(E8),"",E8)</f>
        <v>60.8</v>
      </c>
      <c r="P20" s="940">
        <f>IF(ISBLANK(H8),"",H8)</f>
        <v>25.5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15.5</v>
      </c>
      <c r="O24" s="936">
        <f>IF(ISBLANK(G8),"",G8)</f>
        <v>60</v>
      </c>
      <c r="P24" s="938">
        <f>IF(ISBLANK(J8),"",J8)</f>
        <v>24.6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12.1</v>
      </c>
      <c r="O25" s="937">
        <f>IF(ISBLANK(F8),"",F8)</f>
        <v>61.6</v>
      </c>
      <c r="P25" s="939">
        <f>IF(ISBLANK(I8),"",I8)</f>
        <v>26.3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377968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46314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386628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47375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931921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114192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284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94313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16.5</v>
      </c>
      <c r="E20" s="600">
        <v>16</v>
      </c>
      <c r="F20" s="600">
        <v>16.399999999999999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34.200000000000003</v>
      </c>
      <c r="E21" s="751">
        <v>40.5</v>
      </c>
      <c r="F21" s="751">
        <v>38.299999999999997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5.9</v>
      </c>
      <c r="E22" s="752">
        <v>2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16.399999999999999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38.299999999999997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43.1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16.399999999999999</v>
      </c>
      <c r="C30" s="204" t="s">
        <v>493</v>
      </c>
    </row>
    <row r="31" spans="1:11" x14ac:dyDescent="0.25">
      <c r="A31" s="698" t="s">
        <v>1430</v>
      </c>
      <c r="B31" s="734">
        <f>F21</f>
        <v>38.299999999999997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43.1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73</v>
      </c>
      <c r="C4" s="71">
        <v>0</v>
      </c>
      <c r="D4" s="71">
        <v>5</v>
      </c>
      <c r="G4" s="217">
        <f>A4</f>
        <v>2021</v>
      </c>
      <c r="H4" s="289">
        <f>IF(ISBLANK(C4),"",C4)</f>
        <v>0</v>
      </c>
      <c r="I4" s="289">
        <f>IF(ISBLANK(D4),"",D4)</f>
        <v>5</v>
      </c>
    </row>
    <row r="5" spans="1:9" x14ac:dyDescent="0.25">
      <c r="A5" s="286">
        <v>2022</v>
      </c>
      <c r="B5" s="214">
        <v>75</v>
      </c>
      <c r="C5" s="214">
        <v>0</v>
      </c>
      <c r="D5" s="214">
        <v>3</v>
      </c>
      <c r="G5" s="286">
        <f t="shared" ref="G5:G6" si="0">A5</f>
        <v>2022</v>
      </c>
      <c r="H5" s="290">
        <f t="shared" ref="H5:H6" si="1">IF(ISBLANK(C5),"",C5)</f>
        <v>0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79</v>
      </c>
      <c r="C6" s="168">
        <v>1</v>
      </c>
      <c r="D6" s="168">
        <v>6</v>
      </c>
      <c r="G6" s="219">
        <f t="shared" si="0"/>
        <v>2023</v>
      </c>
      <c r="H6" s="291">
        <f t="shared" si="1"/>
        <v>1</v>
      </c>
      <c r="I6" s="291">
        <f t="shared" si="2"/>
        <v>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0</v>
      </c>
      <c r="I12" s="289">
        <f>IF(ISBLANK(D4),"",D4)</f>
        <v>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0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1</v>
      </c>
      <c r="I14" s="291">
        <f t="shared" si="5"/>
        <v>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231</v>
      </c>
      <c r="C23" s="71">
        <v>20</v>
      </c>
      <c r="D23" s="71">
        <v>35</v>
      </c>
      <c r="G23" s="217">
        <f>A23</f>
        <v>2021</v>
      </c>
      <c r="H23" s="289">
        <f>IF(ISBLANK(C23),"",C23)</f>
        <v>20</v>
      </c>
      <c r="I23" s="289">
        <f>IF(ISBLANK(D23),"",D23)</f>
        <v>35</v>
      </c>
    </row>
    <row r="24" spans="1:13" x14ac:dyDescent="0.25">
      <c r="A24" s="286">
        <v>2022</v>
      </c>
      <c r="B24" s="214">
        <v>250</v>
      </c>
      <c r="C24" s="214">
        <v>20</v>
      </c>
      <c r="D24" s="214">
        <v>37</v>
      </c>
      <c r="G24" s="286">
        <f t="shared" ref="G24:G25" si="6">A24</f>
        <v>2022</v>
      </c>
      <c r="H24" s="290">
        <f t="shared" ref="H24:H25" si="7">IF(ISBLANK(C24),"",C24)</f>
        <v>20</v>
      </c>
      <c r="I24" s="290">
        <f t="shared" ref="I24:I25" si="8">IF(ISBLANK(D24),"",D24)</f>
        <v>37</v>
      </c>
    </row>
    <row r="25" spans="1:13" x14ac:dyDescent="0.25">
      <c r="A25" s="218">
        <v>2023</v>
      </c>
      <c r="B25" s="168">
        <v>284</v>
      </c>
      <c r="C25" s="168">
        <v>17</v>
      </c>
      <c r="D25" s="168">
        <v>51</v>
      </c>
      <c r="G25" s="219">
        <f t="shared" si="6"/>
        <v>2023</v>
      </c>
      <c r="H25" s="291">
        <f t="shared" si="7"/>
        <v>17</v>
      </c>
      <c r="I25" s="291">
        <f t="shared" si="8"/>
        <v>51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20</v>
      </c>
      <c r="I31" s="289">
        <f>IF(ISBLANK(D23),"",D23)</f>
        <v>35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20</v>
      </c>
      <c r="I32" s="290">
        <f t="shared" si="10"/>
        <v>37</v>
      </c>
    </row>
    <row r="33" spans="7:9" x14ac:dyDescent="0.25">
      <c r="G33" s="219">
        <f t="shared" si="9"/>
        <v>2023</v>
      </c>
      <c r="H33" s="291">
        <f t="shared" ref="H33:I33" si="11">IF(ISBLANK(C25),"",C25)</f>
        <v>17</v>
      </c>
      <c r="I33" s="291">
        <f t="shared" si="11"/>
        <v>51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133138</v>
      </c>
      <c r="C4" s="1077">
        <v>15110</v>
      </c>
      <c r="D4" s="110">
        <v>276288</v>
      </c>
      <c r="E4" s="70">
        <v>31357</v>
      </c>
      <c r="F4" s="1076">
        <v>47933</v>
      </c>
      <c r="G4" s="70">
        <v>5440</v>
      </c>
      <c r="H4" s="1078">
        <v>808752</v>
      </c>
      <c r="I4" s="1077">
        <v>91789</v>
      </c>
    </row>
    <row r="5" spans="1:9" x14ac:dyDescent="0.25">
      <c r="A5" s="587">
        <v>2021</v>
      </c>
      <c r="B5" s="1079">
        <v>143212</v>
      </c>
      <c r="C5" s="1080">
        <v>16775</v>
      </c>
      <c r="D5" s="160">
        <v>361461</v>
      </c>
      <c r="E5" s="212">
        <v>42341</v>
      </c>
      <c r="F5" s="1079">
        <v>17501</v>
      </c>
      <c r="G5" s="212">
        <v>2050</v>
      </c>
      <c r="H5" s="1081">
        <v>892313</v>
      </c>
      <c r="I5" s="1080">
        <v>104523</v>
      </c>
    </row>
    <row r="6" spans="1:9" x14ac:dyDescent="0.25">
      <c r="A6" s="588">
        <v>2022</v>
      </c>
      <c r="B6" s="1082">
        <v>153119</v>
      </c>
      <c r="C6" s="1083">
        <v>18762</v>
      </c>
      <c r="D6" s="169">
        <v>356838</v>
      </c>
      <c r="E6" s="167">
        <v>43725</v>
      </c>
      <c r="F6" s="1082">
        <v>20367</v>
      </c>
      <c r="G6" s="167">
        <v>2496</v>
      </c>
      <c r="H6" s="1084">
        <v>931921</v>
      </c>
      <c r="I6" s="1083">
        <v>114192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78455</v>
      </c>
      <c r="C4" s="1076">
        <v>341806</v>
      </c>
      <c r="D4" s="1077">
        <v>38793</v>
      </c>
      <c r="E4" s="1076">
        <v>347297</v>
      </c>
      <c r="F4" s="1077">
        <v>39416</v>
      </c>
    </row>
    <row r="5" spans="1:6" x14ac:dyDescent="0.25">
      <c r="A5" s="480">
        <v>2021</v>
      </c>
      <c r="B5" s="1081">
        <v>135660</v>
      </c>
      <c r="C5" s="1079">
        <v>378366</v>
      </c>
      <c r="D5" s="1080">
        <v>44321</v>
      </c>
      <c r="E5" s="1079">
        <v>366856</v>
      </c>
      <c r="F5" s="1080">
        <v>42972</v>
      </c>
    </row>
    <row r="6" spans="1:6" ht="15.75" thickBot="1" x14ac:dyDescent="0.3">
      <c r="A6" s="960">
        <v>2022</v>
      </c>
      <c r="B6" s="1085">
        <v>94313</v>
      </c>
      <c r="C6" s="1086">
        <v>377968</v>
      </c>
      <c r="D6" s="1087">
        <v>46314</v>
      </c>
      <c r="E6" s="1086">
        <v>386628</v>
      </c>
      <c r="F6" s="1087">
        <v>47375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Rekovac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366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8161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5.4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27.1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-21.7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71.97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51.5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340.2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2.4300000000000002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6876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6732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132</v>
      </c>
      <c r="C63" s="548">
        <f>IF(ISBLANK('DEM2'!C7),"-",'DEM2'!C7)</f>
        <v>151</v>
      </c>
      <c r="D63" s="548"/>
      <c r="E63" s="548">
        <f>IF(ISBLANK('DEM2'!D8),"-",'DEM2'!D8)</f>
        <v>139</v>
      </c>
      <c r="F63" s="548">
        <f>IF(ISBLANK('DEM2'!C8),"-",'DEM2'!C8)</f>
        <v>155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202</v>
      </c>
      <c r="C64" s="317">
        <f>IF(ISBLANK('DEM2'!F7),"-",'DEM2'!F7)</f>
        <v>231</v>
      </c>
      <c r="D64" s="789"/>
      <c r="E64" s="317">
        <f>IF(ISBLANK('DEM2'!G8),"-",'DEM2'!G8)</f>
        <v>183</v>
      </c>
      <c r="F64" s="317">
        <f>IF(ISBLANK('DEM2'!F8),"-",'DEM2'!F8)</f>
        <v>216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152</v>
      </c>
      <c r="C65" s="345">
        <f>IF(ISBLANK('DEM2'!I7),"-",'DEM2'!I7)</f>
        <v>140</v>
      </c>
      <c r="D65" s="393"/>
      <c r="E65" s="345">
        <f>IF(ISBLANK('DEM2'!J8),"-",'DEM2'!J8)</f>
        <v>139</v>
      </c>
      <c r="F65" s="345">
        <f>IF(ISBLANK('DEM2'!I8),"-",'DEM2'!I8)</f>
        <v>138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448</v>
      </c>
      <c r="C66" s="348">
        <f>IF(ISBLANK('DEM2'!L7),"-",'DEM2'!L7)</f>
        <v>481</v>
      </c>
      <c r="D66" s="394"/>
      <c r="E66" s="348">
        <f>IF(ISBLANK('DEM2'!M8),"-",'DEM2'!M8)</f>
        <v>429</v>
      </c>
      <c r="F66" s="348">
        <f>IF(ISBLANK('DEM2'!L8),"-",'DEM2'!L8)</f>
        <v>476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566</v>
      </c>
      <c r="C67" s="345">
        <f>IF(ISBLANK('DEM2'!O7),"-",'DEM2'!O7)</f>
        <v>613</v>
      </c>
      <c r="D67" s="393"/>
      <c r="E67" s="345">
        <f>IF(ISBLANK('DEM2'!P8),"-",'DEM2'!P8)</f>
        <v>500</v>
      </c>
      <c r="F67" s="345">
        <f>IF(ISBLANK('DEM2'!O8),"-",'DEM2'!O8)</f>
        <v>553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2281</v>
      </c>
      <c r="C68" s="317">
        <f>IF(ISBLANK('DEM2'!R7),"-",'DEM2'!R7)</f>
        <v>2582</v>
      </c>
      <c r="D68" s="395"/>
      <c r="E68" s="317">
        <f>IF(ISBLANK('DEM2'!S8),"-",'DEM2'!S8)</f>
        <v>2156</v>
      </c>
      <c r="F68" s="317">
        <f>IF(ISBLANK('DEM2'!R8),"-",'DEM2'!R8)</f>
        <v>2430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4245</v>
      </c>
      <c r="C69" s="463">
        <f>IF(ISBLANK('DEM2'!U7),"-",'DEM2'!U7)</f>
        <v>4292</v>
      </c>
      <c r="D69" s="799"/>
      <c r="E69" s="463">
        <f>IF(ISBLANK('DEM2'!V8),"-",'DEM2'!V8)</f>
        <v>3995</v>
      </c>
      <c r="F69" s="463">
        <f>IF(ISBLANK('DEM2'!U8),"-",'DEM2'!U8)</f>
        <v>4166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1535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1924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23.6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63067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864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47.4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146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17.600000000000001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931921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114192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356838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203633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43725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153119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18762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20367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2496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377968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46314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386628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47375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79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284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94313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2929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4334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2326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8058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2839</v>
      </c>
      <c r="C300" s="808">
        <f>IF(ISBLANK(POLJ3!C4),"-",POLJ3!C4)</f>
        <v>449</v>
      </c>
      <c r="D300" s="1160">
        <f>IF(ISBLANK(POLJ3!D4),"-",POLJ3!D4)</f>
        <v>2390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3963</v>
      </c>
      <c r="C301" s="789">
        <f>IF(ISBLANK(POLJ3!C5),"-",POLJ3!C5)</f>
        <v>2523</v>
      </c>
      <c r="D301" s="1161">
        <f>IF(ISBLANK(POLJ3!D5),"-",POLJ3!D5)</f>
        <v>1440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6</v>
      </c>
      <c r="C302" s="790">
        <f>IF(ISBLANK(POLJ3!C6),"-",POLJ3!C6)</f>
        <v>1</v>
      </c>
      <c r="D302" s="1162">
        <f>IF(ISBLANK(POLJ3!D6),"-",POLJ3!D6)</f>
        <v>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50</v>
      </c>
      <c r="C303" s="791">
        <f>IF(ISBLANK(POLJ3!C7),"-",POLJ3!C7)</f>
        <v>15</v>
      </c>
      <c r="D303" s="1163">
        <f>IF(ISBLANK(POLJ3!D7),"-",POLJ3!D7)</f>
        <v>35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2929</v>
      </c>
      <c r="C304" s="807">
        <f>IF(ISBLANK(POLJ3!C8),"-",POLJ3!C8)</f>
        <v>426</v>
      </c>
      <c r="D304" s="1164">
        <f>IF(ISBLANK(POLJ3!D8),"-",POLJ3!D8)</f>
        <v>2503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90.85</v>
      </c>
      <c r="C310" s="1165"/>
      <c r="D310" s="3"/>
      <c r="E310" s="5"/>
      <c r="F310" s="5"/>
      <c r="G310" s="815" t="s">
        <v>854</v>
      </c>
      <c r="H310" s="816">
        <f>IF(ISBLANK(POLJ2!H3),"-",POLJ2!H3)</f>
        <v>3818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7339.2</v>
      </c>
      <c r="C311" s="1154"/>
      <c r="D311" s="3"/>
      <c r="E311" s="5"/>
      <c r="F311" s="5"/>
      <c r="G311" s="810" t="s">
        <v>855</v>
      </c>
      <c r="H311" s="248">
        <f>IF(ISBLANK(POLJ2!H4),"-",POLJ2!H4)</f>
        <v>9642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1651.53</v>
      </c>
      <c r="C312" s="1154"/>
      <c r="D312" s="3"/>
      <c r="E312" s="5"/>
      <c r="F312" s="5"/>
      <c r="G312" s="810" t="s">
        <v>856</v>
      </c>
      <c r="H312" s="248">
        <f>IF(ISBLANK(POLJ2!H5),"-",POLJ2!H5)</f>
        <v>15007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408.09</v>
      </c>
      <c r="C313" s="1154"/>
      <c r="D313" s="3"/>
      <c r="E313" s="5"/>
      <c r="F313" s="5"/>
      <c r="G313" s="812" t="s">
        <v>857</v>
      </c>
      <c r="H313" s="249">
        <f>IF(ISBLANK(POLJ2!H6),"-",POLJ2!H6)</f>
        <v>109855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21.67</v>
      </c>
      <c r="C314" s="1154"/>
      <c r="D314" s="3"/>
      <c r="E314" s="5"/>
      <c r="F314" s="5"/>
      <c r="G314" s="814" t="s">
        <v>847</v>
      </c>
      <c r="H314" s="817">
        <f>IF(ISBLANK(POLJ2!H7),"-",POLJ2!H7)</f>
        <v>138322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2848.42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12359.76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27.2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130</v>
      </c>
      <c r="I364" s="808">
        <f>IF(ISBLANK(OBRAZ2!I6),"-",OBRAZ2!I6)</f>
        <v>0</v>
      </c>
      <c r="J364" s="808">
        <f>IF(ISBLANK(OBRAZ2!J6),"-",OBRAZ2!J6)</f>
        <v>130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69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64.5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50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18.897637795275589</v>
      </c>
      <c r="I375" s="850">
        <f>IF(ISBLANK(OBRAZ2!C12),"-",OBRAZ2!C21)</f>
        <v>25.384615384615383</v>
      </c>
      <c r="J375" s="850">
        <f>IF(ISBLANK(OBRAZ2!D12),"-",OBRAZ2!D21)</f>
        <v>25.850340136054424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30.708661417322837</v>
      </c>
      <c r="I377" s="851">
        <f>IF(ISBLANK(OBRAZ2!C14),"-",OBRAZ2!C23)</f>
        <v>37.692307692307693</v>
      </c>
      <c r="J377" s="851">
        <f>IF(ISBLANK(OBRAZ2!D14),"-",OBRAZ2!D23)</f>
        <v>40.136054421768705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33.858267716535437</v>
      </c>
      <c r="I379" s="851">
        <f>IF(ISBLANK(OBRAZ2!C16),"-",OBRAZ2!C25)</f>
        <v>26.153846153846157</v>
      </c>
      <c r="J379" s="851">
        <f>IF(ISBLANK(OBRAZ2!D16),"-",OBRAZ2!D25)</f>
        <v>14.965986394557824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16.535433070866144</v>
      </c>
      <c r="I380" s="852">
        <f>IF(ISBLANK(OBRAZ2!C17),"-",OBRAZ2!C26)</f>
        <v>10.76923076923077</v>
      </c>
      <c r="J380" s="852">
        <f>IF(ISBLANK(OBRAZ2!D17),"-",OBRAZ2!D26)</f>
        <v>19.047619047619047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113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48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92.3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195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6.6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1.1000000000000001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172.2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1.33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75.900000000000006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1060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353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2684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12.4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12.4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0.6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241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30.7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46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0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69.900000000000006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177.887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961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773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17013.22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15.53069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54</v>
      </c>
      <c r="D696" s="3"/>
      <c r="E696" s="5"/>
      <c r="F696" s="5"/>
      <c r="G696" s="837">
        <v>2012</v>
      </c>
      <c r="H696" s="835">
        <f>IF(ISBLANK(INDEKSI2!B5),"-",INDEKSI2!B5)</f>
        <v>20.170000000000002</v>
      </c>
      <c r="I696" s="835">
        <f>IF(ISBLANK(INDEKSI2!C5),"-",INDEKSI2!C5)</f>
        <v>138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46.75</v>
      </c>
      <c r="D697" s="3"/>
      <c r="E697" s="5"/>
      <c r="F697" s="5"/>
      <c r="G697" s="838">
        <v>2013</v>
      </c>
      <c r="H697" s="559">
        <f>IF(ISBLANK(INDEKSI2!B6),"-",INDEKSI2!B6)</f>
        <v>22.15</v>
      </c>
      <c r="I697" s="559">
        <f>IF(ISBLANK(INDEKSI2!C6),"-",INDEKSI2!C6)</f>
        <v>135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22.06</v>
      </c>
      <c r="I698" s="836">
        <f>IF(ISBLANK(INDEKSI2!C7),"-",INDEKSI2!C7)</f>
        <v>135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17.600000000000001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47.4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22.06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135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15.53069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54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46.75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20.25</v>
      </c>
      <c r="C4" s="721">
        <v>135</v>
      </c>
      <c r="D4" s="710"/>
      <c r="E4" s="711"/>
      <c r="F4" s="712"/>
    </row>
    <row r="5" spans="1:6" x14ac:dyDescent="0.25">
      <c r="A5" s="286">
        <v>2012</v>
      </c>
      <c r="B5" s="614">
        <v>20.170000000000002</v>
      </c>
      <c r="C5" s="722">
        <v>138</v>
      </c>
      <c r="D5" s="713"/>
      <c r="E5" s="641"/>
      <c r="F5" s="714"/>
    </row>
    <row r="6" spans="1:6" x14ac:dyDescent="0.25">
      <c r="A6" s="286">
        <v>2013</v>
      </c>
      <c r="B6" s="614">
        <v>22.15</v>
      </c>
      <c r="C6" s="722">
        <v>135</v>
      </c>
      <c r="D6" s="715">
        <v>15.53069</v>
      </c>
      <c r="E6" s="609">
        <v>54</v>
      </c>
      <c r="F6" s="716">
        <v>46.75</v>
      </c>
    </row>
    <row r="7" spans="1:6" x14ac:dyDescent="0.25">
      <c r="A7" s="219">
        <v>2014</v>
      </c>
      <c r="B7" s="615">
        <v>22.06</v>
      </c>
      <c r="C7" s="723">
        <v>135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2929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2326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4334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90.85</v>
      </c>
      <c r="G3" s="217" t="s">
        <v>765</v>
      </c>
      <c r="H3" s="71">
        <v>3818</v>
      </c>
    </row>
    <row r="4" spans="1:9" x14ac:dyDescent="0.25">
      <c r="A4" s="286" t="s">
        <v>760</v>
      </c>
      <c r="B4" s="214">
        <v>7339.2</v>
      </c>
      <c r="G4" s="286" t="s">
        <v>766</v>
      </c>
      <c r="H4" s="214">
        <v>9642</v>
      </c>
    </row>
    <row r="5" spans="1:9" x14ac:dyDescent="0.25">
      <c r="A5" s="286" t="s">
        <v>761</v>
      </c>
      <c r="B5" s="214">
        <v>1651.53</v>
      </c>
      <c r="G5" s="286" t="s">
        <v>767</v>
      </c>
      <c r="H5" s="214">
        <v>15007</v>
      </c>
    </row>
    <row r="6" spans="1:9" x14ac:dyDescent="0.25">
      <c r="A6" s="286" t="s">
        <v>762</v>
      </c>
      <c r="B6" s="214">
        <v>408.09</v>
      </c>
      <c r="G6" s="286" t="s">
        <v>768</v>
      </c>
      <c r="H6" s="214">
        <v>109855</v>
      </c>
    </row>
    <row r="7" spans="1:9" x14ac:dyDescent="0.25">
      <c r="A7" s="286" t="s">
        <v>763</v>
      </c>
      <c r="B7" s="214">
        <v>21.67</v>
      </c>
      <c r="G7" s="1" t="s">
        <v>24</v>
      </c>
      <c r="H7" s="288">
        <v>138322</v>
      </c>
    </row>
    <row r="8" spans="1:9" x14ac:dyDescent="0.25">
      <c r="A8" s="287" t="s">
        <v>764</v>
      </c>
      <c r="B8" s="73">
        <v>2848.42</v>
      </c>
    </row>
    <row r="9" spans="1:9" x14ac:dyDescent="0.25">
      <c r="A9" s="1" t="s">
        <v>24</v>
      </c>
      <c r="B9" s="288">
        <v>12359.76</v>
      </c>
      <c r="I9" s="41" t="s">
        <v>876</v>
      </c>
    </row>
    <row r="10" spans="1:9" x14ac:dyDescent="0.25">
      <c r="G10" s="29" t="s">
        <v>775</v>
      </c>
      <c r="H10" s="58">
        <v>8058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2839</v>
      </c>
      <c r="C4" s="55">
        <v>449</v>
      </c>
      <c r="D4" s="110">
        <v>2390</v>
      </c>
    </row>
    <row r="5" spans="1:4" ht="30" customHeight="1" x14ac:dyDescent="0.25">
      <c r="A5" s="274" t="s">
        <v>884</v>
      </c>
      <c r="B5" s="212">
        <v>3963</v>
      </c>
      <c r="C5" s="58">
        <v>2523</v>
      </c>
      <c r="D5" s="160">
        <v>1440</v>
      </c>
    </row>
    <row r="6" spans="1:4" x14ac:dyDescent="0.25">
      <c r="A6" s="274" t="s">
        <v>772</v>
      </c>
      <c r="B6" s="212">
        <v>6</v>
      </c>
      <c r="C6" s="58">
        <v>1</v>
      </c>
      <c r="D6" s="160">
        <v>5</v>
      </c>
    </row>
    <row r="7" spans="1:4" ht="30" x14ac:dyDescent="0.25">
      <c r="A7" s="274" t="s">
        <v>773</v>
      </c>
      <c r="B7" s="212">
        <v>50</v>
      </c>
      <c r="C7" s="58">
        <v>15</v>
      </c>
      <c r="D7" s="160">
        <v>35</v>
      </c>
    </row>
    <row r="8" spans="1:4" x14ac:dyDescent="0.25">
      <c r="A8" s="201" t="s">
        <v>774</v>
      </c>
      <c r="B8" s="72">
        <v>2929</v>
      </c>
      <c r="C8" s="61">
        <v>426</v>
      </c>
      <c r="D8" s="111">
        <v>2503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16.666666666666664</v>
      </c>
      <c r="C14" s="276">
        <f>D6/B6*100</f>
        <v>83.333333333333343</v>
      </c>
    </row>
    <row r="15" spans="1:4" ht="60" x14ac:dyDescent="0.25">
      <c r="A15" s="277" t="s">
        <v>885</v>
      </c>
      <c r="B15" s="282">
        <f>C5/B5*100</f>
        <v>63.663890991672979</v>
      </c>
      <c r="C15" s="278">
        <f>D5/B5*100</f>
        <v>36.336109008327028</v>
      </c>
    </row>
    <row r="16" spans="1:4" ht="30" x14ac:dyDescent="0.25">
      <c r="A16" s="279" t="s">
        <v>821</v>
      </c>
      <c r="B16" s="283">
        <f>C4/B4*100</f>
        <v>15.815427967594223</v>
      </c>
      <c r="C16" s="280">
        <f>D4/B4*100</f>
        <v>84.184572032405782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16.666666666666664</v>
      </c>
      <c r="C21" s="276">
        <f>C14</f>
        <v>83.333333333333343</v>
      </c>
    </row>
    <row r="22" spans="1:3" ht="60" x14ac:dyDescent="0.25">
      <c r="A22" s="277" t="s">
        <v>823</v>
      </c>
      <c r="B22" s="282">
        <f t="shared" ref="B22:C23" si="0">B15</f>
        <v>63.663890991672979</v>
      </c>
      <c r="C22" s="278">
        <f t="shared" si="0"/>
        <v>36.336109008327028</v>
      </c>
    </row>
    <row r="23" spans="1:3" ht="30" x14ac:dyDescent="0.25">
      <c r="A23" s="279" t="s">
        <v>858</v>
      </c>
      <c r="B23" s="285">
        <f t="shared" si="0"/>
        <v>15.815427967594223</v>
      </c>
      <c r="C23" s="284">
        <f t="shared" si="0"/>
        <v>84.184572032405782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69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64.5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50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161</v>
      </c>
      <c r="C6" s="973">
        <v>0</v>
      </c>
      <c r="D6" s="945">
        <v>161</v>
      </c>
      <c r="E6" s="973">
        <v>127</v>
      </c>
      <c r="F6" s="973">
        <v>0</v>
      </c>
      <c r="G6" s="945">
        <v>127</v>
      </c>
      <c r="H6" s="599">
        <v>130</v>
      </c>
      <c r="I6" s="616">
        <v>0</v>
      </c>
      <c r="J6" s="945">
        <v>130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24</v>
      </c>
      <c r="C12" s="600">
        <v>33</v>
      </c>
      <c r="D12" s="600">
        <v>38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39</v>
      </c>
      <c r="C14" s="751">
        <v>49</v>
      </c>
      <c r="D14" s="751">
        <v>59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43</v>
      </c>
      <c r="C16" s="1029">
        <v>34</v>
      </c>
      <c r="D16" s="751">
        <v>22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21</v>
      </c>
      <c r="C17" s="752">
        <v>14</v>
      </c>
      <c r="D17" s="752">
        <v>28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18.897637795275589</v>
      </c>
      <c r="C21" s="289">
        <f>C12/SUM(C12:C17)*100</f>
        <v>25.384615384615383</v>
      </c>
      <c r="D21" s="289">
        <f>D12/SUM(D12:D17)*100</f>
        <v>25.850340136054424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30.708661417322837</v>
      </c>
      <c r="C23" s="290">
        <f>C14/SUM(C12:C17)*100</f>
        <v>37.692307692307693</v>
      </c>
      <c r="D23" s="290">
        <f>D14/SUM(D12:D17)*100</f>
        <v>40.136054421768705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33.858267716535437</v>
      </c>
      <c r="C25" s="290">
        <f>C16/SUM(C12:C17)*100</f>
        <v>26.153846153846157</v>
      </c>
      <c r="D25" s="290">
        <f>D16/SUM(D12:D17)*100</f>
        <v>14.965986394557824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16.535433070866144</v>
      </c>
      <c r="C26" s="291">
        <f>C17/SUM(C12:C17)*100</f>
        <v>10.76923076923077</v>
      </c>
      <c r="D26" s="291">
        <f>D17/SUM(D12:D17)*100</f>
        <v>19.047619047619047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48.3</v>
      </c>
      <c r="C7" s="600">
        <v>52.2</v>
      </c>
      <c r="D7" s="600">
        <v>54.3</v>
      </c>
    </row>
    <row r="8" spans="1:6" x14ac:dyDescent="0.25">
      <c r="A8" s="695" t="s">
        <v>944</v>
      </c>
      <c r="B8" s="751">
        <v>10.3</v>
      </c>
      <c r="C8" s="751">
        <v>6.2</v>
      </c>
      <c r="D8" s="751">
        <v>5.5</v>
      </c>
    </row>
    <row r="9" spans="1:6" x14ac:dyDescent="0.25">
      <c r="A9" s="696" t="s">
        <v>224</v>
      </c>
      <c r="B9" s="752">
        <v>41.4</v>
      </c>
      <c r="C9" s="752">
        <v>41.6</v>
      </c>
      <c r="D9" s="752">
        <v>40.200000000000003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48.3</v>
      </c>
      <c r="C13" s="697">
        <f t="shared" ref="C13:D13" si="1">IF(ISBLANK(C7),"",C7)</f>
        <v>52.2</v>
      </c>
      <c r="D13" s="697">
        <f t="shared" si="1"/>
        <v>54.3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10.3</v>
      </c>
      <c r="C14" s="698">
        <f t="shared" si="2"/>
        <v>6.2</v>
      </c>
      <c r="D14" s="698">
        <f t="shared" si="2"/>
        <v>5.5</v>
      </c>
    </row>
    <row r="15" spans="1:6" x14ac:dyDescent="0.25">
      <c r="A15" s="702" t="s">
        <v>1630</v>
      </c>
      <c r="B15" s="699">
        <f t="shared" si="2"/>
        <v>41.4</v>
      </c>
      <c r="C15" s="699">
        <f t="shared" si="2"/>
        <v>41.6</v>
      </c>
      <c r="D15" s="699">
        <f t="shared" si="2"/>
        <v>40.200000000000003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48.3</v>
      </c>
      <c r="C18" s="697">
        <f t="shared" ref="C18:D18" si="4">IF(ISBLANK(C7),"",C7)</f>
        <v>52.2</v>
      </c>
      <c r="D18" s="697">
        <f t="shared" si="4"/>
        <v>54.3</v>
      </c>
    </row>
    <row r="19" spans="1:5" x14ac:dyDescent="0.25">
      <c r="A19" s="701" t="s">
        <v>1632</v>
      </c>
      <c r="B19" s="698">
        <f t="shared" ref="B19:D20" si="5">IF(ISBLANK(B8),"",B8)</f>
        <v>10.3</v>
      </c>
      <c r="C19" s="698">
        <f t="shared" si="5"/>
        <v>6.2</v>
      </c>
      <c r="D19" s="698">
        <f t="shared" si="5"/>
        <v>5.5</v>
      </c>
    </row>
    <row r="20" spans="1:5" x14ac:dyDescent="0.25">
      <c r="A20" s="702" t="s">
        <v>1633</v>
      </c>
      <c r="B20" s="699">
        <f t="shared" si="5"/>
        <v>41.4</v>
      </c>
      <c r="C20" s="699">
        <f t="shared" si="5"/>
        <v>41.6</v>
      </c>
      <c r="D20" s="699">
        <f t="shared" si="5"/>
        <v>40.200000000000003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142.1</v>
      </c>
      <c r="C5" s="611">
        <v>115.6</v>
      </c>
      <c r="D5" s="1030">
        <v>125.5</v>
      </c>
      <c r="F5" s="28"/>
      <c r="G5" s="693">
        <f>A5</f>
        <v>2020</v>
      </c>
      <c r="H5" s="669">
        <f>IF(ISBLANK(B5),"",B5)</f>
        <v>142.1</v>
      </c>
      <c r="I5" s="618">
        <f t="shared" ref="H5:I7" si="0">IF(ISBLANK(C5),"",C5)</f>
        <v>115.6</v>
      </c>
    </row>
    <row r="6" spans="1:10" x14ac:dyDescent="0.25">
      <c r="A6" s="749">
        <v>2021</v>
      </c>
      <c r="B6" s="601">
        <v>131.30000000000001</v>
      </c>
      <c r="C6" s="612">
        <v>128.6</v>
      </c>
      <c r="D6" s="946">
        <v>129.69999999999999</v>
      </c>
      <c r="F6" s="44"/>
      <c r="G6" s="693">
        <f t="shared" ref="G6:G7" si="1">A6</f>
        <v>2021</v>
      </c>
      <c r="H6" s="670">
        <f t="shared" si="0"/>
        <v>131.30000000000001</v>
      </c>
      <c r="I6" s="619">
        <f t="shared" si="0"/>
        <v>128.6</v>
      </c>
    </row>
    <row r="7" spans="1:10" x14ac:dyDescent="0.25">
      <c r="A7" s="750">
        <v>2022</v>
      </c>
      <c r="B7" s="601">
        <v>115.8</v>
      </c>
      <c r="C7" s="612">
        <v>116.7</v>
      </c>
      <c r="D7" s="946">
        <v>116.3</v>
      </c>
      <c r="F7" s="44"/>
      <c r="G7" s="693">
        <f t="shared" si="1"/>
        <v>2022</v>
      </c>
      <c r="H7" s="671">
        <f t="shared" si="0"/>
        <v>115.8</v>
      </c>
      <c r="I7" s="620">
        <f t="shared" si="0"/>
        <v>116.7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142.1</v>
      </c>
      <c r="I13" s="618">
        <f>IF(ISBLANK(C5),"",C5)</f>
        <v>115.6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131.30000000000001</v>
      </c>
      <c r="I14" s="619">
        <f t="shared" si="3"/>
        <v>128.6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115.8</v>
      </c>
      <c r="I15" s="620">
        <f t="shared" si="4"/>
        <v>116.7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Rekovac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366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8161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5.4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27.1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-21.7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71.97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51.5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340.2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2.4300000000000002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6876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6732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132</v>
      </c>
      <c r="C63" s="548">
        <f>IF(ISBLANK('DEM2'!C7),"-",'DEM2'!C7)</f>
        <v>151</v>
      </c>
      <c r="D63" s="548"/>
      <c r="E63" s="548">
        <f>IF(ISBLANK('DEM2'!D8),"-",'DEM2'!D8)</f>
        <v>139</v>
      </c>
      <c r="F63" s="548">
        <f>IF(ISBLANK('DEM2'!C8),"-",'DEM2'!C8)</f>
        <v>155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202</v>
      </c>
      <c r="C64" s="317">
        <f>IF(ISBLANK('DEM2'!F7),"-",'DEM2'!F7)</f>
        <v>231</v>
      </c>
      <c r="D64" s="789"/>
      <c r="E64" s="317">
        <f>IF(ISBLANK('DEM2'!G8),"-",'DEM2'!G8)</f>
        <v>183</v>
      </c>
      <c r="F64" s="317">
        <f>IF(ISBLANK('DEM2'!F8),"-",'DEM2'!F8)</f>
        <v>216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152</v>
      </c>
      <c r="C65" s="345">
        <f>IF(ISBLANK('DEM2'!I7),"-",'DEM2'!I7)</f>
        <v>140</v>
      </c>
      <c r="D65" s="393"/>
      <c r="E65" s="345">
        <f>IF(ISBLANK('DEM2'!J8),"-",'DEM2'!J8)</f>
        <v>139</v>
      </c>
      <c r="F65" s="345">
        <f>IF(ISBLANK('DEM2'!I8),"-",'DEM2'!I8)</f>
        <v>138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448</v>
      </c>
      <c r="C66" s="317">
        <f>IF(ISBLANK('DEM2'!L7),"-",'DEM2'!L7)</f>
        <v>481</v>
      </c>
      <c r="D66" s="395"/>
      <c r="E66" s="317">
        <f>IF(ISBLANK('DEM2'!M8),"-",'DEM2'!M8)</f>
        <v>429</v>
      </c>
      <c r="F66" s="317">
        <f>IF(ISBLANK('DEM2'!L8),"-",'DEM2'!L8)</f>
        <v>476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566</v>
      </c>
      <c r="C67" s="317">
        <f>IF(ISBLANK('DEM2'!O7),"-",'DEM2'!O7)</f>
        <v>613</v>
      </c>
      <c r="D67" s="395"/>
      <c r="E67" s="317">
        <f>IF(ISBLANK('DEM2'!P8),"-",'DEM2'!P8)</f>
        <v>500</v>
      </c>
      <c r="F67" s="317">
        <f>IF(ISBLANK('DEM2'!O8),"-",'DEM2'!O8)</f>
        <v>553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2281</v>
      </c>
      <c r="C68" s="414">
        <f>IF(ISBLANK('DEM2'!R7),"-",'DEM2'!R7)</f>
        <v>2582</v>
      </c>
      <c r="D68" s="420"/>
      <c r="E68" s="414">
        <f>IF(ISBLANK('DEM2'!S8),"-",'DEM2'!S8)</f>
        <v>2156</v>
      </c>
      <c r="F68" s="414">
        <f>IF(ISBLANK('DEM2'!R8),"-",'DEM2'!R8)</f>
        <v>2430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4245</v>
      </c>
      <c r="C69" s="463">
        <f>IF(ISBLANK('DEM2'!U7),"-",'DEM2'!U7)</f>
        <v>4292</v>
      </c>
      <c r="D69" s="799"/>
      <c r="E69" s="463">
        <f>IF(ISBLANK('DEM2'!V8),"-",'DEM2'!V8)</f>
        <v>3995</v>
      </c>
      <c r="F69" s="463">
        <f>IF(ISBLANK('DEM2'!U8),"-",'DEM2'!U8)</f>
        <v>4166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1535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1924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23.6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63067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864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47.4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146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17.600000000000001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931921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114192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356838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203633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43725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153119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18762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20367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2496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377968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46314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386628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47375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79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284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94313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2929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4334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2326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8058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2839</v>
      </c>
      <c r="C300" s="808">
        <f>IF(ISBLANK(POLJ3!C4),"-",POLJ3!C4)</f>
        <v>449</v>
      </c>
      <c r="D300" s="1160">
        <f>IF(ISBLANK(POLJ3!D4),"-",POLJ3!D4)</f>
        <v>2390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3963</v>
      </c>
      <c r="C301" s="789">
        <f>IF(ISBLANK(POLJ3!C5),"-",POLJ3!C5)</f>
        <v>2523</v>
      </c>
      <c r="D301" s="1161">
        <f>IF(ISBLANK(POLJ3!D5),"-",POLJ3!D5)</f>
        <v>1440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6</v>
      </c>
      <c r="C302" s="790">
        <f>IF(ISBLANK(POLJ3!C6),"-",POLJ3!C6)</f>
        <v>1</v>
      </c>
      <c r="D302" s="1162">
        <f>IF(ISBLANK(POLJ3!D6),"-",POLJ3!D6)</f>
        <v>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50</v>
      </c>
      <c r="C303" s="791">
        <f>IF(ISBLANK(POLJ3!C7),"-",POLJ3!C7)</f>
        <v>15</v>
      </c>
      <c r="D303" s="1163">
        <f>IF(ISBLANK(POLJ3!D7),"-",POLJ3!D7)</f>
        <v>35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2929</v>
      </c>
      <c r="C304" s="807">
        <f>IF(ISBLANK(POLJ3!C8),"-",POLJ3!C8)</f>
        <v>426</v>
      </c>
      <c r="D304" s="1164">
        <f>IF(ISBLANK(POLJ3!D8),"-",POLJ3!D8)</f>
        <v>2503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90.85</v>
      </c>
      <c r="C310" s="1165"/>
      <c r="D310" s="3"/>
      <c r="E310" s="5"/>
      <c r="F310" s="5"/>
      <c r="G310" s="815" t="s">
        <v>765</v>
      </c>
      <c r="H310" s="816">
        <f>IF(ISBLANK(POLJ2!H3),"-",POLJ2!H3)</f>
        <v>3818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7339.2</v>
      </c>
      <c r="C311" s="1154"/>
      <c r="D311" s="3"/>
      <c r="E311" s="5"/>
      <c r="F311" s="5"/>
      <c r="G311" s="810" t="s">
        <v>766</v>
      </c>
      <c r="H311" s="248">
        <f>IF(ISBLANK(POLJ2!H4),"-",POLJ2!H4)</f>
        <v>9642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1651.53</v>
      </c>
      <c r="C312" s="1154"/>
      <c r="D312" s="3"/>
      <c r="E312" s="5"/>
      <c r="F312" s="5"/>
      <c r="G312" s="810" t="s">
        <v>767</v>
      </c>
      <c r="H312" s="248">
        <f>IF(ISBLANK(POLJ2!H5),"-",POLJ2!H5)</f>
        <v>15007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408.09</v>
      </c>
      <c r="C313" s="1154"/>
      <c r="D313" s="3"/>
      <c r="E313" s="5"/>
      <c r="F313" s="5"/>
      <c r="G313" s="812" t="s">
        <v>768</v>
      </c>
      <c r="H313" s="249">
        <f>IF(ISBLANK(POLJ2!H6),"-",POLJ2!H6)</f>
        <v>109855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21.67</v>
      </c>
      <c r="C314" s="1154"/>
      <c r="D314" s="3"/>
      <c r="E314" s="5"/>
      <c r="F314" s="5"/>
      <c r="G314" s="814" t="s">
        <v>16</v>
      </c>
      <c r="H314" s="817">
        <f>IF(ISBLANK(POLJ2!H7),"-",POLJ2!H7)</f>
        <v>138322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2848.42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12359.76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27.2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130</v>
      </c>
      <c r="I364" s="808">
        <f>IF(ISBLANK(OBRAZ2!I6),"-",OBRAZ2!I6)</f>
        <v>0</v>
      </c>
      <c r="J364" s="808">
        <f>IF(ISBLANK(OBRAZ2!J6),"-",OBRAZ2!J6)</f>
        <v>130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69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64.5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50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18.897637795275589</v>
      </c>
      <c r="I375" s="850">
        <f>IF(ISBLANK(OBRAZ2!C12),"-",OBRAZ2!C21)</f>
        <v>25.384615384615383</v>
      </c>
      <c r="J375" s="850">
        <f>IF(ISBLANK(OBRAZ2!D12),"-",OBRAZ2!D21)</f>
        <v>25.850340136054424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30.708661417322837</v>
      </c>
      <c r="I377" s="851">
        <f>IF(ISBLANK(OBRAZ2!C14),"-",OBRAZ2!C23)</f>
        <v>37.692307692307693</v>
      </c>
      <c r="J377" s="851">
        <f>IF(ISBLANK(OBRAZ2!D14),"-",OBRAZ2!D23)</f>
        <v>40.136054421768705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33.858267716535437</v>
      </c>
      <c r="I379" s="851">
        <f>IF(ISBLANK(OBRAZ2!C16),"-",OBRAZ2!C25)</f>
        <v>26.153846153846157</v>
      </c>
      <c r="J379" s="851">
        <f>IF(ISBLANK(OBRAZ2!D16),"-",OBRAZ2!D25)</f>
        <v>14.965986394557824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16.535433070866144</v>
      </c>
      <c r="I380" s="852">
        <f>IF(ISBLANK(OBRAZ2!C17),"-",OBRAZ2!C26)</f>
        <v>10.76923076923077</v>
      </c>
      <c r="J380" s="852">
        <f>IF(ISBLANK(OBRAZ2!D17),"-",OBRAZ2!D26)</f>
        <v>19.047619047619047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113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48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92.3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195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6.6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1.1000000000000001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172.2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1.33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75.900000000000006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1060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353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2684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12.4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12.4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0.6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241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30.7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46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0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69.900000000000006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177.887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961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773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17013.22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15.53069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54</v>
      </c>
      <c r="D696" s="315"/>
      <c r="E696" s="314"/>
      <c r="F696" s="5"/>
      <c r="G696" s="837">
        <v>2012</v>
      </c>
      <c r="H696" s="835">
        <f>IF(ISBLANK(INDEKSI2!B5),"-",INDEKSI2!B5)</f>
        <v>20.170000000000002</v>
      </c>
      <c r="I696" s="835">
        <f>IF(ISBLANK(INDEKSI2!C5),"-",INDEKSI2!C5)</f>
        <v>138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46.75</v>
      </c>
      <c r="D697" s="315"/>
      <c r="E697" s="314"/>
      <c r="F697" s="5"/>
      <c r="G697" s="838">
        <v>2013</v>
      </c>
      <c r="H697" s="559">
        <f>IF(ISBLANK(INDEKSI2!B6),"-",INDEKSI2!B6)</f>
        <v>22.15</v>
      </c>
      <c r="I697" s="559">
        <f>IF(ISBLANK(INDEKSI2!C6),"-",INDEKSI2!C6)</f>
        <v>135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22.06</v>
      </c>
      <c r="I698" s="836">
        <f>IF(ISBLANK(INDEKSI2!C7),"-",INDEKSI2!C7)</f>
        <v>135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9</v>
      </c>
      <c r="D6" s="612">
        <v>0</v>
      </c>
      <c r="E6" s="612">
        <v>9</v>
      </c>
      <c r="F6" s="1033">
        <v>14</v>
      </c>
      <c r="G6" s="612">
        <v>11</v>
      </c>
      <c r="H6" s="980">
        <v>3</v>
      </c>
      <c r="I6" s="1034">
        <v>14.7</v>
      </c>
      <c r="J6" s="612">
        <v>21.2</v>
      </c>
      <c r="K6" s="1035">
        <v>6.9</v>
      </c>
      <c r="L6" s="1033">
        <v>49</v>
      </c>
      <c r="M6" s="612">
        <v>29</v>
      </c>
      <c r="N6" s="1028">
        <v>20</v>
      </c>
      <c r="O6" s="1034">
        <v>46.9</v>
      </c>
      <c r="P6" s="612">
        <v>48.3</v>
      </c>
      <c r="Q6" s="1028">
        <v>44.9</v>
      </c>
      <c r="R6" s="1033">
        <v>64</v>
      </c>
      <c r="S6" s="612">
        <v>37</v>
      </c>
      <c r="T6" s="1035">
        <v>27</v>
      </c>
    </row>
    <row r="7" spans="1:20" x14ac:dyDescent="0.25">
      <c r="A7" s="286">
        <v>2021</v>
      </c>
      <c r="B7" s="602">
        <v>1</v>
      </c>
      <c r="C7" s="601">
        <v>9</v>
      </c>
      <c r="D7" s="612">
        <v>0</v>
      </c>
      <c r="E7" s="612">
        <v>9</v>
      </c>
      <c r="F7" s="1033">
        <v>17</v>
      </c>
      <c r="G7" s="612">
        <v>7</v>
      </c>
      <c r="H7" s="980">
        <v>10</v>
      </c>
      <c r="I7" s="1034">
        <v>16.600000000000001</v>
      </c>
      <c r="J7" s="612">
        <v>14.3</v>
      </c>
      <c r="K7" s="1035">
        <v>18.7</v>
      </c>
      <c r="L7" s="1033">
        <v>65</v>
      </c>
      <c r="M7" s="612">
        <v>40</v>
      </c>
      <c r="N7" s="1028">
        <v>25</v>
      </c>
      <c r="O7" s="1034">
        <v>67.7</v>
      </c>
      <c r="P7" s="612">
        <v>71.400000000000006</v>
      </c>
      <c r="Q7" s="1028">
        <v>62.5</v>
      </c>
      <c r="R7" s="1033">
        <v>48</v>
      </c>
      <c r="S7" s="612">
        <v>27</v>
      </c>
      <c r="T7" s="1035">
        <v>21</v>
      </c>
    </row>
    <row r="8" spans="1:20" x14ac:dyDescent="0.25">
      <c r="A8" s="219">
        <v>2022</v>
      </c>
      <c r="B8" s="617">
        <v>1</v>
      </c>
      <c r="C8" s="947">
        <v>9</v>
      </c>
      <c r="D8" s="981">
        <v>0</v>
      </c>
      <c r="E8" s="981">
        <v>9</v>
      </c>
      <c r="F8" s="1036">
        <v>28</v>
      </c>
      <c r="G8" s="981">
        <v>14</v>
      </c>
      <c r="H8" s="979">
        <v>14</v>
      </c>
      <c r="I8" s="754">
        <v>27.2</v>
      </c>
      <c r="J8" s="981">
        <v>28.6</v>
      </c>
      <c r="K8" s="1037">
        <v>25.9</v>
      </c>
      <c r="L8" s="1036">
        <v>69</v>
      </c>
      <c r="M8" s="981">
        <v>35</v>
      </c>
      <c r="N8" s="691">
        <v>34</v>
      </c>
      <c r="O8" s="754">
        <v>64.5</v>
      </c>
      <c r="P8" s="981">
        <v>58.8</v>
      </c>
      <c r="Q8" s="691">
        <v>71.599999999999994</v>
      </c>
      <c r="R8" s="1036">
        <v>50</v>
      </c>
      <c r="S8" s="981">
        <v>28</v>
      </c>
      <c r="T8" s="1037">
        <v>22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113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40.983606557377051</v>
      </c>
      <c r="C21" s="739">
        <f>B10/(B7+B10)*100</f>
        <v>59.016393442622949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55.940594059405946</v>
      </c>
      <c r="C22" s="739">
        <f>B11/(B8+B11)*100</f>
        <v>44.059405940594061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40.983606557377051</v>
      </c>
      <c r="C26" s="739">
        <f>C21</f>
        <v>59.016393442622949</v>
      </c>
    </row>
    <row r="27" spans="1:10" ht="24.75" x14ac:dyDescent="0.25">
      <c r="A27" s="742" t="s">
        <v>1407</v>
      </c>
      <c r="B27" s="739">
        <f>B22</f>
        <v>55.940594059405946</v>
      </c>
      <c r="C27" s="739">
        <f>C22</f>
        <v>44.059405940594061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2</v>
      </c>
      <c r="D5" s="914" t="s">
        <v>5</v>
      </c>
      <c r="E5" s="211"/>
      <c r="F5" s="125">
        <v>2021</v>
      </c>
      <c r="G5" s="70">
        <v>2</v>
      </c>
      <c r="H5" s="55">
        <v>0</v>
      </c>
      <c r="I5" s="110">
        <v>2</v>
      </c>
      <c r="J5" s="70">
        <v>22</v>
      </c>
      <c r="K5" s="55">
        <v>0</v>
      </c>
      <c r="L5" s="110">
        <v>22</v>
      </c>
      <c r="M5" s="70">
        <v>69</v>
      </c>
      <c r="N5" s="55">
        <v>128</v>
      </c>
      <c r="O5" s="70">
        <v>113</v>
      </c>
      <c r="P5" s="110">
        <v>93</v>
      </c>
    </row>
    <row r="6" spans="1:16" x14ac:dyDescent="0.25">
      <c r="A6" s="923" t="s">
        <v>259</v>
      </c>
      <c r="B6" s="1096">
        <v>0</v>
      </c>
      <c r="C6" s="1097">
        <v>21</v>
      </c>
      <c r="D6" s="915" t="s">
        <v>5</v>
      </c>
      <c r="E6" s="254"/>
      <c r="F6" s="125">
        <v>2022</v>
      </c>
      <c r="G6" s="212">
        <v>2</v>
      </c>
      <c r="H6" s="58">
        <v>0</v>
      </c>
      <c r="I6" s="160">
        <v>2</v>
      </c>
      <c r="J6" s="212">
        <v>21</v>
      </c>
      <c r="K6" s="58">
        <v>0</v>
      </c>
      <c r="L6" s="160">
        <v>21</v>
      </c>
      <c r="M6" s="212">
        <v>75</v>
      </c>
      <c r="N6" s="58">
        <v>113</v>
      </c>
      <c r="O6" s="212">
        <v>108</v>
      </c>
      <c r="P6" s="160">
        <v>89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0</v>
      </c>
      <c r="I7" s="169">
        <v>2</v>
      </c>
      <c r="J7" s="167"/>
      <c r="K7" s="94"/>
      <c r="L7" s="169"/>
      <c r="M7" s="167">
        <v>176</v>
      </c>
      <c r="N7" s="94">
        <v>206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89.5</v>
      </c>
      <c r="C5" s="611">
        <v>94.9</v>
      </c>
      <c r="D5" s="945">
        <v>83.8</v>
      </c>
      <c r="E5" s="610"/>
      <c r="F5" s="611"/>
      <c r="G5" s="945"/>
      <c r="H5" s="610"/>
      <c r="I5" s="611"/>
      <c r="J5" s="945"/>
      <c r="K5" s="610">
        <v>85</v>
      </c>
      <c r="L5" s="611">
        <v>37</v>
      </c>
      <c r="M5" s="945">
        <v>48</v>
      </c>
      <c r="N5" s="610">
        <v>114.9</v>
      </c>
      <c r="O5" s="611">
        <v>105.7</v>
      </c>
      <c r="P5" s="945">
        <v>123.1</v>
      </c>
      <c r="Q5" s="610">
        <v>0.4</v>
      </c>
      <c r="R5" s="611">
        <v>0.8</v>
      </c>
      <c r="S5" s="945">
        <v>0</v>
      </c>
    </row>
    <row r="6" spans="1:19" x14ac:dyDescent="0.25">
      <c r="A6" s="286">
        <v>2021</v>
      </c>
      <c r="B6" s="457">
        <v>90.8</v>
      </c>
      <c r="C6" s="458">
        <v>93.9</v>
      </c>
      <c r="D6" s="976">
        <v>87.1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66</v>
      </c>
      <c r="L6" s="458">
        <v>35</v>
      </c>
      <c r="M6" s="976">
        <v>31</v>
      </c>
      <c r="N6" s="457">
        <v>106.5</v>
      </c>
      <c r="O6" s="458">
        <v>102.9</v>
      </c>
      <c r="P6" s="976">
        <v>110.7</v>
      </c>
      <c r="Q6" s="457">
        <v>0.2</v>
      </c>
      <c r="R6" s="458">
        <v>0.4</v>
      </c>
      <c r="S6" s="976">
        <v>0</v>
      </c>
    </row>
    <row r="7" spans="1:19" x14ac:dyDescent="0.25">
      <c r="A7" s="286">
        <v>2022</v>
      </c>
      <c r="B7" s="601">
        <v>94.5</v>
      </c>
      <c r="C7" s="612">
        <v>94.9</v>
      </c>
      <c r="D7" s="980">
        <v>94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48</v>
      </c>
      <c r="L7" s="612">
        <v>26</v>
      </c>
      <c r="M7" s="980">
        <v>22</v>
      </c>
      <c r="N7" s="601">
        <v>92.3</v>
      </c>
      <c r="O7" s="612">
        <v>81.3</v>
      </c>
      <c r="P7" s="980">
        <v>110</v>
      </c>
      <c r="Q7" s="601">
        <v>0</v>
      </c>
      <c r="R7" s="612">
        <v>0.5</v>
      </c>
      <c r="S7" s="980">
        <v>-0.6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6.6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356838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43725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28</v>
      </c>
      <c r="C5" s="616">
        <v>18</v>
      </c>
      <c r="D5" s="616">
        <v>10</v>
      </c>
      <c r="E5" s="599">
        <v>154</v>
      </c>
      <c r="F5" s="616">
        <v>72</v>
      </c>
      <c r="G5" s="945">
        <v>82</v>
      </c>
      <c r="H5" s="616">
        <v>0</v>
      </c>
      <c r="I5" s="616">
        <v>0</v>
      </c>
      <c r="J5" s="616">
        <v>0</v>
      </c>
      <c r="K5" s="217">
        <f>SUM(B5,E5,H5)</f>
        <v>182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35</v>
      </c>
      <c r="C6" s="612">
        <v>22</v>
      </c>
      <c r="D6" s="946">
        <v>13</v>
      </c>
      <c r="E6" s="601">
        <v>133</v>
      </c>
      <c r="F6" s="612">
        <v>61</v>
      </c>
      <c r="G6" s="946">
        <v>72</v>
      </c>
      <c r="H6" s="601">
        <v>0</v>
      </c>
      <c r="I6" s="612">
        <v>0</v>
      </c>
      <c r="J6" s="612">
        <v>0</v>
      </c>
      <c r="K6" s="218">
        <f>SUM(B6,E6,H6)</f>
        <v>168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59</v>
      </c>
      <c r="C7" s="612">
        <v>34</v>
      </c>
      <c r="D7" s="946">
        <v>25</v>
      </c>
      <c r="E7" s="601">
        <v>136</v>
      </c>
      <c r="F7" s="612">
        <v>69</v>
      </c>
      <c r="G7" s="946">
        <v>67</v>
      </c>
      <c r="H7" s="601">
        <v>0</v>
      </c>
      <c r="I7" s="612">
        <v>0</v>
      </c>
      <c r="J7" s="612">
        <v>0</v>
      </c>
      <c r="K7" s="218">
        <f>SUM(B7,E7,H7)</f>
        <v>195</v>
      </c>
      <c r="M7" s="106" t="s">
        <v>285</v>
      </c>
      <c r="N7" s="220">
        <f>IF(ISBLANK(G7),"",G7)</f>
        <v>67</v>
      </c>
      <c r="O7" s="107">
        <f>IF(ISBLANK(F7),"",F7)</f>
        <v>69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25</v>
      </c>
      <c r="O8" s="83">
        <f>IF(ISBLANK(C7),"",C7)</f>
        <v>34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67</v>
      </c>
      <c r="O14" s="107">
        <f>IF(ISBLANK(F7),"",F7)</f>
        <v>69</v>
      </c>
      <c r="P14" s="211"/>
    </row>
    <row r="15" spans="1:17" ht="26.25" customHeight="1" x14ac:dyDescent="0.25">
      <c r="M15" s="108" t="s">
        <v>516</v>
      </c>
      <c r="N15" s="170">
        <f>IF(ISBLANK(D7),"",D7)</f>
        <v>25</v>
      </c>
      <c r="O15" s="83">
        <f>IF(ISBLANK(C7),"",C7)</f>
        <v>34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20</v>
      </c>
      <c r="C21" s="616">
        <v>13</v>
      </c>
      <c r="D21" s="616">
        <v>7</v>
      </c>
      <c r="E21" s="599">
        <v>56</v>
      </c>
      <c r="F21" s="616">
        <v>30</v>
      </c>
      <c r="G21" s="945">
        <v>26</v>
      </c>
      <c r="H21" s="616">
        <v>0</v>
      </c>
      <c r="I21" s="616">
        <v>0</v>
      </c>
      <c r="J21" s="616">
        <v>0</v>
      </c>
      <c r="K21" s="217">
        <f>SUM(B21,E21,H21)</f>
        <v>76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18</v>
      </c>
      <c r="C22" s="1028">
        <v>13</v>
      </c>
      <c r="D22" s="980">
        <v>5</v>
      </c>
      <c r="E22" s="1034">
        <v>40</v>
      </c>
      <c r="F22" s="1028">
        <v>15</v>
      </c>
      <c r="G22" s="980">
        <v>25</v>
      </c>
      <c r="H22" s="1034">
        <v>0</v>
      </c>
      <c r="I22" s="1028">
        <v>0</v>
      </c>
      <c r="J22" s="1028">
        <v>0</v>
      </c>
      <c r="K22" s="218">
        <f>SUM(B22,E22,H22)</f>
        <v>58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9</v>
      </c>
      <c r="C23" s="1028">
        <v>4</v>
      </c>
      <c r="D23" s="980">
        <v>5</v>
      </c>
      <c r="E23" s="1034">
        <v>33</v>
      </c>
      <c r="F23" s="1028">
        <v>16</v>
      </c>
      <c r="G23" s="980">
        <v>17</v>
      </c>
      <c r="H23" s="1034">
        <v>0</v>
      </c>
      <c r="I23" s="1028">
        <v>0</v>
      </c>
      <c r="J23" s="1028">
        <v>0</v>
      </c>
      <c r="K23" s="218">
        <f>SUM(B23,E23,H23)</f>
        <v>42</v>
      </c>
      <c r="M23" s="106" t="s">
        <v>285</v>
      </c>
      <c r="N23" s="220">
        <f>IF(ISBLANK(G23),"",G23)</f>
        <v>17</v>
      </c>
      <c r="O23" s="107">
        <f>IF(ISBLANK(F23),"",F23)</f>
        <v>16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</v>
      </c>
      <c r="O24" s="109">
        <f>IF(ISBLANK(C23),"",C23)</f>
        <v>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17</v>
      </c>
      <c r="O30" s="107">
        <f>IF(ISBLANK(F23),"",F23)</f>
        <v>16</v>
      </c>
      <c r="P30" s="211"/>
    </row>
    <row r="31" spans="1:17" ht="27.75" customHeight="1" x14ac:dyDescent="0.25">
      <c r="M31" s="108" t="s">
        <v>516</v>
      </c>
      <c r="N31" s="221">
        <f>IF(ISBLANK(D23),"",D23)</f>
        <v>5</v>
      </c>
      <c r="O31" s="109">
        <f>IF(ISBLANK(C23),"",C23)</f>
        <v>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203633</v>
      </c>
      <c r="D5" s="253"/>
    </row>
    <row r="6" spans="1:4" ht="30" x14ac:dyDescent="0.25">
      <c r="A6" s="686" t="s">
        <v>474</v>
      </c>
      <c r="B6" s="617">
        <v>153205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3.9</v>
      </c>
      <c r="J5" s="611">
        <v>3.3</v>
      </c>
      <c r="K5" s="945">
        <v>4.5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2.1</v>
      </c>
      <c r="J6" s="458">
        <v>0</v>
      </c>
      <c r="K6" s="976">
        <v>4.2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6.6</v>
      </c>
      <c r="J7" s="612">
        <v>5.6</v>
      </c>
      <c r="K7" s="980">
        <v>7.6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19</v>
      </c>
      <c r="C5" s="207">
        <v>16</v>
      </c>
      <c r="G5" s="113"/>
      <c r="H5" s="174" t="s">
        <v>586</v>
      </c>
      <c r="I5" s="207">
        <v>8</v>
      </c>
      <c r="J5" s="207">
        <v>3</v>
      </c>
    </row>
    <row r="6" spans="1:13" ht="15" customHeight="1" x14ac:dyDescent="0.25">
      <c r="A6" s="175" t="s">
        <v>587</v>
      </c>
      <c r="B6" s="208">
        <v>477</v>
      </c>
      <c r="C6" s="208">
        <v>64</v>
      </c>
      <c r="G6" s="113"/>
      <c r="H6" s="175" t="s">
        <v>587</v>
      </c>
      <c r="I6" s="208">
        <v>63</v>
      </c>
      <c r="J6" s="208">
        <v>17</v>
      </c>
    </row>
    <row r="7" spans="1:13" ht="15" customHeight="1" x14ac:dyDescent="0.25">
      <c r="A7" s="175" t="s">
        <v>588</v>
      </c>
      <c r="B7" s="208">
        <v>1650</v>
      </c>
      <c r="C7" s="208">
        <v>1299</v>
      </c>
      <c r="G7" s="113"/>
      <c r="H7" s="175" t="s">
        <v>588</v>
      </c>
      <c r="I7" s="208">
        <v>720</v>
      </c>
      <c r="J7" s="208">
        <v>474</v>
      </c>
    </row>
    <row r="8" spans="1:13" ht="15" customHeight="1" x14ac:dyDescent="0.25">
      <c r="A8" s="175" t="s">
        <v>589</v>
      </c>
      <c r="B8" s="208">
        <v>1366</v>
      </c>
      <c r="C8" s="208">
        <v>1319</v>
      </c>
      <c r="G8" s="113"/>
      <c r="H8" s="175" t="s">
        <v>589</v>
      </c>
      <c r="I8" s="208">
        <v>1169</v>
      </c>
      <c r="J8" s="208">
        <v>1026</v>
      </c>
    </row>
    <row r="9" spans="1:13" ht="15" customHeight="1" x14ac:dyDescent="0.25">
      <c r="A9" s="175" t="s">
        <v>590</v>
      </c>
      <c r="B9" s="208">
        <v>1310</v>
      </c>
      <c r="C9" s="208">
        <v>1891</v>
      </c>
      <c r="G9" s="113"/>
      <c r="H9" s="175" t="s">
        <v>590</v>
      </c>
      <c r="I9" s="208">
        <v>1333</v>
      </c>
      <c r="J9" s="208">
        <v>1912</v>
      </c>
    </row>
    <row r="10" spans="1:13" ht="15" customHeight="1" x14ac:dyDescent="0.25">
      <c r="A10" s="175" t="s">
        <v>591</v>
      </c>
      <c r="B10" s="208">
        <v>121</v>
      </c>
      <c r="C10" s="208">
        <v>124</v>
      </c>
      <c r="G10" s="113"/>
      <c r="H10" s="175" t="s">
        <v>591</v>
      </c>
      <c r="I10" s="208">
        <v>121</v>
      </c>
      <c r="J10" s="208">
        <v>137</v>
      </c>
    </row>
    <row r="11" spans="1:13" ht="15" customHeight="1" x14ac:dyDescent="0.25">
      <c r="A11" s="176" t="s">
        <v>592</v>
      </c>
      <c r="B11" s="209">
        <v>138</v>
      </c>
      <c r="C11" s="209">
        <v>136</v>
      </c>
      <c r="G11" s="113"/>
      <c r="H11" s="176" t="s">
        <v>592</v>
      </c>
      <c r="I11" s="209">
        <v>236</v>
      </c>
      <c r="J11" s="209">
        <v>211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19</v>
      </c>
      <c r="C17" s="178">
        <f>IF(ISBLANK(C5),"0",C5)</f>
        <v>16</v>
      </c>
      <c r="G17" s="113"/>
      <c r="H17" s="174" t="s">
        <v>586</v>
      </c>
      <c r="I17" s="177">
        <f>IF(ISBLANK(I5),"0",I5)</f>
        <v>8</v>
      </c>
      <c r="J17" s="178">
        <f>IF(ISBLANK(J5),"0",J5)</f>
        <v>3</v>
      </c>
    </row>
    <row r="18" spans="1:13" ht="15" customHeight="1" x14ac:dyDescent="0.25">
      <c r="A18" s="175" t="s">
        <v>587</v>
      </c>
      <c r="B18" s="179">
        <f t="shared" ref="B18:C18" si="0">IF(ISBLANK(B6),"0",B6)</f>
        <v>477</v>
      </c>
      <c r="C18" s="180">
        <f t="shared" si="0"/>
        <v>64</v>
      </c>
      <c r="G18" s="113"/>
      <c r="H18" s="175" t="s">
        <v>587</v>
      </c>
      <c r="I18" s="179">
        <f t="shared" ref="I18:J18" si="1">IF(ISBLANK(I6),"0",I6)</f>
        <v>63</v>
      </c>
      <c r="J18" s="180">
        <f t="shared" si="1"/>
        <v>17</v>
      </c>
    </row>
    <row r="19" spans="1:13" ht="15" customHeight="1" x14ac:dyDescent="0.25">
      <c r="A19" s="175" t="s">
        <v>588</v>
      </c>
      <c r="B19" s="179">
        <f t="shared" ref="B19:C19" si="2">IF(ISBLANK(B7),"0",B7)</f>
        <v>1650</v>
      </c>
      <c r="C19" s="180">
        <f t="shared" si="2"/>
        <v>1299</v>
      </c>
      <c r="G19" s="113"/>
      <c r="H19" s="175" t="s">
        <v>588</v>
      </c>
      <c r="I19" s="179">
        <f t="shared" ref="I19:J19" si="3">IF(ISBLANK(I7),"0",I7)</f>
        <v>720</v>
      </c>
      <c r="J19" s="180">
        <f t="shared" si="3"/>
        <v>474</v>
      </c>
    </row>
    <row r="20" spans="1:13" ht="15" customHeight="1" x14ac:dyDescent="0.25">
      <c r="A20" s="175" t="s">
        <v>589</v>
      </c>
      <c r="B20" s="179">
        <f t="shared" ref="B20:C20" si="4">IF(ISBLANK(B8),"0",B8)</f>
        <v>1366</v>
      </c>
      <c r="C20" s="180">
        <f t="shared" si="4"/>
        <v>1319</v>
      </c>
      <c r="G20" s="113"/>
      <c r="H20" s="175" t="s">
        <v>589</v>
      </c>
      <c r="I20" s="179">
        <f t="shared" ref="I20:J20" si="5">IF(ISBLANK(I8),"0",I8)</f>
        <v>1169</v>
      </c>
      <c r="J20" s="180">
        <f t="shared" si="5"/>
        <v>1026</v>
      </c>
    </row>
    <row r="21" spans="1:13" ht="15" customHeight="1" x14ac:dyDescent="0.25">
      <c r="A21" s="175" t="s">
        <v>590</v>
      </c>
      <c r="B21" s="179">
        <f t="shared" ref="B21:C21" si="6">IF(ISBLANK(B9),"0",B9)</f>
        <v>1310</v>
      </c>
      <c r="C21" s="180">
        <f t="shared" si="6"/>
        <v>1891</v>
      </c>
      <c r="G21" s="113"/>
      <c r="H21" s="175" t="s">
        <v>590</v>
      </c>
      <c r="I21" s="179">
        <f t="shared" ref="I21:J21" si="7">IF(ISBLANK(I9),"0",I9)</f>
        <v>1333</v>
      </c>
      <c r="J21" s="180">
        <f t="shared" si="7"/>
        <v>1912</v>
      </c>
    </row>
    <row r="22" spans="1:13" ht="15" customHeight="1" x14ac:dyDescent="0.25">
      <c r="A22" s="175" t="s">
        <v>591</v>
      </c>
      <c r="B22" s="179">
        <f t="shared" ref="B22:C22" si="8">IF(ISBLANK(B10),"0",B10)</f>
        <v>121</v>
      </c>
      <c r="C22" s="180">
        <f t="shared" si="8"/>
        <v>124</v>
      </c>
      <c r="G22" s="113"/>
      <c r="H22" s="175" t="s">
        <v>591</v>
      </c>
      <c r="I22" s="179">
        <f t="shared" ref="I22:J22" si="9">IF(ISBLANK(I10),"0",I10)</f>
        <v>121</v>
      </c>
      <c r="J22" s="180">
        <f t="shared" si="9"/>
        <v>137</v>
      </c>
    </row>
    <row r="23" spans="1:13" ht="15" customHeight="1" x14ac:dyDescent="0.25">
      <c r="A23" s="176" t="s">
        <v>592</v>
      </c>
      <c r="B23" s="181">
        <f t="shared" ref="B23:C23" si="10">IF(ISBLANK(B11),"0",B11)</f>
        <v>138</v>
      </c>
      <c r="C23" s="182">
        <f t="shared" si="10"/>
        <v>136</v>
      </c>
      <c r="G23" s="113"/>
      <c r="H23" s="176" t="s">
        <v>592</v>
      </c>
      <c r="I23" s="181">
        <f t="shared" ref="I23:J23" si="11">IF(ISBLANK(I11),"0",I11)</f>
        <v>236</v>
      </c>
      <c r="J23" s="182">
        <f t="shared" si="11"/>
        <v>211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0.37394213737453258</v>
      </c>
      <c r="C29" s="184">
        <f>C17/SUM(C17:C23)*100</f>
        <v>0.32996494122499487</v>
      </c>
      <c r="D29" s="253"/>
      <c r="E29" s="253"/>
      <c r="G29" s="113"/>
      <c r="H29" s="174" t="s">
        <v>593</v>
      </c>
      <c r="I29" s="184">
        <f>I17/SUM(I17:I23)*100</f>
        <v>0.21917808219178081</v>
      </c>
      <c r="J29" s="184">
        <f>J17/SUM(J17:J23)*100</f>
        <v>7.9365079365079361E-2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9.3879157646132647</v>
      </c>
      <c r="C30" s="185">
        <f>C18/SUM(C17:C23)*100</f>
        <v>1.3198597648999795</v>
      </c>
      <c r="D30" s="253"/>
      <c r="E30" s="253"/>
      <c r="G30" s="113"/>
      <c r="H30" s="175" t="s">
        <v>594</v>
      </c>
      <c r="I30" s="185">
        <f>I18/SUM(I17:I23)*100</f>
        <v>1.7260273972602742</v>
      </c>
      <c r="J30" s="185">
        <f>J18/SUM(J17:J23)*100</f>
        <v>0.44973544973544971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32.473922456209408</v>
      </c>
      <c r="C31" s="185">
        <f>C19/SUM(C17:C23)*100</f>
        <v>26.789028665704269</v>
      </c>
      <c r="D31" s="253"/>
      <c r="E31" s="253"/>
      <c r="G31" s="113"/>
      <c r="H31" s="175" t="s">
        <v>595</v>
      </c>
      <c r="I31" s="185">
        <f>I19/SUM(I17:I23)*100</f>
        <v>19.726027397260275</v>
      </c>
      <c r="J31" s="185">
        <f>J19/SUM(J17:J23)*100</f>
        <v>12.53968253968254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26.884471560716396</v>
      </c>
      <c r="C32" s="185">
        <f>C20/SUM(C17:C23)*100</f>
        <v>27.201484842235512</v>
      </c>
      <c r="D32" s="253"/>
      <c r="E32" s="253"/>
      <c r="G32" s="113"/>
      <c r="H32" s="175" t="s">
        <v>596</v>
      </c>
      <c r="I32" s="185">
        <f>I20/SUM(I17:I23)*100</f>
        <v>32.027397260273972</v>
      </c>
      <c r="J32" s="185">
        <f>J20/SUM(J17:J23)*100</f>
        <v>27.142857142857142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25.782326313717775</v>
      </c>
      <c r="C33" s="185">
        <f>C21/SUM(C17:C23)*100</f>
        <v>38.997731491029079</v>
      </c>
      <c r="D33" s="253"/>
      <c r="E33" s="253"/>
      <c r="G33" s="113"/>
      <c r="H33" s="175" t="s">
        <v>597</v>
      </c>
      <c r="I33" s="185">
        <f>I21/SUM(I17:I23)*100</f>
        <v>36.520547945205479</v>
      </c>
      <c r="J33" s="185">
        <f>J21/SUM(J17:J23)*100</f>
        <v>50.582010582010582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2.381420980122023</v>
      </c>
      <c r="C34" s="185">
        <f>C22/SUM(C17:C23)*100</f>
        <v>2.5572282944937097</v>
      </c>
      <c r="D34" s="253"/>
      <c r="E34" s="253"/>
      <c r="G34" s="113"/>
      <c r="H34" s="175" t="s">
        <v>598</v>
      </c>
      <c r="I34" s="185">
        <f>I22/SUM(I17:I23)*100</f>
        <v>3.3150684931506849</v>
      </c>
      <c r="J34" s="185">
        <f>J22/SUM(J17:J23)*100</f>
        <v>3.6243386243386242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2.716000787246605</v>
      </c>
      <c r="C35" s="186">
        <f>C23/SUM(C17:C23)*100</f>
        <v>2.8047020004124561</v>
      </c>
      <c r="D35" s="253"/>
      <c r="E35" s="253"/>
      <c r="G35" s="113"/>
      <c r="H35" s="176" t="s">
        <v>599</v>
      </c>
      <c r="I35" s="186">
        <f>I23/SUM(I17:I23)*100</f>
        <v>6.4657534246575343</v>
      </c>
      <c r="J35" s="186">
        <f>J23/SUM(J17:J23)*100</f>
        <v>5.5820105820105814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0.37394213737453258</v>
      </c>
      <c r="C41" s="184">
        <f t="shared" si="12"/>
        <v>0.32996494122499487</v>
      </c>
      <c r="G41" s="113"/>
      <c r="H41" s="174" t="s">
        <v>601</v>
      </c>
      <c r="I41" s="184">
        <f t="shared" ref="I41:J41" si="13">I29</f>
        <v>0.21917808219178081</v>
      </c>
      <c r="J41" s="184">
        <f t="shared" si="13"/>
        <v>7.9365079365079361E-2</v>
      </c>
    </row>
    <row r="42" spans="1:12" x14ac:dyDescent="0.25">
      <c r="A42" s="175" t="s">
        <v>602</v>
      </c>
      <c r="B42" s="185">
        <f t="shared" si="12"/>
        <v>9.3879157646132647</v>
      </c>
      <c r="C42" s="185">
        <f t="shared" si="12"/>
        <v>1.3198597648999795</v>
      </c>
      <c r="G42" s="113"/>
      <c r="H42" s="175" t="s">
        <v>602</v>
      </c>
      <c r="I42" s="185">
        <f t="shared" ref="I42:J42" si="14">I30</f>
        <v>1.7260273972602742</v>
      </c>
      <c r="J42" s="185">
        <f t="shared" si="14"/>
        <v>0.44973544973544971</v>
      </c>
    </row>
    <row r="43" spans="1:12" x14ac:dyDescent="0.25">
      <c r="A43" s="175" t="s">
        <v>603</v>
      </c>
      <c r="B43" s="185">
        <f t="shared" si="12"/>
        <v>32.473922456209408</v>
      </c>
      <c r="C43" s="185">
        <f t="shared" si="12"/>
        <v>26.789028665704269</v>
      </c>
      <c r="G43" s="113"/>
      <c r="H43" s="175" t="s">
        <v>603</v>
      </c>
      <c r="I43" s="185">
        <f t="shared" ref="I43:J43" si="15">I31</f>
        <v>19.726027397260275</v>
      </c>
      <c r="J43" s="185">
        <f t="shared" si="15"/>
        <v>12.53968253968254</v>
      </c>
    </row>
    <row r="44" spans="1:12" x14ac:dyDescent="0.25">
      <c r="A44" s="175" t="s">
        <v>604</v>
      </c>
      <c r="B44" s="185">
        <f t="shared" si="12"/>
        <v>26.884471560716396</v>
      </c>
      <c r="C44" s="185">
        <f t="shared" si="12"/>
        <v>27.201484842235512</v>
      </c>
      <c r="G44" s="113"/>
      <c r="H44" s="175" t="s">
        <v>604</v>
      </c>
      <c r="I44" s="185">
        <f t="shared" ref="I44:J44" si="16">I32</f>
        <v>32.027397260273972</v>
      </c>
      <c r="J44" s="185">
        <f t="shared" si="16"/>
        <v>27.142857142857142</v>
      </c>
    </row>
    <row r="45" spans="1:12" x14ac:dyDescent="0.25">
      <c r="A45" s="175" t="s">
        <v>605</v>
      </c>
      <c r="B45" s="185">
        <f t="shared" si="12"/>
        <v>25.782326313717775</v>
      </c>
      <c r="C45" s="185">
        <f t="shared" si="12"/>
        <v>38.997731491029079</v>
      </c>
      <c r="G45" s="113"/>
      <c r="H45" s="175" t="s">
        <v>605</v>
      </c>
      <c r="I45" s="185">
        <f t="shared" ref="I45:J45" si="17">I33</f>
        <v>36.520547945205479</v>
      </c>
      <c r="J45" s="185">
        <f t="shared" si="17"/>
        <v>50.582010582010582</v>
      </c>
    </row>
    <row r="46" spans="1:12" x14ac:dyDescent="0.25">
      <c r="A46" s="175" t="s">
        <v>606</v>
      </c>
      <c r="B46" s="185">
        <f t="shared" si="12"/>
        <v>2.381420980122023</v>
      </c>
      <c r="C46" s="185">
        <f t="shared" si="12"/>
        <v>2.5572282944937097</v>
      </c>
      <c r="G46" s="113"/>
      <c r="H46" s="175" t="s">
        <v>606</v>
      </c>
      <c r="I46" s="185">
        <f t="shared" ref="I46:J46" si="18">I34</f>
        <v>3.3150684931506849</v>
      </c>
      <c r="J46" s="185">
        <f t="shared" si="18"/>
        <v>3.6243386243386242</v>
      </c>
    </row>
    <row r="47" spans="1:12" x14ac:dyDescent="0.25">
      <c r="A47" s="176" t="s">
        <v>607</v>
      </c>
      <c r="B47" s="186">
        <f t="shared" si="12"/>
        <v>2.716000787246605</v>
      </c>
      <c r="C47" s="186">
        <f t="shared" si="12"/>
        <v>2.8047020004124561</v>
      </c>
      <c r="G47" s="113"/>
      <c r="H47" s="176" t="s">
        <v>607</v>
      </c>
      <c r="I47" s="186">
        <f t="shared" ref="I47:J47" si="19">I35</f>
        <v>6.4657534246575343</v>
      </c>
      <c r="J47" s="186">
        <f t="shared" si="19"/>
        <v>5.5820105820105814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3838</v>
      </c>
      <c r="C5" s="207">
        <v>3403</v>
      </c>
      <c r="D5" s="253"/>
      <c r="E5" s="253"/>
      <c r="F5" s="1003"/>
      <c r="H5" s="174" t="s">
        <v>624</v>
      </c>
      <c r="I5" s="207">
        <v>1601</v>
      </c>
      <c r="J5" s="207">
        <v>1483</v>
      </c>
    </row>
    <row r="6" spans="1:10" ht="15" customHeight="1" x14ac:dyDescent="0.25">
      <c r="A6" s="175" t="s">
        <v>625</v>
      </c>
      <c r="B6" s="208">
        <v>526</v>
      </c>
      <c r="C6" s="208">
        <v>643</v>
      </c>
      <c r="D6" s="253"/>
      <c r="E6" s="253"/>
      <c r="F6" s="1003"/>
      <c r="H6" s="175" t="s">
        <v>625</v>
      </c>
      <c r="I6" s="208">
        <v>1159</v>
      </c>
      <c r="J6" s="208">
        <v>1357</v>
      </c>
    </row>
    <row r="7" spans="1:10" ht="15" customHeight="1" x14ac:dyDescent="0.25">
      <c r="A7" s="176" t="s">
        <v>626</v>
      </c>
      <c r="B7" s="209">
        <v>717</v>
      </c>
      <c r="C7" s="209">
        <v>803</v>
      </c>
      <c r="D7" s="253"/>
      <c r="E7" s="253"/>
      <c r="F7" s="1003"/>
      <c r="H7" s="175" t="s">
        <v>626</v>
      </c>
      <c r="I7" s="208">
        <v>885</v>
      </c>
      <c r="J7" s="208">
        <v>935</v>
      </c>
    </row>
    <row r="8" spans="1:10" x14ac:dyDescent="0.25">
      <c r="D8" s="253"/>
      <c r="E8" s="253"/>
      <c r="F8" s="1003"/>
      <c r="H8" s="176" t="s">
        <v>2351</v>
      </c>
      <c r="I8" s="209">
        <v>5</v>
      </c>
      <c r="J8" s="209">
        <v>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3838</v>
      </c>
      <c r="C13" s="178">
        <f>IF(ISBLANK(C5),"0",C5)</f>
        <v>3403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526</v>
      </c>
      <c r="C14" s="180">
        <f t="shared" si="0"/>
        <v>643</v>
      </c>
      <c r="D14" s="253"/>
      <c r="E14" s="253"/>
      <c r="F14" s="1003"/>
      <c r="H14" s="174" t="s">
        <v>624</v>
      </c>
      <c r="I14" s="177">
        <f>IF(ISBLANK(I5),"0",I5)</f>
        <v>1601</v>
      </c>
      <c r="J14" s="178">
        <f>IF(ISBLANK(J5),"0",J5)</f>
        <v>1483</v>
      </c>
    </row>
    <row r="15" spans="1:10" ht="15" customHeight="1" x14ac:dyDescent="0.25">
      <c r="A15" s="176" t="s">
        <v>626</v>
      </c>
      <c r="B15" s="181">
        <f t="shared" si="0"/>
        <v>717</v>
      </c>
      <c r="C15" s="182">
        <f t="shared" si="0"/>
        <v>803</v>
      </c>
      <c r="D15" s="253"/>
      <c r="E15" s="253"/>
      <c r="F15" s="1003"/>
      <c r="H15" s="175" t="s">
        <v>625</v>
      </c>
      <c r="I15" s="179">
        <f t="shared" ref="I15:J15" si="1">IF(ISBLANK(I6),"0",I6)</f>
        <v>1159</v>
      </c>
      <c r="J15" s="180">
        <f t="shared" si="1"/>
        <v>1357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885</v>
      </c>
      <c r="J16" s="180">
        <f t="shared" si="2"/>
        <v>935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</v>
      </c>
      <c r="J17" s="182">
        <f t="shared" si="3"/>
        <v>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75.536311749655582</v>
      </c>
      <c r="C21" s="184">
        <f>C13/SUM(C13:C15)*100</f>
        <v>70.179418436791082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10.35229285573706</v>
      </c>
      <c r="C22" s="185">
        <f>C14/SUM(C13:C15)*100</f>
        <v>13.26046607547948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14.11139539460736</v>
      </c>
      <c r="C23" s="186">
        <f>C15/SUM(C13:C15)*100</f>
        <v>16.56011548772943</v>
      </c>
      <c r="D23" s="253"/>
      <c r="E23" s="253"/>
      <c r="F23" s="1003"/>
      <c r="H23" s="174" t="s">
        <v>629</v>
      </c>
      <c r="I23" s="184">
        <f>I14/SUM(I14:I17)*100</f>
        <v>43.863013698630141</v>
      </c>
      <c r="J23" s="184">
        <f>J14/SUM(J14:J17)*100</f>
        <v>39.232804232804227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31.753424657534246</v>
      </c>
      <c r="J24" s="185">
        <f>J15/SUM(J14:J17)*100</f>
        <v>35.899470899470899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24.246575342465754</v>
      </c>
      <c r="J25" s="185">
        <f>J16/SUM(J14:J17)*100</f>
        <v>24.735449735449734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0.13698630136986301</v>
      </c>
      <c r="J26" s="186">
        <f>J17/SUM(J14:J17)*100</f>
        <v>0.13227513227513227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75.536311749655582</v>
      </c>
      <c r="C29" s="189">
        <f t="shared" si="4"/>
        <v>70.179418436791082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10.35229285573706</v>
      </c>
      <c r="C30" s="192">
        <f t="shared" si="4"/>
        <v>13.26046607547948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14.11139539460736</v>
      </c>
      <c r="C31" s="195">
        <f t="shared" si="4"/>
        <v>16.56011548772943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43.863013698630141</v>
      </c>
      <c r="J32" s="189">
        <f>J23</f>
        <v>39.232804232804227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31.753424657534246</v>
      </c>
      <c r="J33" s="192">
        <f t="shared" si="5"/>
        <v>35.899470899470899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24.246575342465754</v>
      </c>
      <c r="J34" s="192">
        <f t="shared" si="6"/>
        <v>24.735449735449734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0.13698630136986301</v>
      </c>
      <c r="J35" s="195">
        <f t="shared" si="7"/>
        <v>0.13227513227513227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366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8161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5.4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27.1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-21.7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71.97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51.5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340.2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0</v>
      </c>
      <c r="E5" s="28"/>
      <c r="J5" s="654" t="s">
        <v>542</v>
      </c>
      <c r="K5" s="669">
        <f>IF(ISBLANK(B5),"",B5)</f>
        <v>1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2</v>
      </c>
      <c r="C6" s="657">
        <v>0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3</v>
      </c>
      <c r="C7" s="657">
        <v>2</v>
      </c>
      <c r="E7" s="44"/>
      <c r="J7" s="656" t="s">
        <v>641</v>
      </c>
      <c r="K7" s="670">
        <f t="shared" si="0"/>
        <v>3</v>
      </c>
      <c r="L7" s="619">
        <f t="shared" si="1"/>
        <v>2</v>
      </c>
      <c r="N7" s="44"/>
    </row>
    <row r="8" spans="1:15" x14ac:dyDescent="0.25">
      <c r="A8" s="650" t="s">
        <v>642</v>
      </c>
      <c r="B8" s="651">
        <v>5</v>
      </c>
      <c r="C8" s="651">
        <v>7</v>
      </c>
      <c r="E8" s="21"/>
      <c r="J8" s="650" t="s">
        <v>642</v>
      </c>
      <c r="K8" s="670">
        <f t="shared" si="0"/>
        <v>5</v>
      </c>
      <c r="L8" s="619">
        <f t="shared" si="1"/>
        <v>7</v>
      </c>
      <c r="N8" s="21"/>
    </row>
    <row r="9" spans="1:15" x14ac:dyDescent="0.25">
      <c r="A9" s="650" t="s">
        <v>643</v>
      </c>
      <c r="B9" s="651">
        <v>18</v>
      </c>
      <c r="C9" s="651">
        <v>8</v>
      </c>
      <c r="E9" s="21"/>
      <c r="J9" s="650" t="s">
        <v>643</v>
      </c>
      <c r="K9" s="670">
        <f t="shared" si="0"/>
        <v>18</v>
      </c>
      <c r="L9" s="619">
        <f t="shared" si="1"/>
        <v>8</v>
      </c>
      <c r="N9" s="21"/>
    </row>
    <row r="10" spans="1:15" x14ac:dyDescent="0.25">
      <c r="A10" s="652" t="s">
        <v>365</v>
      </c>
      <c r="B10" s="653">
        <v>328</v>
      </c>
      <c r="C10" s="653">
        <v>27</v>
      </c>
      <c r="J10" s="652" t="s">
        <v>365</v>
      </c>
      <c r="K10" s="671">
        <f t="shared" si="0"/>
        <v>328</v>
      </c>
      <c r="L10" s="620">
        <f t="shared" si="1"/>
        <v>27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6.75</v>
      </c>
      <c r="C15" s="197"/>
      <c r="D15" s="253"/>
      <c r="E15" s="211"/>
      <c r="F15" s="253"/>
      <c r="G15" s="253"/>
      <c r="J15" s="673" t="s">
        <v>488</v>
      </c>
      <c r="K15" s="674">
        <f>B15</f>
        <v>6.75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0.87</v>
      </c>
      <c r="C16" s="197"/>
      <c r="D16" s="253"/>
      <c r="E16" s="254"/>
      <c r="F16" s="253"/>
      <c r="G16" s="253"/>
      <c r="J16" s="675" t="s">
        <v>489</v>
      </c>
      <c r="K16" s="676">
        <f>B16</f>
        <v>0.87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3.87</v>
      </c>
      <c r="C19" s="198"/>
      <c r="D19" s="255"/>
      <c r="E19" s="256"/>
      <c r="F19" s="253"/>
      <c r="G19" s="253"/>
      <c r="J19" s="672" t="s">
        <v>502</v>
      </c>
      <c r="K19" s="676">
        <f>B19</f>
        <v>3.87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3.87</v>
      </c>
      <c r="C21" s="253"/>
      <c r="D21" s="253"/>
      <c r="E21" s="253"/>
      <c r="F21" s="253"/>
      <c r="G21" s="253"/>
      <c r="J21" s="661" t="s">
        <v>498</v>
      </c>
      <c r="K21" s="679">
        <f>B21</f>
        <v>3.87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</v>
      </c>
      <c r="C34" s="657">
        <v>1</v>
      </c>
      <c r="E34" s="44"/>
      <c r="J34" s="656" t="s">
        <v>641</v>
      </c>
      <c r="K34" s="670">
        <f t="shared" si="2"/>
        <v>1</v>
      </c>
      <c r="L34" s="619">
        <f t="shared" si="3"/>
        <v>1</v>
      </c>
      <c r="N34" s="44"/>
    </row>
    <row r="35" spans="1:15" x14ac:dyDescent="0.25">
      <c r="A35" s="650" t="s">
        <v>642</v>
      </c>
      <c r="B35" s="651">
        <v>3</v>
      </c>
      <c r="C35" s="651">
        <v>5</v>
      </c>
      <c r="E35" s="21"/>
      <c r="J35" s="650" t="s">
        <v>642</v>
      </c>
      <c r="K35" s="670">
        <f t="shared" si="2"/>
        <v>3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1</v>
      </c>
      <c r="C36" s="651">
        <v>1</v>
      </c>
      <c r="E36" s="21"/>
      <c r="J36" s="650" t="s">
        <v>643</v>
      </c>
      <c r="K36" s="670">
        <f t="shared" si="2"/>
        <v>1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43</v>
      </c>
      <c r="C37" s="653">
        <v>7</v>
      </c>
      <c r="J37" s="652" t="s">
        <v>365</v>
      </c>
      <c r="K37" s="671">
        <f t="shared" si="2"/>
        <v>43</v>
      </c>
      <c r="L37" s="620">
        <f t="shared" si="3"/>
        <v>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1.27</v>
      </c>
      <c r="C42" s="197"/>
      <c r="D42" s="253"/>
      <c r="E42" s="211"/>
      <c r="F42" s="253"/>
      <c r="G42" s="253"/>
      <c r="J42" s="673" t="s">
        <v>488</v>
      </c>
      <c r="K42" s="674">
        <f>B42</f>
        <v>1.27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0.36</v>
      </c>
      <c r="C43" s="197"/>
      <c r="D43" s="253"/>
      <c r="E43" s="254"/>
      <c r="F43" s="253"/>
      <c r="G43" s="253"/>
      <c r="J43" s="675" t="s">
        <v>489</v>
      </c>
      <c r="K43" s="676">
        <f>B43</f>
        <v>0.36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0.81</v>
      </c>
      <c r="C46" s="198"/>
      <c r="D46" s="255"/>
      <c r="E46" s="256"/>
      <c r="F46" s="253"/>
      <c r="G46" s="253"/>
      <c r="J46" s="672" t="s">
        <v>502</v>
      </c>
      <c r="K46" s="676">
        <f>B46</f>
        <v>0.81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0.81</v>
      </c>
      <c r="C48" s="253"/>
      <c r="D48" s="253"/>
      <c r="E48" s="253"/>
      <c r="F48" s="253"/>
      <c r="G48" s="253"/>
      <c r="J48" s="661" t="s">
        <v>498</v>
      </c>
      <c r="K48" s="679">
        <f>B48</f>
        <v>0.81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1.1000000000000001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172.2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1.33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75.900000000000006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153119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18762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121.9</v>
      </c>
      <c r="E4" s="600">
        <v>1.44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93.2</v>
      </c>
      <c r="E5" s="751">
        <v>1.1599999999999999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172.2</v>
      </c>
      <c r="E6" s="959">
        <v>1.33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</v>
      </c>
      <c r="C4" s="643">
        <v>1.6</v>
      </c>
      <c r="D4" s="643">
        <v>0.9</v>
      </c>
      <c r="E4" s="643">
        <v>0.25</v>
      </c>
      <c r="F4" s="643">
        <v>1.3</v>
      </c>
      <c r="G4" s="643">
        <v>1.1000000000000001</v>
      </c>
      <c r="H4" s="1066"/>
      <c r="I4" s="253"/>
      <c r="J4" s="253"/>
      <c r="K4" s="253"/>
    </row>
    <row r="5" spans="1:11" x14ac:dyDescent="0.25">
      <c r="A5" s="480">
        <v>2021</v>
      </c>
      <c r="B5" s="602">
        <v>14</v>
      </c>
      <c r="C5" s="602">
        <v>1.6</v>
      </c>
      <c r="D5" s="602">
        <v>0.9</v>
      </c>
      <c r="E5" s="602">
        <v>0.26</v>
      </c>
      <c r="F5" s="602">
        <v>1.3</v>
      </c>
      <c r="G5" s="602">
        <v>1.2</v>
      </c>
      <c r="H5" s="1066"/>
      <c r="I5" s="253"/>
      <c r="J5" s="253"/>
      <c r="K5" s="253"/>
    </row>
    <row r="6" spans="1:11" x14ac:dyDescent="0.25">
      <c r="A6" s="360">
        <v>2022</v>
      </c>
      <c r="B6" s="602">
        <v>14</v>
      </c>
      <c r="C6" s="602">
        <v>1.7</v>
      </c>
      <c r="D6" s="602">
        <v>1.9</v>
      </c>
      <c r="E6" s="602">
        <v>0.27</v>
      </c>
      <c r="F6" s="602">
        <v>1.1000000000000001</v>
      </c>
      <c r="G6" s="602">
        <v>1.2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91.7</v>
      </c>
      <c r="C5" s="602">
        <v>93.3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81.8</v>
      </c>
      <c r="C6" s="602">
        <v>90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96.6</v>
      </c>
      <c r="C7" s="1067">
        <v>75.900000000000006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1060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353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2684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20367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2496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1072</v>
      </c>
      <c r="C5" s="1034">
        <v>474</v>
      </c>
      <c r="D5" s="600">
        <v>598</v>
      </c>
      <c r="G5" s="871" t="s">
        <v>126</v>
      </c>
      <c r="H5" s="637">
        <f>IF(ISBLANK(D7),"",D7)</f>
        <v>672</v>
      </c>
    </row>
    <row r="6" spans="1:17" x14ac:dyDescent="0.25">
      <c r="A6" s="641">
        <v>2021</v>
      </c>
      <c r="B6" s="1034">
        <v>1069</v>
      </c>
      <c r="C6" s="1034">
        <v>299</v>
      </c>
      <c r="D6" s="602">
        <v>770</v>
      </c>
      <c r="G6" s="635" t="s">
        <v>127</v>
      </c>
      <c r="H6" s="623">
        <f>IF(ISBLANK(C7),"",C7)</f>
        <v>388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1060</v>
      </c>
      <c r="C7" s="1034">
        <v>388</v>
      </c>
      <c r="D7" s="617">
        <v>672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672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388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12.4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12.4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0.6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288</v>
      </c>
      <c r="C6" s="55">
        <v>160</v>
      </c>
      <c r="D6" s="55">
        <v>128</v>
      </c>
      <c r="E6" s="70">
        <v>459</v>
      </c>
      <c r="F6" s="55">
        <v>237</v>
      </c>
      <c r="G6" s="110">
        <v>222</v>
      </c>
      <c r="H6" s="55">
        <v>299</v>
      </c>
      <c r="I6" s="55">
        <v>147</v>
      </c>
      <c r="J6" s="55">
        <v>152</v>
      </c>
      <c r="K6" s="70">
        <v>966</v>
      </c>
      <c r="L6" s="55">
        <v>504</v>
      </c>
      <c r="M6" s="110">
        <v>462</v>
      </c>
      <c r="N6" s="70">
        <v>1217</v>
      </c>
      <c r="O6" s="55">
        <v>639</v>
      </c>
      <c r="P6" s="110">
        <v>578</v>
      </c>
      <c r="Q6" s="70">
        <v>4996</v>
      </c>
      <c r="R6" s="55">
        <v>2658</v>
      </c>
      <c r="S6" s="110">
        <v>2338</v>
      </c>
      <c r="T6" s="70">
        <v>8811</v>
      </c>
      <c r="U6" s="55">
        <v>4426</v>
      </c>
      <c r="V6" s="160">
        <v>4385</v>
      </c>
    </row>
    <row r="7" spans="1:22" x14ac:dyDescent="0.25">
      <c r="A7" s="286">
        <v>2021</v>
      </c>
      <c r="B7" s="167">
        <v>283</v>
      </c>
      <c r="C7" s="94">
        <v>151</v>
      </c>
      <c r="D7" s="94">
        <v>132</v>
      </c>
      <c r="E7" s="167">
        <v>433</v>
      </c>
      <c r="F7" s="94">
        <v>231</v>
      </c>
      <c r="G7" s="169">
        <v>202</v>
      </c>
      <c r="H7" s="94">
        <v>292</v>
      </c>
      <c r="I7" s="94">
        <v>140</v>
      </c>
      <c r="J7" s="94">
        <v>152</v>
      </c>
      <c r="K7" s="167">
        <v>929</v>
      </c>
      <c r="L7" s="94">
        <v>481</v>
      </c>
      <c r="M7" s="169">
        <v>448</v>
      </c>
      <c r="N7" s="167">
        <v>1179</v>
      </c>
      <c r="O7" s="94">
        <v>613</v>
      </c>
      <c r="P7" s="169">
        <v>566</v>
      </c>
      <c r="Q7" s="167">
        <v>4863</v>
      </c>
      <c r="R7" s="94">
        <v>2582</v>
      </c>
      <c r="S7" s="169">
        <v>2281</v>
      </c>
      <c r="T7" s="212">
        <v>8537</v>
      </c>
      <c r="U7" s="58">
        <v>4292</v>
      </c>
      <c r="V7" s="160">
        <v>4245</v>
      </c>
    </row>
    <row r="8" spans="1:22" x14ac:dyDescent="0.25">
      <c r="A8" s="219">
        <v>2022</v>
      </c>
      <c r="B8" s="72">
        <v>294</v>
      </c>
      <c r="C8" s="61">
        <v>155</v>
      </c>
      <c r="D8" s="61">
        <v>139</v>
      </c>
      <c r="E8" s="72">
        <v>399</v>
      </c>
      <c r="F8" s="61">
        <v>216</v>
      </c>
      <c r="G8" s="111">
        <v>183</v>
      </c>
      <c r="H8" s="61">
        <v>277</v>
      </c>
      <c r="I8" s="61">
        <v>138</v>
      </c>
      <c r="J8" s="61">
        <v>139</v>
      </c>
      <c r="K8" s="72">
        <v>905</v>
      </c>
      <c r="L8" s="61">
        <v>476</v>
      </c>
      <c r="M8" s="111">
        <v>429</v>
      </c>
      <c r="N8" s="72">
        <v>1053</v>
      </c>
      <c r="O8" s="61">
        <v>553</v>
      </c>
      <c r="P8" s="111">
        <v>500</v>
      </c>
      <c r="Q8" s="72">
        <v>4586</v>
      </c>
      <c r="R8" s="61">
        <v>2430</v>
      </c>
      <c r="S8" s="111">
        <v>2156</v>
      </c>
      <c r="T8" s="72">
        <v>8161</v>
      </c>
      <c r="U8" s="61">
        <v>4166</v>
      </c>
      <c r="V8" s="111">
        <v>3995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294</v>
      </c>
      <c r="C15" s="172">
        <f>E8</f>
        <v>399</v>
      </c>
      <c r="D15" s="172">
        <f>H8</f>
        <v>277</v>
      </c>
      <c r="E15" s="172">
        <f>K8</f>
        <v>905</v>
      </c>
      <c r="F15" s="172">
        <f>N8</f>
        <v>1053</v>
      </c>
      <c r="G15" s="172">
        <f>Q8</f>
        <v>4586</v>
      </c>
      <c r="H15" s="334">
        <f>T8</f>
        <v>8161</v>
      </c>
      <c r="M15" s="172">
        <f>K8</f>
        <v>905</v>
      </c>
      <c r="N15" s="172">
        <f>H15-E15-O15</f>
        <v>4374</v>
      </c>
      <c r="O15" s="172">
        <f>H15-(B15+C15+G15)</f>
        <v>2882</v>
      </c>
      <c r="P15" s="29"/>
      <c r="Q15" s="100">
        <f>M15/H15*100</f>
        <v>11.08932728832251</v>
      </c>
      <c r="R15" s="100">
        <f>N15/H15*100</f>
        <v>53.596372993505703</v>
      </c>
      <c r="S15" s="100">
        <f>O15/H15*100</f>
        <v>35.314299718171796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11.08932728832251</v>
      </c>
      <c r="R18" s="100">
        <f>N15/H15*100</f>
        <v>53.596372993505703</v>
      </c>
      <c r="S18" s="100">
        <f>O15/H15*100</f>
        <v>35.314299718171796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8</v>
      </c>
      <c r="C4" s="600">
        <v>1</v>
      </c>
      <c r="D4" s="600">
        <v>0</v>
      </c>
      <c r="E4" s="599">
        <v>0</v>
      </c>
      <c r="F4" s="600">
        <v>8.8000000000000007</v>
      </c>
      <c r="G4" s="600">
        <v>0</v>
      </c>
    </row>
    <row r="5" spans="1:10" x14ac:dyDescent="0.25">
      <c r="A5" s="286">
        <v>2022</v>
      </c>
      <c r="B5" s="751">
        <v>11</v>
      </c>
      <c r="C5" s="751">
        <v>1</v>
      </c>
      <c r="D5" s="751">
        <v>0</v>
      </c>
      <c r="E5" s="753">
        <v>0</v>
      </c>
      <c r="F5" s="751">
        <v>12.4</v>
      </c>
      <c r="G5" s="751">
        <v>0</v>
      </c>
    </row>
    <row r="6" spans="1:10" x14ac:dyDescent="0.25">
      <c r="A6" s="218">
        <v>2023</v>
      </c>
      <c r="B6" s="752">
        <v>9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8</v>
      </c>
      <c r="C11" s="80">
        <f>IF(ISBLANK(D4),"",D4)</f>
        <v>0</v>
      </c>
      <c r="E11" s="103">
        <f>A4</f>
        <v>2021</v>
      </c>
      <c r="F11" s="80">
        <f>IF(ISBLANK(B4),"",B4)</f>
        <v>8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9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9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0</v>
      </c>
      <c r="E18" s="603">
        <f>A4</f>
        <v>2021</v>
      </c>
      <c r="F18" s="100">
        <f>IF(ISBLANK(C4),"",C4)</f>
        <v>1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241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30.7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289</v>
      </c>
    </row>
    <row r="17" spans="2:3" x14ac:dyDescent="0.25">
      <c r="B17" s="253">
        <v>2022</v>
      </c>
      <c r="C17" s="1100">
        <v>273</v>
      </c>
    </row>
    <row r="18" spans="2:3" x14ac:dyDescent="0.25">
      <c r="B18" s="253">
        <v>2023</v>
      </c>
      <c r="C18" s="1100">
        <v>241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289</v>
      </c>
    </row>
    <row r="22" spans="2:3" x14ac:dyDescent="0.25">
      <c r="B22" s="636">
        <f>B17</f>
        <v>2022</v>
      </c>
      <c r="C22" s="636">
        <f t="shared" ref="C22:C23" si="0">IF(ISBLANK(C17),"",C17)</f>
        <v>273</v>
      </c>
    </row>
    <row r="23" spans="2:3" x14ac:dyDescent="0.25">
      <c r="B23" s="636">
        <f>B18</f>
        <v>2023</v>
      </c>
      <c r="C23" s="636">
        <f t="shared" si="0"/>
        <v>241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</v>
      </c>
      <c r="C5" s="55">
        <v>9</v>
      </c>
      <c r="D5" s="55">
        <v>15</v>
      </c>
      <c r="E5" s="269">
        <f>SUM(B5:D5)</f>
        <v>32</v>
      </c>
      <c r="F5" s="71">
        <v>116</v>
      </c>
      <c r="G5" s="70">
        <v>0.9</v>
      </c>
      <c r="H5" s="55">
        <v>0.2</v>
      </c>
      <c r="I5" s="110">
        <v>0.5</v>
      </c>
      <c r="J5" s="71">
        <v>1.4</v>
      </c>
    </row>
    <row r="6" spans="1:10" x14ac:dyDescent="0.25">
      <c r="A6" s="286">
        <v>2022</v>
      </c>
      <c r="B6" s="757">
        <v>8</v>
      </c>
      <c r="C6" s="758">
        <v>11</v>
      </c>
      <c r="D6" s="758">
        <v>13</v>
      </c>
      <c r="E6" s="270">
        <f>SUM(B6:D6)</f>
        <v>32</v>
      </c>
      <c r="F6" s="214">
        <v>106</v>
      </c>
      <c r="G6" s="457">
        <v>0.9</v>
      </c>
      <c r="H6" s="458">
        <v>0.3</v>
      </c>
      <c r="I6" s="763">
        <v>0.5</v>
      </c>
      <c r="J6" s="214">
        <v>1.3</v>
      </c>
    </row>
    <row r="7" spans="1:10" x14ac:dyDescent="0.25">
      <c r="A7" s="218">
        <v>2023</v>
      </c>
      <c r="B7" s="167">
        <v>9</v>
      </c>
      <c r="C7" s="94">
        <v>12</v>
      </c>
      <c r="D7" s="94">
        <v>13</v>
      </c>
      <c r="E7" s="447">
        <f>SUM(B7:D7)</f>
        <v>34</v>
      </c>
      <c r="F7" s="168">
        <v>119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106</v>
      </c>
      <c r="C14" s="28"/>
      <c r="D14" s="28"/>
      <c r="F14" s="625" t="s">
        <v>1526</v>
      </c>
      <c r="G14" s="621">
        <f>IF(ISBLANK(B7),"",B7)</f>
        <v>9</v>
      </c>
      <c r="I14" s="625" t="s">
        <v>1529</v>
      </c>
      <c r="J14" s="621">
        <f>IF(ISBLANK(B7),"",B7)</f>
        <v>9</v>
      </c>
    </row>
    <row r="15" spans="1:10" x14ac:dyDescent="0.25">
      <c r="A15" s="624">
        <f t="shared" ref="A15" si="1">A7</f>
        <v>2023</v>
      </c>
      <c r="B15" s="623">
        <f t="shared" si="0"/>
        <v>119</v>
      </c>
      <c r="C15" s="28"/>
      <c r="D15" s="28"/>
      <c r="F15" s="626" t="s">
        <v>1527</v>
      </c>
      <c r="G15" s="622">
        <f>IF(ISBLANK(C7),"",C7)</f>
        <v>12</v>
      </c>
      <c r="I15" s="626" t="s">
        <v>1538</v>
      </c>
      <c r="J15" s="622">
        <f>IF(ISBLANK(C7),"",C7)</f>
        <v>12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13</v>
      </c>
      <c r="I16" s="627" t="s">
        <v>1539</v>
      </c>
      <c r="J16" s="623">
        <f>IF(ISBLANK(D7),"",D7)</f>
        <v>13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0.9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0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7</v>
      </c>
      <c r="C6" s="759"/>
      <c r="D6" s="759"/>
      <c r="E6" s="457">
        <v>9.6999999999999993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</v>
      </c>
      <c r="C7" s="759"/>
      <c r="D7" s="759"/>
      <c r="E7" s="457">
        <v>4.4000000000000004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>
        <v>0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7</v>
      </c>
      <c r="C16" s="755"/>
      <c r="I16" s="700">
        <f>A6</f>
        <v>2020</v>
      </c>
      <c r="J16" s="674">
        <f>IF(ISBLANK(E6),"",E6)</f>
        <v>9.6999999999999993</v>
      </c>
      <c r="K16" s="756"/>
    </row>
    <row r="17" spans="1:10" x14ac:dyDescent="0.25">
      <c r="A17" s="701">
        <f>A7</f>
        <v>2021</v>
      </c>
      <c r="B17" s="853">
        <f>IF(ISBLANK(B7),"",B7)</f>
        <v>3</v>
      </c>
      <c r="C17" s="755"/>
      <c r="I17" s="701">
        <f>A7</f>
        <v>2021</v>
      </c>
      <c r="J17" s="853">
        <f>IF(ISBLANK(E7),"",E7)</f>
        <v>4.4000000000000004</v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8.4</v>
      </c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>
        <v>8.8000000000000007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12.4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</v>
      </c>
      <c r="C4" s="643">
        <v>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12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</v>
      </c>
      <c r="C6" s="602">
        <v>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2896</v>
      </c>
      <c r="D5" s="643">
        <v>357</v>
      </c>
      <c r="E5" s="869">
        <v>12.2</v>
      </c>
      <c r="F5" s="1039">
        <v>10.7</v>
      </c>
      <c r="G5" s="1039">
        <v>13.6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2796</v>
      </c>
      <c r="D6" s="657">
        <v>356</v>
      </c>
      <c r="E6" s="657">
        <v>12.5</v>
      </c>
      <c r="F6" s="657">
        <v>7</v>
      </c>
      <c r="G6" s="657">
        <v>18.100000000000001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2684</v>
      </c>
      <c r="D7" s="617">
        <v>353</v>
      </c>
      <c r="E7" s="617">
        <v>13</v>
      </c>
      <c r="F7" s="617">
        <v>9.3000000000000007</v>
      </c>
      <c r="G7" s="617">
        <v>16.8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31.7</v>
      </c>
      <c r="C4" s="655">
        <v>57</v>
      </c>
      <c r="D4" s="655">
        <v>6.3</v>
      </c>
      <c r="E4" s="655">
        <v>52</v>
      </c>
      <c r="F4" s="655">
        <v>0.6</v>
      </c>
      <c r="G4" s="655">
        <v>8</v>
      </c>
      <c r="H4" s="655">
        <v>1</v>
      </c>
      <c r="I4" s="655">
        <v>13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30.7</v>
      </c>
      <c r="C5" s="602">
        <v>54</v>
      </c>
      <c r="D5" s="602">
        <v>6.1</v>
      </c>
      <c r="E5" s="602">
        <v>51</v>
      </c>
      <c r="F5" s="602">
        <v>0.6</v>
      </c>
      <c r="G5" s="602">
        <v>11</v>
      </c>
      <c r="H5" s="602">
        <v>1</v>
      </c>
      <c r="I5" s="602">
        <v>16</v>
      </c>
      <c r="J5" s="602">
        <v>0.6</v>
      </c>
      <c r="K5" s="253"/>
      <c r="L5" s="253"/>
      <c r="M5" s="253"/>
    </row>
    <row r="6" spans="1:13" x14ac:dyDescent="0.25">
      <c r="A6" s="481">
        <v>2023</v>
      </c>
      <c r="B6" s="617"/>
      <c r="C6" s="617">
        <v>46</v>
      </c>
      <c r="D6" s="617"/>
      <c r="E6" s="617">
        <v>54</v>
      </c>
      <c r="F6" s="617"/>
      <c r="G6" s="617">
        <v>10</v>
      </c>
      <c r="H6" s="617">
        <v>0</v>
      </c>
      <c r="I6" s="617">
        <v>14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43</v>
      </c>
      <c r="C4" s="1006">
        <v>16</v>
      </c>
      <c r="D4" s="1006">
        <v>27</v>
      </c>
      <c r="E4" s="1005">
        <v>274</v>
      </c>
      <c r="F4" s="1006">
        <v>144</v>
      </c>
      <c r="G4" s="1006">
        <v>130</v>
      </c>
      <c r="H4" s="1007">
        <v>4.9000000000000004</v>
      </c>
      <c r="I4" s="1007">
        <v>31.1</v>
      </c>
      <c r="J4" s="1007">
        <v>-26.2</v>
      </c>
      <c r="K4" s="70">
        <v>114</v>
      </c>
      <c r="L4" s="55">
        <v>60</v>
      </c>
      <c r="M4" s="110">
        <v>54</v>
      </c>
      <c r="N4" s="55">
        <v>131</v>
      </c>
      <c r="O4" s="55">
        <v>50</v>
      </c>
      <c r="P4" s="110">
        <v>81</v>
      </c>
    </row>
    <row r="5" spans="1:17" x14ac:dyDescent="0.25">
      <c r="A5" s="286">
        <v>2021</v>
      </c>
      <c r="B5" s="1008">
        <v>43</v>
      </c>
      <c r="C5" s="1009">
        <v>20</v>
      </c>
      <c r="D5" s="1009">
        <v>23</v>
      </c>
      <c r="E5" s="1008">
        <v>310</v>
      </c>
      <c r="F5" s="1009">
        <v>158</v>
      </c>
      <c r="G5" s="1009">
        <v>152</v>
      </c>
      <c r="H5" s="1010">
        <v>5</v>
      </c>
      <c r="I5" s="1010">
        <v>36.299999999999997</v>
      </c>
      <c r="J5" s="1010">
        <v>-31.3</v>
      </c>
      <c r="K5" s="212">
        <v>136</v>
      </c>
      <c r="L5" s="58">
        <v>64</v>
      </c>
      <c r="M5" s="160">
        <v>72</v>
      </c>
      <c r="N5" s="58">
        <v>169</v>
      </c>
      <c r="O5" s="58">
        <v>77</v>
      </c>
      <c r="P5" s="160">
        <v>92</v>
      </c>
    </row>
    <row r="6" spans="1:17" x14ac:dyDescent="0.25">
      <c r="A6" s="219">
        <v>2022</v>
      </c>
      <c r="B6" s="1011">
        <v>44</v>
      </c>
      <c r="C6" s="1012">
        <v>27</v>
      </c>
      <c r="D6" s="1012">
        <v>17</v>
      </c>
      <c r="E6" s="1011">
        <v>221</v>
      </c>
      <c r="F6" s="1012">
        <v>105</v>
      </c>
      <c r="G6" s="1012">
        <v>116</v>
      </c>
      <c r="H6" s="1013">
        <v>5.4</v>
      </c>
      <c r="I6" s="1013">
        <v>27.1</v>
      </c>
      <c r="J6" s="1013">
        <v>-21.7</v>
      </c>
      <c r="K6" s="1014">
        <v>127</v>
      </c>
      <c r="L6" s="1015">
        <v>57</v>
      </c>
      <c r="M6" s="1016">
        <v>70</v>
      </c>
      <c r="N6" s="1015">
        <v>166</v>
      </c>
      <c r="O6" s="1015">
        <v>73</v>
      </c>
      <c r="P6" s="1016">
        <v>93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27</v>
      </c>
      <c r="C13" s="319">
        <f>IF(ISBLANK(C4),"",C4)</f>
        <v>16</v>
      </c>
      <c r="D13" s="364"/>
      <c r="E13" s="322">
        <f>A4</f>
        <v>2020</v>
      </c>
      <c r="F13" s="319">
        <f>IF(ISBLANK(G4),"",G4)</f>
        <v>130</v>
      </c>
      <c r="G13" s="319">
        <f>IF(ISBLANK(F4),"",F4)</f>
        <v>144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23</v>
      </c>
      <c r="C14" s="320">
        <f t="shared" ref="C14:C15" si="2">IF(ISBLANK(C5),"",C5)</f>
        <v>20</v>
      </c>
      <c r="D14" s="364"/>
      <c r="E14" s="323">
        <f t="shared" ref="E14:E15" si="3">A5</f>
        <v>2021</v>
      </c>
      <c r="F14" s="320">
        <f t="shared" ref="F14:F15" si="4">IF(ISBLANK(G5),"",G5)</f>
        <v>152</v>
      </c>
      <c r="G14" s="320">
        <f t="shared" ref="G14:G15" si="5">IF(ISBLANK(F5),"",F5)</f>
        <v>158</v>
      </c>
      <c r="H14" s="389"/>
      <c r="I14" s="389"/>
      <c r="J14" s="48"/>
      <c r="K14" s="325" t="s">
        <v>536</v>
      </c>
      <c r="L14" s="328">
        <f>IF(ISBLANK(K4),"",K4)</f>
        <v>114</v>
      </c>
      <c r="M14" s="328">
        <f>IF(ISBLANK(K5),"",K5)</f>
        <v>136</v>
      </c>
      <c r="N14" s="328">
        <f>IF(ISBLANK(K6),"",K6)</f>
        <v>127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17</v>
      </c>
      <c r="C15" s="321">
        <f t="shared" si="2"/>
        <v>27</v>
      </c>
      <c r="E15" s="324">
        <f t="shared" si="3"/>
        <v>2022</v>
      </c>
      <c r="F15" s="321">
        <f t="shared" si="4"/>
        <v>116</v>
      </c>
      <c r="G15" s="321">
        <f t="shared" si="5"/>
        <v>105</v>
      </c>
      <c r="H15" s="211"/>
      <c r="I15" s="211"/>
      <c r="J15" s="28"/>
      <c r="K15" s="326" t="s">
        <v>535</v>
      </c>
      <c r="L15" s="329">
        <f>IF(ISBLANK(N4),"",N4)</f>
        <v>131</v>
      </c>
      <c r="M15" s="329">
        <f>IF(ISBLANK(N5),"",N5)</f>
        <v>169</v>
      </c>
      <c r="N15" s="329">
        <f>IF(ISBLANK(N6),"",N6)</f>
        <v>166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114</v>
      </c>
      <c r="M19" s="328">
        <f>IF(ISBLANK(K5),"",K5)</f>
        <v>136</v>
      </c>
      <c r="N19" s="328">
        <f>IF(ISBLANK(K6),"",K6)</f>
        <v>127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131</v>
      </c>
      <c r="M20" s="329">
        <f>IF(ISBLANK(N5),"",N5)</f>
        <v>169</v>
      </c>
      <c r="N20" s="329">
        <f>IF(ISBLANK(N6),"",N6)</f>
        <v>166</v>
      </c>
      <c r="O20" s="364"/>
    </row>
    <row r="21" spans="1:15" x14ac:dyDescent="0.25">
      <c r="A21" s="322">
        <f>A4</f>
        <v>2020</v>
      </c>
      <c r="B21" s="319">
        <f>IF(ISBLANK(D4),"",D4)</f>
        <v>27</v>
      </c>
      <c r="C21" s="319">
        <f>IF(ISBLANK(C4),"",C4)</f>
        <v>16</v>
      </c>
      <c r="E21" s="322">
        <f>A4</f>
        <v>2020</v>
      </c>
      <c r="F21" s="319">
        <f>IF(ISBLANK(G4),"",G4)</f>
        <v>130</v>
      </c>
      <c r="G21" s="319">
        <f>IF(ISBLANK(F4),"",F4)</f>
        <v>144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23</v>
      </c>
      <c r="C22" s="320">
        <f t="shared" ref="C22:C23" si="8">IF(ISBLANK(C5),"",C5)</f>
        <v>20</v>
      </c>
      <c r="E22" s="323">
        <f t="shared" ref="E22:E23" si="9">A5</f>
        <v>2021</v>
      </c>
      <c r="F22" s="320">
        <f t="shared" ref="F22:F23" si="10">IF(ISBLANK(G5),"",G5)</f>
        <v>152</v>
      </c>
      <c r="G22" s="320">
        <f t="shared" ref="G22:G23" si="11">IF(ISBLANK(F5),"",F5)</f>
        <v>158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17</v>
      </c>
      <c r="C23" s="321">
        <f t="shared" si="8"/>
        <v>27</v>
      </c>
      <c r="E23" s="324">
        <f t="shared" si="9"/>
        <v>2022</v>
      </c>
      <c r="F23" s="321">
        <f t="shared" si="10"/>
        <v>116</v>
      </c>
      <c r="G23" s="321">
        <f t="shared" si="11"/>
        <v>105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5</v>
      </c>
      <c r="F5" s="616"/>
      <c r="G5" s="945"/>
      <c r="H5" s="599">
        <v>16</v>
      </c>
      <c r="I5" s="616">
        <v>6</v>
      </c>
      <c r="J5" s="616">
        <v>10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1</v>
      </c>
      <c r="F6" s="1028"/>
      <c r="G6" s="980"/>
      <c r="H6" s="1034">
        <v>11</v>
      </c>
      <c r="I6" s="1028">
        <v>2</v>
      </c>
      <c r="J6" s="1028">
        <v>9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2</v>
      </c>
      <c r="F7" s="1028"/>
      <c r="G7" s="980"/>
      <c r="H7" s="1034">
        <v>12</v>
      </c>
      <c r="I7" s="1028">
        <v>3</v>
      </c>
      <c r="J7" s="1028">
        <v>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</v>
      </c>
    </row>
    <row r="15" spans="1:12" ht="30" x14ac:dyDescent="0.25">
      <c r="A15" s="833" t="s">
        <v>1543</v>
      </c>
      <c r="B15" s="623">
        <f>IF(ISBLANK(J7),"",J7)</f>
        <v>9</v>
      </c>
    </row>
    <row r="17" spans="1:2" x14ac:dyDescent="0.25">
      <c r="A17" s="625" t="s">
        <v>1540</v>
      </c>
      <c r="B17" s="621">
        <f>IF(ISBLANK(I7),"",I7)</f>
        <v>3</v>
      </c>
    </row>
    <row r="18" spans="1:2" x14ac:dyDescent="0.25">
      <c r="A18" s="627" t="s">
        <v>1541</v>
      </c>
      <c r="B18" s="623">
        <f>IF(ISBLANK(J7),"",J7)</f>
        <v>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69.900000000000006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73.8</v>
      </c>
      <c r="C6" s="614">
        <v>27.3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72.2</v>
      </c>
      <c r="C10" s="614">
        <v>30.3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69.900000000000006</v>
      </c>
      <c r="C14" s="73">
        <v>38.1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177.887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961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773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17013.22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177.86699999999999</v>
      </c>
      <c r="C5" s="611">
        <v>145.636</v>
      </c>
      <c r="D5" s="751">
        <v>3008</v>
      </c>
      <c r="E5" s="751">
        <v>34</v>
      </c>
      <c r="G5" s="358">
        <v>2014</v>
      </c>
      <c r="H5" s="70">
        <v>16962.2</v>
      </c>
      <c r="I5" s="55">
        <v>14836.72</v>
      </c>
      <c r="J5" s="55">
        <v>2125.48</v>
      </c>
      <c r="K5" s="71">
        <v>46</v>
      </c>
    </row>
    <row r="6" spans="1:12" x14ac:dyDescent="0.25">
      <c r="A6" s="286">
        <v>2021</v>
      </c>
      <c r="B6" s="601">
        <v>177.887</v>
      </c>
      <c r="C6" s="612">
        <v>145.636</v>
      </c>
      <c r="D6" s="959">
        <v>2835</v>
      </c>
      <c r="E6" s="959">
        <v>33</v>
      </c>
      <c r="G6" s="480">
        <v>2017</v>
      </c>
      <c r="H6" s="212">
        <v>17007.91</v>
      </c>
      <c r="I6" s="58">
        <v>14836.27</v>
      </c>
      <c r="J6" s="58">
        <v>2171.64</v>
      </c>
      <c r="K6" s="214">
        <v>46</v>
      </c>
    </row>
    <row r="7" spans="1:12" x14ac:dyDescent="0.25">
      <c r="A7" s="218">
        <v>2022</v>
      </c>
      <c r="B7" s="601">
        <v>177.887</v>
      </c>
      <c r="C7" s="612">
        <v>145.636</v>
      </c>
      <c r="D7" s="959">
        <v>2700</v>
      </c>
      <c r="E7" s="959">
        <v>33</v>
      </c>
      <c r="G7" s="482">
        <v>2020</v>
      </c>
      <c r="H7" s="72">
        <v>17013.22</v>
      </c>
      <c r="I7" s="61">
        <v>14836.27</v>
      </c>
      <c r="J7" s="61">
        <v>2176.9499999999998</v>
      </c>
      <c r="K7" s="73">
        <v>46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145.636</v>
      </c>
      <c r="D14" s="631">
        <f>A5</f>
        <v>2020</v>
      </c>
      <c r="E14" s="625">
        <f>IF(ISBLANK(D5),"",D5)</f>
        <v>3008</v>
      </c>
      <c r="F14" s="211"/>
      <c r="G14" s="634" t="s">
        <v>925</v>
      </c>
      <c r="H14" s="621">
        <f>IF(ISBLANK(J7),"",J7)</f>
        <v>2176.9499999999998</v>
      </c>
      <c r="I14" s="211"/>
      <c r="J14" s="211"/>
    </row>
    <row r="15" spans="1:12" x14ac:dyDescent="0.25">
      <c r="A15" s="870" t="s">
        <v>16</v>
      </c>
      <c r="B15" s="630">
        <f>IF(ISBLANK(B7),"",B7)</f>
        <v>177.887</v>
      </c>
      <c r="D15" s="632">
        <f t="shared" ref="D15:D16" si="0">A6</f>
        <v>2021</v>
      </c>
      <c r="E15" s="626">
        <f>IF(ISBLANK(D6),"",D6)</f>
        <v>2835</v>
      </c>
      <c r="F15" s="211"/>
      <c r="G15" s="635" t="s">
        <v>926</v>
      </c>
      <c r="H15" s="623">
        <f>IF(ISBLANK(I7),"",I7)</f>
        <v>14836.27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2700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145.636</v>
      </c>
      <c r="F19" s="253"/>
      <c r="G19" s="634" t="s">
        <v>529</v>
      </c>
      <c r="H19" s="621">
        <f>IF(ISBLANK(J7),"",J7)</f>
        <v>2176.9499999999998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177.887</v>
      </c>
      <c r="F20" s="253"/>
      <c r="G20" s="635" t="s">
        <v>528</v>
      </c>
      <c r="H20" s="623">
        <f>IF(ISBLANK(I7),"",I7)</f>
        <v>14836.27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961</v>
      </c>
      <c r="D5" s="1093">
        <v>15</v>
      </c>
      <c r="E5" s="1092">
        <v>773</v>
      </c>
      <c r="F5" s="1093">
        <v>25</v>
      </c>
    </row>
    <row r="6" spans="1:9" x14ac:dyDescent="0.25">
      <c r="A6" s="218">
        <v>2021</v>
      </c>
      <c r="B6" s="1092">
        <v>0.5</v>
      </c>
      <c r="C6" s="1092">
        <v>961</v>
      </c>
      <c r="D6" s="1093">
        <v>15</v>
      </c>
      <c r="E6" s="1092">
        <v>773</v>
      </c>
      <c r="F6" s="1093">
        <v>25</v>
      </c>
    </row>
    <row r="7" spans="1:9" x14ac:dyDescent="0.25">
      <c r="A7" s="219">
        <v>2022</v>
      </c>
      <c r="B7" s="73">
        <v>1.2</v>
      </c>
      <c r="C7" s="73">
        <v>961</v>
      </c>
      <c r="D7" s="73">
        <v>15</v>
      </c>
      <c r="E7" s="73">
        <v>773</v>
      </c>
      <c r="F7" s="73">
        <v>25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132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76</v>
      </c>
      <c r="C7" s="612">
        <v>59</v>
      </c>
      <c r="D7" s="612">
        <v>17</v>
      </c>
      <c r="E7" s="601">
        <v>132</v>
      </c>
      <c r="F7" s="612">
        <v>92</v>
      </c>
      <c r="G7" s="612">
        <v>40</v>
      </c>
      <c r="H7" s="947">
        <v>1.6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76</v>
      </c>
      <c r="C16" s="888">
        <f t="shared" si="3"/>
        <v>59</v>
      </c>
      <c r="D16" s="889">
        <f t="shared" si="3"/>
        <v>17</v>
      </c>
      <c r="F16" s="891">
        <f t="shared" si="4"/>
        <v>2022</v>
      </c>
      <c r="G16" s="676">
        <f t="shared" si="5"/>
        <v>132</v>
      </c>
      <c r="H16" s="676">
        <f t="shared" si="1"/>
        <v>92</v>
      </c>
      <c r="I16" s="671">
        <f t="shared" si="1"/>
        <v>40</v>
      </c>
      <c r="J16" s="211"/>
      <c r="K16" s="891">
        <f t="shared" si="6"/>
        <v>2022</v>
      </c>
      <c r="L16" s="676">
        <f t="shared" si="7"/>
        <v>1.6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76</v>
      </c>
      <c r="C24" s="676">
        <f t="shared" si="11"/>
        <v>59</v>
      </c>
      <c r="D24" s="671">
        <f t="shared" si="11"/>
        <v>17</v>
      </c>
      <c r="F24" s="891">
        <f t="shared" si="12"/>
        <v>2022</v>
      </c>
      <c r="G24" s="676">
        <f t="shared" si="13"/>
        <v>132</v>
      </c>
      <c r="H24" s="676">
        <f t="shared" si="9"/>
        <v>92</v>
      </c>
      <c r="I24" s="671">
        <f t="shared" si="9"/>
        <v>40</v>
      </c>
      <c r="J24" s="211"/>
      <c r="K24" s="891">
        <f t="shared" si="14"/>
        <v>2022</v>
      </c>
      <c r="L24" s="676">
        <f t="shared" si="15"/>
        <v>1.6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27</v>
      </c>
      <c r="C3" s="71">
        <v>4</v>
      </c>
      <c r="D3" s="71">
        <v>14.3</v>
      </c>
      <c r="F3" s="105" t="s">
        <v>537</v>
      </c>
      <c r="G3" s="97">
        <f>IF(ISBLANK(B3),"",B3)</f>
        <v>27</v>
      </c>
      <c r="H3" s="97">
        <f>IF(ISBLANK(B4),"",B4)</f>
        <v>25</v>
      </c>
      <c r="I3" s="97">
        <f>IF(ISBLANK(B5),"",B5)</f>
        <v>25</v>
      </c>
      <c r="J3" s="365"/>
    </row>
    <row r="4" spans="1:12" x14ac:dyDescent="0.25">
      <c r="A4" s="286">
        <v>2021</v>
      </c>
      <c r="B4" s="214">
        <v>25</v>
      </c>
      <c r="C4" s="214">
        <v>8</v>
      </c>
      <c r="D4" s="214">
        <v>18.5</v>
      </c>
      <c r="F4" s="130" t="s">
        <v>538</v>
      </c>
      <c r="G4" s="98">
        <f>IF(ISBLANK(C3),"",C3)</f>
        <v>4</v>
      </c>
      <c r="H4" s="98">
        <f>IF(ISBLANK(C4),"",C4)</f>
        <v>8</v>
      </c>
      <c r="I4" s="98">
        <f>IF(ISBLANK(C5),"",C5)</f>
        <v>9</v>
      </c>
      <c r="J4" s="365"/>
    </row>
    <row r="5" spans="1:12" x14ac:dyDescent="0.25">
      <c r="A5" s="218">
        <v>2022</v>
      </c>
      <c r="B5" s="168">
        <v>25</v>
      </c>
      <c r="C5" s="168">
        <v>9</v>
      </c>
      <c r="D5" s="168">
        <v>14.1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27</v>
      </c>
      <c r="H8" s="97">
        <f>IF(ISBLANK(B4),"",B4)</f>
        <v>25</v>
      </c>
      <c r="I8" s="97">
        <f>IF(ISBLANK(B5),"",B5)</f>
        <v>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</v>
      </c>
      <c r="H9" s="98">
        <f>IF(ISBLANK(C4),"",C4)</f>
        <v>8</v>
      </c>
      <c r="I9" s="98">
        <f>IF(ISBLANK(C5),"",C5)</f>
        <v>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18.5</v>
      </c>
      <c r="I13" s="132">
        <f>IF(ISBLANK(D5),"",D5)</f>
        <v>14.1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101</v>
      </c>
      <c r="C4" s="110">
        <v>110</v>
      </c>
      <c r="E4" s="29" t="s">
        <v>540</v>
      </c>
      <c r="F4" s="163">
        <f>B4/($B$22+$C$22)*100</f>
        <v>1.2375934321774293</v>
      </c>
      <c r="G4" s="163">
        <f>C4/($B$22+$C$22)*100</f>
        <v>1.3478740350447249</v>
      </c>
      <c r="J4" s="29" t="s">
        <v>540</v>
      </c>
      <c r="K4" s="163">
        <f>G4</f>
        <v>1.3478740350447249</v>
      </c>
    </row>
    <row r="5" spans="1:11" x14ac:dyDescent="0.25">
      <c r="A5" s="202" t="s">
        <v>541</v>
      </c>
      <c r="B5" s="212">
        <v>99</v>
      </c>
      <c r="C5" s="160">
        <v>118</v>
      </c>
      <c r="E5" s="29" t="s">
        <v>541</v>
      </c>
      <c r="F5" s="163">
        <f t="shared" ref="F5:G21" si="0">B5/($B$22+$C$22)*100</f>
        <v>1.2130866315402524</v>
      </c>
      <c r="G5" s="163">
        <f t="shared" si="0"/>
        <v>1.4459012375934321</v>
      </c>
      <c r="J5" s="29" t="s">
        <v>541</v>
      </c>
      <c r="K5" s="163">
        <f t="shared" ref="K5:K21" si="1">G5</f>
        <v>1.4459012375934321</v>
      </c>
    </row>
    <row r="6" spans="1:11" x14ac:dyDescent="0.25">
      <c r="A6" s="202" t="s">
        <v>542</v>
      </c>
      <c r="B6" s="212">
        <v>122</v>
      </c>
      <c r="C6" s="160">
        <v>143</v>
      </c>
      <c r="E6" s="29" t="s">
        <v>542</v>
      </c>
      <c r="F6" s="163">
        <f t="shared" si="0"/>
        <v>1.4949148388677858</v>
      </c>
      <c r="G6" s="163">
        <f t="shared" si="0"/>
        <v>1.7522362455581424</v>
      </c>
      <c r="J6" s="29" t="s">
        <v>542</v>
      </c>
      <c r="K6" s="163">
        <f t="shared" si="1"/>
        <v>1.7522362455581424</v>
      </c>
    </row>
    <row r="7" spans="1:11" x14ac:dyDescent="0.25">
      <c r="A7" s="202" t="s">
        <v>543</v>
      </c>
      <c r="B7" s="212">
        <v>173</v>
      </c>
      <c r="C7" s="160">
        <v>174</v>
      </c>
      <c r="E7" s="29" t="s">
        <v>543</v>
      </c>
      <c r="F7" s="163">
        <f t="shared" si="0"/>
        <v>2.1198382551157948</v>
      </c>
      <c r="G7" s="163">
        <f t="shared" si="0"/>
        <v>2.1320916554343832</v>
      </c>
      <c r="J7" s="29" t="s">
        <v>543</v>
      </c>
      <c r="K7" s="163">
        <f t="shared" si="1"/>
        <v>2.1320916554343832</v>
      </c>
    </row>
    <row r="8" spans="1:11" x14ac:dyDescent="0.25">
      <c r="A8" s="202" t="s">
        <v>544</v>
      </c>
      <c r="B8" s="212">
        <v>157</v>
      </c>
      <c r="C8" s="160">
        <v>177</v>
      </c>
      <c r="E8" s="29" t="s">
        <v>544</v>
      </c>
      <c r="F8" s="163">
        <f t="shared" si="0"/>
        <v>1.9237838500183801</v>
      </c>
      <c r="G8" s="163">
        <f t="shared" si="0"/>
        <v>2.1688518563901482</v>
      </c>
      <c r="J8" s="29" t="s">
        <v>544</v>
      </c>
      <c r="K8" s="163">
        <f t="shared" si="1"/>
        <v>2.1688518563901482</v>
      </c>
    </row>
    <row r="9" spans="1:11" x14ac:dyDescent="0.25">
      <c r="A9" s="202" t="s">
        <v>545</v>
      </c>
      <c r="B9" s="212">
        <v>170</v>
      </c>
      <c r="C9" s="160">
        <v>202</v>
      </c>
      <c r="E9" s="29" t="s">
        <v>545</v>
      </c>
      <c r="F9" s="163">
        <f t="shared" si="0"/>
        <v>2.0830780541600293</v>
      </c>
      <c r="G9" s="163">
        <f t="shared" si="0"/>
        <v>2.4751868643548587</v>
      </c>
      <c r="J9" s="29" t="s">
        <v>545</v>
      </c>
      <c r="K9" s="163">
        <f t="shared" si="1"/>
        <v>2.4751868643548587</v>
      </c>
    </row>
    <row r="10" spans="1:11" x14ac:dyDescent="0.25">
      <c r="A10" s="202" t="s">
        <v>546</v>
      </c>
      <c r="B10" s="212">
        <v>158</v>
      </c>
      <c r="C10" s="160">
        <v>221</v>
      </c>
      <c r="E10" s="29" t="s">
        <v>546</v>
      </c>
      <c r="F10" s="163">
        <f t="shared" si="0"/>
        <v>1.9360372503369683</v>
      </c>
      <c r="G10" s="163">
        <f t="shared" si="0"/>
        <v>2.7080014704080382</v>
      </c>
      <c r="J10" s="29" t="s">
        <v>546</v>
      </c>
      <c r="K10" s="163">
        <f t="shared" si="1"/>
        <v>2.7080014704080382</v>
      </c>
    </row>
    <row r="11" spans="1:11" x14ac:dyDescent="0.25">
      <c r="A11" s="202" t="s">
        <v>547</v>
      </c>
      <c r="B11" s="212">
        <v>169</v>
      </c>
      <c r="C11" s="160">
        <v>193</v>
      </c>
      <c r="E11" s="29" t="s">
        <v>547</v>
      </c>
      <c r="F11" s="163">
        <f t="shared" si="0"/>
        <v>2.070824653841441</v>
      </c>
      <c r="G11" s="163">
        <f t="shared" si="0"/>
        <v>2.3649062614875627</v>
      </c>
      <c r="J11" s="29" t="s">
        <v>547</v>
      </c>
      <c r="K11" s="163">
        <f t="shared" si="1"/>
        <v>2.3649062614875627</v>
      </c>
    </row>
    <row r="12" spans="1:11" x14ac:dyDescent="0.25">
      <c r="A12" s="202" t="s">
        <v>548</v>
      </c>
      <c r="B12" s="212">
        <v>201</v>
      </c>
      <c r="C12" s="160">
        <v>219</v>
      </c>
      <c r="E12" s="29" t="s">
        <v>548</v>
      </c>
      <c r="F12" s="163">
        <f t="shared" si="0"/>
        <v>2.4629334640362699</v>
      </c>
      <c r="G12" s="163">
        <f t="shared" si="0"/>
        <v>2.6834946697708615</v>
      </c>
      <c r="J12" s="29" t="s">
        <v>548</v>
      </c>
      <c r="K12" s="163">
        <f t="shared" si="1"/>
        <v>2.6834946697708615</v>
      </c>
    </row>
    <row r="13" spans="1:11" x14ac:dyDescent="0.25">
      <c r="A13" s="202" t="s">
        <v>549</v>
      </c>
      <c r="B13" s="212">
        <v>236</v>
      </c>
      <c r="C13" s="160">
        <v>295</v>
      </c>
      <c r="E13" s="29" t="s">
        <v>549</v>
      </c>
      <c r="F13" s="163">
        <f t="shared" si="0"/>
        <v>2.8918024751868643</v>
      </c>
      <c r="G13" s="163">
        <f t="shared" si="0"/>
        <v>3.6147530939835804</v>
      </c>
      <c r="J13" s="29" t="s">
        <v>549</v>
      </c>
      <c r="K13" s="163">
        <f t="shared" si="1"/>
        <v>3.6147530939835804</v>
      </c>
    </row>
    <row r="14" spans="1:11" x14ac:dyDescent="0.25">
      <c r="A14" s="202" t="s">
        <v>550</v>
      </c>
      <c r="B14" s="212">
        <v>291</v>
      </c>
      <c r="C14" s="160">
        <v>316</v>
      </c>
      <c r="E14" s="29" t="s">
        <v>550</v>
      </c>
      <c r="F14" s="163">
        <f t="shared" si="0"/>
        <v>3.5657394927092265</v>
      </c>
      <c r="G14" s="163">
        <f t="shared" si="0"/>
        <v>3.8720745006739365</v>
      </c>
      <c r="J14" s="29" t="s">
        <v>550</v>
      </c>
      <c r="K14" s="163">
        <f t="shared" si="1"/>
        <v>3.8720745006739365</v>
      </c>
    </row>
    <row r="15" spans="1:11" x14ac:dyDescent="0.25">
      <c r="A15" s="202" t="s">
        <v>551</v>
      </c>
      <c r="B15" s="212">
        <v>269</v>
      </c>
      <c r="C15" s="160">
        <v>309</v>
      </c>
      <c r="E15" s="29" t="s">
        <v>551</v>
      </c>
      <c r="F15" s="163">
        <f t="shared" si="0"/>
        <v>3.296164685700282</v>
      </c>
      <c r="G15" s="163">
        <f t="shared" si="0"/>
        <v>3.7863006984438181</v>
      </c>
      <c r="J15" s="29" t="s">
        <v>551</v>
      </c>
      <c r="K15" s="163">
        <f t="shared" si="1"/>
        <v>3.7863006984438181</v>
      </c>
    </row>
    <row r="16" spans="1:11" x14ac:dyDescent="0.25">
      <c r="A16" s="202" t="s">
        <v>552</v>
      </c>
      <c r="B16" s="212">
        <v>332</v>
      </c>
      <c r="C16" s="160">
        <v>324</v>
      </c>
      <c r="E16" s="29" t="s">
        <v>552</v>
      </c>
      <c r="F16" s="163">
        <f t="shared" si="0"/>
        <v>4.0681289057713519</v>
      </c>
      <c r="G16" s="163">
        <f t="shared" si="0"/>
        <v>3.9701017032226442</v>
      </c>
      <c r="J16" s="29" t="s">
        <v>552</v>
      </c>
      <c r="K16" s="163">
        <f t="shared" si="1"/>
        <v>3.9701017032226442</v>
      </c>
    </row>
    <row r="17" spans="1:11" x14ac:dyDescent="0.25">
      <c r="A17" s="202" t="s">
        <v>553</v>
      </c>
      <c r="B17" s="212">
        <v>439</v>
      </c>
      <c r="C17" s="160">
        <v>482</v>
      </c>
      <c r="E17" s="29" t="s">
        <v>553</v>
      </c>
      <c r="F17" s="163">
        <f t="shared" si="0"/>
        <v>5.3792427398603113</v>
      </c>
      <c r="G17" s="163">
        <f t="shared" si="0"/>
        <v>5.9061389535596129</v>
      </c>
      <c r="J17" s="29" t="s">
        <v>553</v>
      </c>
      <c r="K17" s="163">
        <f t="shared" si="1"/>
        <v>5.9061389535596129</v>
      </c>
    </row>
    <row r="18" spans="1:11" x14ac:dyDescent="0.25">
      <c r="A18" s="202" t="s">
        <v>554</v>
      </c>
      <c r="B18" s="212">
        <v>411</v>
      </c>
      <c r="C18" s="160">
        <v>377</v>
      </c>
      <c r="E18" s="29" t="s">
        <v>554</v>
      </c>
      <c r="F18" s="163">
        <f t="shared" si="0"/>
        <v>5.0361475309398358</v>
      </c>
      <c r="G18" s="163">
        <f t="shared" si="0"/>
        <v>4.6195319201078302</v>
      </c>
      <c r="J18" s="29" t="s">
        <v>554</v>
      </c>
      <c r="K18" s="163">
        <f t="shared" si="1"/>
        <v>4.6195319201078302</v>
      </c>
    </row>
    <row r="19" spans="1:11" x14ac:dyDescent="0.25">
      <c r="A19" s="202" t="s">
        <v>555</v>
      </c>
      <c r="B19" s="212">
        <v>244</v>
      </c>
      <c r="C19" s="160">
        <v>206</v>
      </c>
      <c r="E19" s="29" t="s">
        <v>555</v>
      </c>
      <c r="F19" s="163">
        <f t="shared" si="0"/>
        <v>2.9898296777355715</v>
      </c>
      <c r="G19" s="163">
        <f t="shared" si="0"/>
        <v>2.5242004656292121</v>
      </c>
      <c r="J19" s="29" t="s">
        <v>555</v>
      </c>
      <c r="K19" s="163">
        <f t="shared" si="1"/>
        <v>2.5242004656292121</v>
      </c>
    </row>
    <row r="20" spans="1:11" x14ac:dyDescent="0.25">
      <c r="A20" s="202" t="s">
        <v>556</v>
      </c>
      <c r="B20" s="212">
        <v>241</v>
      </c>
      <c r="C20" s="160">
        <v>183</v>
      </c>
      <c r="E20" s="29" t="s">
        <v>556</v>
      </c>
      <c r="F20" s="163">
        <f t="shared" si="0"/>
        <v>2.9530694767798065</v>
      </c>
      <c r="G20" s="163">
        <f t="shared" si="0"/>
        <v>2.2423722583016787</v>
      </c>
      <c r="J20" s="29" t="s">
        <v>556</v>
      </c>
      <c r="K20" s="163">
        <f t="shared" si="1"/>
        <v>2.2423722583016787</v>
      </c>
    </row>
    <row r="21" spans="1:11" x14ac:dyDescent="0.25">
      <c r="A21" s="203" t="s">
        <v>557</v>
      </c>
      <c r="B21" s="72">
        <v>182</v>
      </c>
      <c r="C21" s="111">
        <v>117</v>
      </c>
      <c r="E21" s="31" t="s">
        <v>557</v>
      </c>
      <c r="F21" s="163">
        <f t="shared" si="0"/>
        <v>2.23011885798309</v>
      </c>
      <c r="G21" s="163">
        <f t="shared" si="0"/>
        <v>1.4336478372748438</v>
      </c>
      <c r="J21" s="31" t="s">
        <v>557</v>
      </c>
      <c r="K21" s="210">
        <f t="shared" si="1"/>
        <v>1.4336478372748438</v>
      </c>
    </row>
    <row r="22" spans="1:11" x14ac:dyDescent="0.25">
      <c r="A22" s="309" t="s">
        <v>16</v>
      </c>
      <c r="B22" s="121">
        <f>SUM(B4:B21)</f>
        <v>3995</v>
      </c>
      <c r="C22" s="124">
        <f>SUM(C4:C21)</f>
        <v>4166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1177</v>
      </c>
      <c r="E3" s="297" t="s">
        <v>709</v>
      </c>
      <c r="F3" s="71">
        <v>55.58</v>
      </c>
      <c r="G3" s="71">
        <v>58.51</v>
      </c>
      <c r="K3" s="122" t="s">
        <v>16</v>
      </c>
      <c r="L3" s="71">
        <v>2.74</v>
      </c>
      <c r="M3" s="71">
        <v>2.4300000000000002</v>
      </c>
    </row>
    <row r="4" spans="1:16" x14ac:dyDescent="0.25">
      <c r="A4" s="202" t="s">
        <v>704</v>
      </c>
      <c r="B4" s="212"/>
      <c r="C4" s="160">
        <v>1102</v>
      </c>
      <c r="E4" s="298" t="s">
        <v>710</v>
      </c>
      <c r="F4" s="214">
        <v>36.840000000000003</v>
      </c>
      <c r="G4" s="214">
        <v>33.75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587</v>
      </c>
      <c r="E5" s="298" t="s">
        <v>711</v>
      </c>
      <c r="F5" s="214">
        <v>6.78</v>
      </c>
      <c r="G5" s="214">
        <v>6.79</v>
      </c>
      <c r="K5" s="123" t="s">
        <v>213</v>
      </c>
      <c r="L5" s="73">
        <v>2.74</v>
      </c>
      <c r="M5" s="73">
        <v>2.4300000000000002</v>
      </c>
      <c r="N5" s="211"/>
    </row>
    <row r="6" spans="1:16" x14ac:dyDescent="0.25">
      <c r="A6" s="202" t="s">
        <v>706</v>
      </c>
      <c r="B6" s="212"/>
      <c r="C6" s="160">
        <v>476</v>
      </c>
      <c r="E6" s="298" t="s">
        <v>712</v>
      </c>
      <c r="F6" s="214">
        <v>0.64</v>
      </c>
      <c r="G6" s="214">
        <v>0.66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303</v>
      </c>
      <c r="E7" s="299" t="s">
        <v>713</v>
      </c>
      <c r="F7" s="73">
        <v>0.16</v>
      </c>
      <c r="G7" s="73">
        <v>0.28999999999999998</v>
      </c>
      <c r="K7" s="227"/>
      <c r="L7" s="211"/>
      <c r="M7" s="211"/>
    </row>
    <row r="8" spans="1:16" x14ac:dyDescent="0.25">
      <c r="A8" s="203" t="s">
        <v>708</v>
      </c>
      <c r="B8" s="72"/>
      <c r="C8" s="111">
        <v>379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29.249502982107355</v>
      </c>
      <c r="C13" s="301" t="e">
        <f>B3/SUM(B3:B8)*100</f>
        <v>#DIV/0!</v>
      </c>
      <c r="E13" s="217" t="s">
        <v>836</v>
      </c>
      <c r="F13" s="289">
        <f>IF(ISBLANK(F3),"",F3)</f>
        <v>55.58</v>
      </c>
      <c r="G13" s="289">
        <f>IF(ISBLANK(G3),"",G3)</f>
        <v>58.51</v>
      </c>
    </row>
    <row r="14" spans="1:16" x14ac:dyDescent="0.25">
      <c r="A14" s="220" t="s">
        <v>825</v>
      </c>
      <c r="B14" s="305">
        <f>C4/SUM(C3:C8)*100</f>
        <v>27.385685884691853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36.840000000000003</v>
      </c>
      <c r="G14" s="290">
        <f t="shared" si="0"/>
        <v>33.75</v>
      </c>
    </row>
    <row r="15" spans="1:16" x14ac:dyDescent="0.25">
      <c r="A15" s="220" t="s">
        <v>826</v>
      </c>
      <c r="B15" s="305">
        <f>C5/SUM(C3:C8)*100</f>
        <v>14.587475149105366</v>
      </c>
      <c r="C15" s="302" t="e">
        <f>B5/SUM(B3:B8)*100</f>
        <v>#DIV/0!</v>
      </c>
      <c r="E15" s="286" t="s">
        <v>838</v>
      </c>
      <c r="F15" s="290">
        <f t="shared" si="0"/>
        <v>6.78</v>
      </c>
      <c r="G15" s="290">
        <f t="shared" si="0"/>
        <v>6.79</v>
      </c>
    </row>
    <row r="16" spans="1:16" x14ac:dyDescent="0.25">
      <c r="A16" s="220" t="s">
        <v>827</v>
      </c>
      <c r="B16" s="305">
        <f>C6/SUM(C3:C8)*100</f>
        <v>11.829025844930417</v>
      </c>
      <c r="C16" s="302" t="e">
        <f>B6/SUM(B3:B8)*100</f>
        <v>#DIV/0!</v>
      </c>
      <c r="E16" s="286" t="s">
        <v>839</v>
      </c>
      <c r="F16" s="290">
        <f t="shared" si="0"/>
        <v>0.64</v>
      </c>
      <c r="G16" s="290">
        <f t="shared" si="0"/>
        <v>0.66</v>
      </c>
    </row>
    <row r="17" spans="1:18" x14ac:dyDescent="0.25">
      <c r="A17" s="220" t="s">
        <v>828</v>
      </c>
      <c r="B17" s="305">
        <f>C7/SUM(C3:C8)*100</f>
        <v>7.5298210735586482</v>
      </c>
      <c r="C17" s="302" t="e">
        <f>B7/SUM(B3:B8)*100</f>
        <v>#DIV/0!</v>
      </c>
      <c r="E17" s="219" t="s">
        <v>840</v>
      </c>
      <c r="F17" s="291">
        <f t="shared" si="0"/>
        <v>0.16</v>
      </c>
      <c r="G17" s="291">
        <f t="shared" si="0"/>
        <v>0.28999999999999998</v>
      </c>
    </row>
    <row r="18" spans="1:18" x14ac:dyDescent="0.25">
      <c r="A18" s="221" t="s">
        <v>829</v>
      </c>
      <c r="B18" s="306">
        <f>C8/SUM(C3:C8)*100</f>
        <v>9.4184890656063622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29.249502982107355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27.385685884691853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14.587475149105366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11.829025844930417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7.5298210735586482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9.4184890656063622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1056</v>
      </c>
      <c r="E34" s="297" t="s">
        <v>709</v>
      </c>
      <c r="F34" s="71">
        <v>58.51</v>
      </c>
      <c r="G34" s="211"/>
      <c r="K34" s="122" t="s">
        <v>16</v>
      </c>
      <c r="L34" s="71">
        <v>2.4300000000000002</v>
      </c>
      <c r="M34" s="211"/>
    </row>
    <row r="35" spans="1:16" x14ac:dyDescent="0.25">
      <c r="A35" s="202" t="s">
        <v>704</v>
      </c>
      <c r="B35" s="212"/>
      <c r="C35" s="160">
        <v>1046</v>
      </c>
      <c r="E35" s="298" t="s">
        <v>710</v>
      </c>
      <c r="F35" s="214">
        <v>33.75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507</v>
      </c>
      <c r="E36" s="298" t="s">
        <v>711</v>
      </c>
      <c r="F36" s="214">
        <v>6.79</v>
      </c>
      <c r="G36" s="211"/>
      <c r="K36" s="123" t="s">
        <v>213</v>
      </c>
      <c r="L36" s="73">
        <v>2.4300000000000002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398</v>
      </c>
      <c r="E37" s="298" t="s">
        <v>712</v>
      </c>
      <c r="F37" s="214">
        <v>0.66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174</v>
      </c>
      <c r="E38" s="299" t="s">
        <v>713</v>
      </c>
      <c r="F38" s="73">
        <v>0.28999999999999998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145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31.7498496692724</v>
      </c>
      <c r="C44" s="301" t="e">
        <f>B34/SUM(B34:B39)*100</f>
        <v>#DIV/0!</v>
      </c>
      <c r="E44" s="217" t="s">
        <v>836</v>
      </c>
      <c r="F44" s="289">
        <f>IF(ISBLANK(F34),"",F34)</f>
        <v>58.51</v>
      </c>
    </row>
    <row r="45" spans="1:16" x14ac:dyDescent="0.25">
      <c r="A45" s="220" t="s">
        <v>825</v>
      </c>
      <c r="B45" s="305">
        <f>C35/SUM(C34:C39)*100</f>
        <v>31.449188214070954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33.75</v>
      </c>
    </row>
    <row r="46" spans="1:16" x14ac:dyDescent="0.25">
      <c r="A46" s="220" t="s">
        <v>826</v>
      </c>
      <c r="B46" s="305">
        <f>C36/SUM(C34:C39)*100</f>
        <v>15.243535778713168</v>
      </c>
      <c r="C46" s="302" t="e">
        <f>B36/SUM(B34:B39)*100</f>
        <v>#DIV/0!</v>
      </c>
      <c r="E46" s="286" t="s">
        <v>838</v>
      </c>
      <c r="F46" s="290">
        <f t="shared" si="2"/>
        <v>6.79</v>
      </c>
    </row>
    <row r="47" spans="1:16" x14ac:dyDescent="0.25">
      <c r="A47" s="220" t="s">
        <v>827</v>
      </c>
      <c r="B47" s="305">
        <f>C37/SUM(C34:C39)*100</f>
        <v>11.966325917017437</v>
      </c>
      <c r="C47" s="302" t="e">
        <f>B37/SUM(B34:B39)*100</f>
        <v>#DIV/0!</v>
      </c>
      <c r="E47" s="286" t="s">
        <v>839</v>
      </c>
      <c r="F47" s="290">
        <f t="shared" si="2"/>
        <v>0.66</v>
      </c>
    </row>
    <row r="48" spans="1:16" x14ac:dyDescent="0.25">
      <c r="A48" s="220" t="s">
        <v>828</v>
      </c>
      <c r="B48" s="305">
        <f>C38/SUM(C34:C39)*100</f>
        <v>5.2315093205051113</v>
      </c>
      <c r="C48" s="302" t="e">
        <f>B38/SUM(B34:B39)*100</f>
        <v>#DIV/0!</v>
      </c>
      <c r="E48" s="219" t="s">
        <v>840</v>
      </c>
      <c r="F48" s="291">
        <f t="shared" si="2"/>
        <v>0.28999999999999998</v>
      </c>
    </row>
    <row r="49" spans="1:3" x14ac:dyDescent="0.25">
      <c r="A49" s="221" t="s">
        <v>829</v>
      </c>
      <c r="B49" s="306">
        <f>C39/SUM(C34:C39)*100</f>
        <v>4.3595911004209258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31.7498496692724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31.449188214070954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15.243535778713168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11.966325917017437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5.2315093205051113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4.3595911004209258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2024-04-26T07:40:25Z</dcterms:modified>
</cp:coreProperties>
</file>