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<sst xmlns="http://schemas.openxmlformats.org/spreadsheetml/2006/main" count="6316" uniqueCount="2914">
  <si>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</si>
  <si>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</si>
  <si>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</si>
  <si>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</si>
  <si>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</si>
  <si>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</si>
  <si>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</si>
  <si>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</si>
  <si>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</si>
  <si>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</si>
  <si>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</si>
  <si>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</si>
  <si>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</si>
  <si>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</si>
  <si>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</si>
  <si>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</si>
  <si>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</si>
  <si>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</si>
  <si>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</si>
  <si>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</si>
  <si>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</si>
  <si>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</si>
  <si>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</si>
  <si>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</si>
  <si>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</si>
  <si>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</si>
  <si>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</si>
  <si>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</si>
  <si>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</si>
  <si>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</si>
  <si>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</si>
  <si>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</si>
  <si>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</si>
  <si>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</si>
  <si>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</si>
  <si>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</si>
  <si>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</si>
  <si>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</si>
  <si>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</si>
  <si>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</si>
  <si>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</si>
  <si>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</si>
  <si>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</si>
  <si>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</si>
  <si>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</si>
  <si>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</si>
  <si>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</si>
  <si>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</si>
  <si>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</si>
  <si>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</si>
  <si>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</si>
  <si>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</si>
  <si>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</si>
  <si>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</si>
  <si>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</si>
  <si>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</si>
  <si>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</si>
  <si>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</si>
  <si>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</si>
  <si>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</si>
  <si>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</si>
  <si>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</si>
  <si>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</si>
  <si>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</si>
  <si>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</si>
  <si>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</si>
  <si>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</si>
  <si>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</si>
  <si>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</si>
  <si>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</si>
  <si>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</si>
  <si>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</si>
  <si>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</si>
  <si>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</si>
  <si>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</si>
  <si>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</si>
  <si>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</si>
  <si>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</si>
  <si>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</si>
  <si>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</si>
  <si>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</si>
  <si>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</si>
  <si>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</si>
  <si>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</si>
  <si>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</si>
  <si>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</si>
  <si>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</si>
  <si>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</si>
  <si>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</si>
  <si>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</si>
  <si>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</si>
  <si>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</si>
  <si>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</si>
  <si>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</si>
  <si>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</si>
  <si>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</si>
  <si>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</si>
  <si>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</si>
  <si>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</si>
  <si>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</si>
  <si>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</si>
  <si>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</si>
  <si>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</si>
  <si>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</si>
  <si>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</si>
  <si>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</si>
  <si>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</si>
  <si>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</si>
  <si>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</si>
  <si>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</si>
  <si>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</si>
  <si>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</si>
  <si>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</si>
  <si>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</si>
  <si>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</si>
  <si>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</si>
  <si>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</si>
  <si>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</si>
  <si>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</si>
  <si>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</si>
  <si>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</si>
  <si>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</si>
  <si>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</si>
  <si>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</si>
  <si>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</si>
  <si>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</si>
  <si>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</si>
  <si>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</si>
  <si>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</si>
  <si>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</si>
  <si>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</si>
  <si>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</si>
  <si>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</si>
  <si>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</si>
  <si>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</si>
  <si>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</si>
  <si>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</si>
  <si>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</si>
  <si>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</si>
  <si>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</si>
  <si>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</si>
  <si>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</si>
  <si>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</si>
  <si>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</si>
  <si>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</si>
  <si>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</si>
  <si>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</si>
  <si>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</si>
  <si>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</si>
  <si>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</si>
  <si>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</si>
  <si>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</si>
  <si>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</si>
  <si>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</si>
  <si>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</si>
  <si>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</si>
  <si>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</si>
  <si>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</si>
  <si>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</si>
  <si>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</si>
  <si>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</si>
  <si>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</si>
  <si>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</si>
  <si>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</si>
  <si>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</si>
  <si>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</si>
  <si>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</si>
  <si>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</si>
  <si>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</si>
  <si>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</si>
  <si>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</si>
  <si>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</si>
  <si>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</si>
  <si>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</si>
  <si>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</si>
  <si>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</si>
  <si>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</si>
  <si>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</si>
  <si>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</si>
  <si>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</si>
  <si>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</si>
  <si>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</si>
  <si>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</si>
  <si>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</si>
  <si>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</si>
  <si>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</si>
  <si>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</si>
  <si>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</si>
  <si>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</si>
  <si>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</si>
  <si>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</si>
  <si>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</si>
  <si>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</si>
  <si>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</si>
  <si>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</si>
  <si>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</si>
  <si>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</si>
  <si>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</si>
  <si>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</si>
  <si>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</si>
  <si>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</si>
  <si>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</si>
  <si>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</si>
  <si>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</si>
  <si>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</si>
  <si>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</si>
  <si>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</si>
  <si>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</si>
  <si>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</si>
  <si>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</si>
  <si>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</si>
  <si>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</si>
  <si>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</si>
  <si>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</si>
  <si>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</si>
  <si>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</si>
  <si>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</si>
  <si>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</si>
  <si>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</si>
  <si>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</si>
  <si>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</si>
  <si>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</si>
  <si>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</si>
  <si>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</si>
  <si>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</si>
  <si>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</si>
  <si>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</si>
  <si>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</si>
  <si>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</si>
  <si>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</si>
  <si>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</si>
  <si>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</si>
  <si>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</si>
  <si>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</si>
  <si>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</si>
  <si>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</si>
  <si>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</si>
  <si>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</si>
  <si>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</si>
  <si>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</si>
  <si>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</si>
  <si>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</si>
  <si>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</si>
  <si>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</si>
  <si>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</si>
  <si>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</si>
  <si>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</si>
  <si>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</si>
  <si>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</si>
  <si>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</si>
  <si>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</si>
  <si>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</si>
  <si>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</si>
  <si>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</si>
  <si>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</si>
  <si>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</si>
  <si>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</si>
  <si>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</si>
  <si>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</si>
  <si>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</si>
  <si>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</si>
  <si>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</si>
  <si>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</si>
  <si>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</si>
  <si>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</si>
  <si>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</si>
  <si>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</si>
  <si>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</si>
  <si>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</si>
  <si>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</si>
  <si>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</si>
  <si>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</si>
  <si>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</si>
  <si>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</si>
  <si>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</si>
  <si>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</si>
  <si>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</si>
  <si>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</si>
  <si>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</si>
  <si>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</si>
  <si>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</si>
  <si>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</si>
  <si>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</si>
  <si>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</si>
  <si>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</si>
  <si>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</si>
  <si>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</si>
  <si>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</si>
  <si>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</si>
  <si>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</si>
  <si>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</si>
  <si>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</si>
  <si>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</si>
  <si>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</si>
  <si>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</si>
  <si>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</si>
  <si>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</si>
  <si>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</si>
  <si>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</si>
  <si>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</si>
  <si>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</si>
  <si>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</si>
  <si>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</si>
  <si>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</si>
  <si>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</si>
  <si>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</si>
  <si>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</si>
  <si>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</si>
  <si>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</si>
  <si>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</si>
  <si>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</si>
  <si>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</si>
  <si>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</si>
  <si>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</si>
  <si>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</si>
  <si>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</si>
  <si>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</si>
  <si>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</si>
  <si>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</si>
  <si>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</si>
  <si>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</si>
  <si>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</si>
  <si>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</si>
  <si>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</si>
  <si>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</si>
  <si>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</si>
  <si>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</si>
  <si>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</si>
  <si>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</si>
  <si>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</si>
  <si>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</si>
  <si>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</si>
  <si>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</si>
  <si>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</si>
  <si>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</si>
  <si>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</si>
  <si>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</si>
  <si>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</si>
  <si>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</si>
  <si>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</si>
  <si>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</si>
  <si>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</si>
  <si>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</si>
  <si>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</si>
  <si>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</si>
  <si>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</si>
  <si>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</si>
  <si>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</si>
  <si>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</si>
  <si>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</si>
  <si>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</si>
  <si>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</si>
  <si>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</si>
  <si>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</si>
  <si>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</si>
  <si>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</si>
  <si>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</si>
  <si>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</si>
  <si>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</si>
  <si>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</si>
  <si>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</si>
  <si>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</si>
  <si>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</si>
  <si>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</si>
  <si>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</si>
  <si>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</si>
  <si>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</si>
  <si>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</si>
  <si>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</si>
  <si>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</si>
  <si>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</si>
  <si>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</si>
  <si>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</si>
  <si>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</si>
  <si>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</si>
  <si>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</si>
  <si>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</si>
  <si>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</si>
  <si>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</si>
  <si>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</si>
  <si>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</si>
  <si>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</si>
  <si>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</si>
  <si>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</si>
  <si>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</si>
  <si>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</si>
  <si>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</si>
  <si>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</si>
  <si>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</si>
  <si>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</si>
  <si>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</si>
  <si>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</si>
  <si>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</si>
  <si>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</si>
  <si>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</si>
  <si>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</si>
  <si>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</si>
  <si>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</si>
  <si>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</si>
  <si>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</si>
  <si>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</si>
  <si>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</si>
  <si>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</si>
  <si>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</si>
  <si>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</si>
  <si>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</si>
  <si>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</si>
  <si>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</si>
  <si>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</si>
  <si>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</si>
  <si>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</si>
  <si>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</si>
  <si>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</si>
  <si>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</si>
  <si>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</si>
  <si>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</si>
  <si>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</si>
  <si>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</si>
  <si>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</si>
  <si>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</si>
  <si>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</si>
  <si>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</si>
  <si>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</si>
  <si>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</si>
  <si>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</si>
  <si>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</si>
  <si>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</si>
  <si>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</si>
  <si>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</si>
  <si>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</si>
  <si>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</si>
  <si>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</si>
  <si>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</si>
  <si>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</si>
  <si>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</si>
  <si>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</si>
  <si>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</si>
  <si>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</si>
  <si>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</si>
  <si>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</si>
  <si>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</si>
  <si>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</si>
  <si>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</si>
  <si>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</si>
  <si>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</si>
  <si>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</si>
  <si>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</si>
  <si>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</si>
  <si>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</si>
  <si>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</si>
  <si>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</si>
  <si>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</si>
  <si>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</si>
  <si>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</si>
  <si>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</si>
  <si>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</si>
  <si>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</si>
  <si>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</si>
  <si>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</si>
  <si>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</si>
  <si>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</si>
  <si>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</si>
  <si>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</si>
  <si>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</si>
  <si>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</si>
  <si>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</si>
  <si>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</si>
  <si>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</si>
  <si>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</si>
  <si>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</si>
  <si>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</si>
  <si>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</si>
  <si>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</si>
  <si>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</si>
  <si>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</si>
  <si>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</si>
  <si>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</si>
  <si>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</si>
  <si>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</si>
  <si>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</si>
  <si>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</si>
  <si>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</si>
  <si>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</si>
  <si>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</si>
  <si>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</si>
  <si>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</si>
  <si>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</si>
  <si>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</si>
  <si>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</si>
  <si>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</si>
  <si>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</si>
  <si>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</si>
  <si>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</si>
  <si>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</si>
  <si>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</si>
  <si>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</si>
  <si>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</si>
  <si>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</si>
  <si>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</si>
  <si>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</si>
  <si>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</si>
  <si>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</si>
  <si>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</si>
  <si>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</si>
  <si>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</si>
  <si>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</si>
  <si>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</si>
  <si>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</si>
  <si>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</si>
  <si>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</si>
  <si>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</si>
  <si>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</si>
  <si>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</si>
  <si>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</si>
  <si>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</si>
  <si>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</si>
  <si>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</si>
  <si>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</si>
  <si>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</si>
  <si>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</si>
  <si>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</si>
  <si>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</si>
  <si>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</si>
  <si>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</si>
  <si>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</si>
  <si>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</si>
  <si>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</si>
  <si>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</si>
  <si>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</si>
  <si>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</si>
  <si>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</si>
  <si>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</si>
  <si>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</si>
  <si>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</si>
  <si>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</si>
  <si>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</si>
  <si>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</si>
  <si>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</si>
  <si>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</si>
  <si>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</si>
  <si>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</si>
  <si>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</si>
  <si>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</si>
  <si>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</si>
  <si>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</si>
  <si>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</si>
  <si>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</si>
  <si>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</si>
  <si>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</si>
  <si>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</si>
  <si>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</si>
  <si>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</si>
  <si>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</si>
  <si>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</si>
  <si>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</si>
  <si>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</si>
  <si>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</si>
  <si>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</si>
  <si>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</si>
  <si>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</si>
  <si>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</si>
  <si>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</si>
  <si>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</si>
  <si>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</si>
  <si>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</si>
  <si>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</si>
  <si>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</si>
  <si>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</si>
  <si>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</si>
  <si>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</si>
  <si>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</si>
  <si>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</si>
  <si>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</si>
  <si>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</si>
  <si>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</si>
  <si>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</si>
  <si>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</si>
  <si>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</si>
  <si>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</si>
  <si>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</si>
  <si>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</si>
  <si>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</si>
  <si>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</si>
  <si>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</si>
  <si>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</si>
  <si>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</si>
  <si>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</si>
  <si>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</si>
  <si>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</si>
  <si>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</si>
  <si>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</si>
  <si>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</si>
  <si>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</si>
  <si>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</si>
  <si>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</si>
  <si>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</si>
  <si>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</si>
  <si>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</si>
  <si>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</si>
  <si>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</si>
  <si>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</si>
  <si>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</si>
  <si>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</si>
  <si>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</si>
  <si>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</si>
  <si>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</si>
  <si>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</si>
  <si>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</si>
  <si>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</si>
  <si>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</si>
  <si>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</si>
  <si>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</si>
  <si>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</si>
  <si>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</si>
  <si>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</si>
  <si>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</si>
  <si>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</si>
  <si>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</si>
  <si>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</si>
  <si>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</si>
  <si>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</si>
  <si>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</si>
  <si>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</si>
  <si>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</si>
  <si>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</si>
  <si>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</si>
  <si>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</si>
  <si>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</si>
  <si>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</si>
  <si>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</si>
  <si>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</si>
  <si>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</si>
  <si>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</si>
  <si>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</si>
  <si>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</si>
  <si>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</si>
  <si>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</si>
  <si>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</si>
  <si>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</si>
  <si>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</si>
  <si>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</si>
  <si>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</si>
  <si>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</si>
  <si>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</si>
  <si>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</si>
  <si>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</si>
  <si>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</si>
  <si>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</si>
  <si>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</si>
  <si>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</si>
  <si>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</si>
  <si>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</si>
  <si>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</si>
  <si>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</si>
  <si>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</si>
  <si>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</si>
  <si>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</si>
  <si>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</si>
  <si>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</si>
  <si>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</si>
  <si>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</si>
  <si>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</si>
  <si>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</si>
  <si>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</si>
  <si>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</si>
  <si>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</si>
  <si>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</si>
  <si>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</si>
  <si>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</si>
  <si>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</si>
  <si>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</si>
  <si>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</si>
  <si>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</si>
  <si>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</si>
  <si>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</si>
  <si>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</si>
  <si>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</si>
  <si>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</si>
  <si>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</si>
  <si>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</si>
  <si>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</si>
  <si>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</si>
  <si>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</si>
  <si>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</si>
  <si>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</si>
  <si>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</si>
  <si>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</si>
  <si>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</si>
  <si>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</si>
  <si>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</si>
  <si>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</si>
  <si>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</si>
  <si>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</si>
  <si>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</si>
  <si>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</si>
  <si>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</si>
  <si>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</si>
  <si>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</si>
  <si>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</si>
  <si>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</si>
  <si>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</si>
  <si>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</si>
  <si>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</si>
  <si>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</si>
  <si>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</si>
  <si>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</si>
  <si>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</si>
  <si>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</si>
  <si>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</si>
  <si>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</si>
  <si>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</si>
  <si>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</si>
  <si>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</si>
  <si>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</si>
  <si>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</si>
  <si>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</si>
  <si>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</si>
  <si>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</si>
  <si>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</si>
  <si>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</si>
  <si>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</si>
  <si>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</si>
  <si>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</si>
  <si>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</si>
  <si>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</si>
  <si>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</si>
  <si>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</si>
  <si>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</si>
  <si>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</si>
  <si>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</si>
  <si>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</si>
  <si>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</si>
  <si>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</si>
  <si>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</si>
  <si>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</si>
  <si>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</si>
  <si>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</si>
  <si>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</si>
  <si>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</si>
  <si>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</si>
  <si>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</si>
  <si>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</si>
  <si>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</si>
  <si>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</si>
  <si>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</si>
  <si>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</si>
  <si>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</si>
  <si>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</si>
  <si>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</si>
  <si>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</si>
  <si>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</si>
  <si>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</si>
  <si>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</si>
  <si>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</si>
  <si>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</si>
  <si>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</si>
  <si>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</si>
  <si>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</si>
  <si>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</si>
  <si>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</si>
  <si>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</si>
  <si>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</si>
  <si>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</si>
  <si>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</si>
  <si>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</si>
  <si>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</si>
  <si>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</si>
  <si>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</si>
  <si>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</si>
  <si>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</si>
  <si>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</si>
  <si>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</si>
  <si>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</si>
  <si>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</si>
  <si>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</si>
  <si>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</si>
  <si>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</si>
  <si>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</si>
  <si>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</si>
  <si>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</si>
  <si>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</si>
  <si>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</si>
  <si>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</si>
  <si>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</si>
  <si>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</si>
  <si>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</si>
  <si>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</si>
  <si>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</si>
  <si>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</si>
  <si>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</si>
  <si>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</si>
  <si>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</si>
  <si>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</si>
  <si>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</si>
  <si>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</si>
  <si>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</si>
  <si>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</si>
  <si>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</si>
  <si>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</si>
  <si>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</si>
  <si>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</si>
  <si>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</si>
  <si>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</si>
  <si>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</si>
  <si>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</si>
  <si>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</si>
  <si>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</si>
  <si>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</si>
  <si>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</si>
  <si>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</si>
  <si>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</si>
  <si>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</si>
  <si>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</si>
  <si>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</si>
  <si>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</si>
  <si>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</si>
  <si>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</si>
  <si>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</si>
  <si>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</si>
  <si>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</si>
  <si>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</si>
  <si>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</si>
  <si>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</si>
  <si>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</si>
  <si>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</si>
  <si>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</si>
  <si>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</si>
  <si>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</si>
  <si>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</si>
  <si>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</si>
  <si>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</si>
  <si>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</si>
  <si>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</si>
  <si>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</si>
  <si>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</si>
  <si>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</si>
  <si>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</si>
  <si>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</si>
  <si>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</si>
  <si>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</si>
  <si>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</si>
  <si>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</si>
  <si>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</si>
  <si>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</si>
  <si>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</si>
  <si>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</si>
  <si>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</si>
  <si>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</si>
  <si>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</si>
  <si>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</si>
  <si>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</si>
  <si>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</si>
  <si>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</si>
  <si>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</si>
  <si>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</si>
  <si>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</si>
  <si>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</si>
  <si>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</si>
  <si>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</si>
  <si>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</si>
  <si>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</si>
  <si>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</si>
  <si>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</si>
  <si>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</si>
  <si>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</si>
  <si>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</si>
  <si>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</si>
  <si>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</si>
  <si>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</si>
  <si>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</si>
  <si>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</si>
  <si>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</si>
  <si>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</si>
  <si>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</si>
  <si>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</si>
  <si>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</si>
  <si>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</si>
  <si>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</si>
  <si>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</si>
  <si>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</si>
  <si>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</si>
  <si>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</si>
  <si>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</si>
  <si>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</si>
  <si>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</si>
  <si>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</si>
  <si>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</si>
  <si>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</si>
  <si>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</si>
  <si>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</si>
  <si>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</si>
  <si>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</si>
  <si>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</si>
  <si>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</si>
  <si>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</si>
  <si>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</si>
  <si>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</si>
  <si>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</si>
  <si>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</si>
  <si>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</si>
  <si>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</si>
  <si>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</si>
  <si>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</si>
  <si>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</si>
  <si>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</si>
  <si>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</si>
  <si>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</si>
  <si>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</si>
  <si>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</si>
  <si>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</si>
  <si>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</si>
  <si>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</si>
  <si>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</si>
  <si>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</si>
  <si>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</si>
  <si>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</si>
  <si>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</si>
  <si>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</si>
  <si>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</si>
  <si>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</si>
  <si>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</si>
  <si>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</si>
  <si>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</si>
  <si>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</si>
  <si>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</si>
  <si>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</si>
  <si>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</si>
  <si>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</si>
  <si>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</si>
  <si>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</si>
  <si>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</si>
  <si>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</si>
  <si>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</si>
  <si>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</si>
  <si>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</si>
  <si>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</si>
  <si>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</si>
  <si>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</si>
  <si>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</si>
  <si>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</si>
  <si>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</si>
  <si>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</si>
  <si>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</si>
  <si>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</si>
  <si>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</si>
  <si>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</si>
  <si>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</si>
  <si>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</si>
  <si>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</si>
  <si>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</si>
  <si>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</si>
  <si>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</si>
  <si>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</si>
  <si>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</si>
  <si>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</si>
  <si>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</si>
  <si>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</si>
  <si>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</si>
  <si>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</si>
  <si>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</si>
  <si>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</si>
  <si>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</si>
  <si>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</si>
  <si>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</si>
  <si>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</si>
  <si>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</si>
  <si>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</si>
  <si>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</si>
  <si>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</si>
  <si>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</si>
  <si>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</si>
  <si>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</si>
  <si>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</si>
  <si>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</si>
  <si>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</si>
  <si>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</si>
  <si>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</si>
  <si>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</si>
  <si>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</si>
  <si>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</si>
  <si>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</si>
  <si>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</si>
  <si>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</si>
  <si>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</si>
  <si>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</si>
  <si>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</si>
  <si>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</si>
  <si>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</si>
  <si>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</si>
  <si>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</si>
  <si>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</si>
  <si>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</si>
  <si>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</si>
  <si>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</si>
  <si>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</si>
  <si>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</si>
  <si>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</si>
  <si>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</si>
  <si>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</si>
  <si>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</si>
  <si>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</si>
  <si>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</si>
  <si>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</si>
  <si>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</si>
  <si>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</si>
  <si>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</si>
  <si>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</si>
  <si>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</si>
  <si>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</si>
  <si>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</si>
  <si>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</si>
  <si>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</si>
  <si>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</si>
  <si>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</si>
  <si>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</si>
  <si>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</si>
  <si>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</si>
  <si>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</si>
  <si>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</si>
  <si>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</si>
  <si>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</si>
  <si>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</si>
  <si>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</si>
  <si>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</si>
  <si>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</si>
  <si>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</si>
  <si>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</si>
  <si>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</si>
  <si>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</si>
  <si>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</si>
  <si>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</si>
  <si>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</si>
  <si>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</si>
  <si>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</si>
  <si>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</si>
  <si>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</si>
  <si>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</si>
  <si>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</si>
  <si>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</si>
  <si>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</si>
  <si>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</si>
  <si>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</si>
  <si>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</si>
  <si>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</si>
  <si>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</si>
  <si>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</si>
  <si>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</si>
  <si>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</si>
  <si>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</si>
  <si>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</si>
  <si>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</si>
  <si>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</si>
  <si>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</si>
  <si>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</si>
  <si>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</si>
  <si>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</si>
  <si>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</si>
  <si>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</si>
  <si>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</si>
  <si>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</si>
  <si>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</si>
  <si>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</si>
  <si>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</si>
  <si>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</si>
  <si>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</si>
  <si>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</si>
  <si>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</si>
  <si>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</si>
  <si>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</si>
  <si>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</si>
  <si>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</si>
  <si>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</si>
  <si>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</si>
  <si>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</si>
  <si>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</si>
  <si>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</si>
  <si>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</si>
  <si>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</si>
  <si>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</si>
  <si>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</si>
  <si>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</si>
  <si>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</si>
  <si>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</si>
  <si>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</si>
  <si>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</si>
  <si>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</si>
  <si>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</si>
  <si>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</si>
  <si>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</si>
  <si>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</si>
  <si>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</si>
  <si>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</si>
  <si>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</si>
  <si>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</si>
  <si>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</si>
  <si>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</si>
  <si>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</si>
  <si>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</si>
  <si>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</si>
  <si>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</si>
  <si>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</si>
  <si>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</si>
  <si>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</si>
  <si>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</si>
  <si>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</si>
  <si>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</si>
  <si>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</si>
  <si>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</si>
  <si>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</si>
  <si>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</si>
  <si>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</si>
  <si>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</si>
  <si>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</si>
  <si>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</si>
  <si>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</si>
  <si>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</si>
  <si>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</si>
  <si>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</si>
  <si>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</si>
  <si>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</si>
  <si>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</si>
  <si>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</si>
  <si>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</si>
  <si>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</si>
  <si>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</si>
  <si>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</si>
  <si>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</si>
  <si>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</si>
  <si>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</si>
  <si>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</si>
  <si>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</si>
  <si>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</si>
  <si>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</si>
  <si>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</si>
  <si>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</si>
  <si>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</si>
  <si>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</si>
  <si>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</si>
  <si>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</si>
  <si>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</si>
  <si>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</si>
  <si>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</si>
  <si>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</si>
  <si>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</si>
  <si>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</si>
  <si>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</si>
  <si>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</si>
  <si>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</si>
  <si>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</si>
  <si>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</si>
  <si>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</si>
  <si>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</si>
  <si>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</si>
  <si>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</si>
  <si>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</si>
  <si>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</si>
  <si>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</si>
  <si>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</si>
  <si>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</si>
  <si>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</si>
  <si>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</si>
  <si>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</si>
  <si>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</si>
  <si>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</si>
  <si>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</si>
  <si>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</si>
  <si>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</si>
  <si>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</si>
  <si>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</si>
  <si>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</si>
  <si>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</si>
  <si>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</si>
  <si>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</si>
  <si>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</si>
  <si>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</si>
  <si>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</si>
  <si>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</si>
  <si>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</si>
  <si>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</si>
  <si>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</si>
  <si>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</si>
  <si>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</si>
  <si>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</si>
  <si>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</si>
  <si>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</si>
  <si>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</si>
  <si>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</si>
  <si>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</si>
  <si>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</si>
  <si>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</si>
  <si>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</si>
  <si>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</si>
  <si>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</si>
  <si>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</si>
  <si>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</si>
  <si>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</si>
  <si>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</si>
  <si>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</si>
  <si>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</si>
  <si>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</si>
  <si>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</si>
  <si>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</si>
  <si>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</si>
  <si>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</si>
  <si>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</si>
  <si>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</si>
  <si>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</si>
  <si>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</si>
  <si>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</si>
  <si>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</si>
  <si>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</si>
  <si>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</si>
  <si>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</si>
  <si>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</si>
  <si>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</si>
  <si>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</si>
  <si>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</si>
  <si>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</si>
  <si>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</si>
  <si>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</si>
  <si>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</si>
  <si>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</si>
  <si>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</si>
  <si>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</si>
  <si>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</si>
  <si>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</si>
  <si>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</si>
  <si>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</si>
  <si>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</si>
  <si>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</si>
  <si>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</si>
  <si>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</si>
  <si>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</si>
  <si>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</si>
  <si>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</si>
  <si>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</si>
  <si>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</si>
  <si>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</si>
  <si>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</si>
  <si>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</si>
  <si>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</si>
  <si>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</si>
  <si>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</si>
  <si>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</si>
  <si>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</si>
  <si>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</si>
  <si>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</si>
  <si>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</si>
  <si>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</si>
  <si>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</si>
  <si>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</si>
  <si>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</si>
  <si>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</si>
  <si>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</si>
  <si>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</si>
  <si>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</si>
  <si>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</si>
  <si>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</si>
  <si>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</si>
  <si>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</si>
  <si>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</si>
  <si>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</si>
  <si>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</si>
  <si>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</si>
  <si>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</si>
  <si>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</si>
  <si>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</si>
  <si>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</si>
  <si>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</si>
  <si>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</si>
  <si>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</si>
  <si>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</si>
  <si>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</si>
  <si>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</si>
  <si>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</si>
  <si>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</si>
  <si>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</si>
  <si>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</si>
  <si>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</si>
  <si>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</si>
  <si>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</si>
  <si>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</si>
  <si>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</si>
  <si>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</si>
  <si>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</si>
  <si>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</si>
  <si>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</si>
  <si>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</si>
  <si>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</si>
  <si>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</si>
  <si>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</si>
  <si>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</si>
  <si>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</si>
  <si>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</si>
  <si>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</si>
  <si>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</si>
  <si>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</si>
  <si>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</si>
  <si>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</si>
  <si>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</si>
  <si>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</si>
  <si>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</si>
  <si>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</si>
  <si>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</si>
  <si>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</si>
  <si>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</si>
  <si>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</si>
  <si>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</si>
  <si>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</si>
  <si>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</si>
  <si>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</si>
  <si>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</si>
  <si>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</si>
  <si>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</si>
  <si>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</si>
  <si>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</si>
  <si>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</si>
  <si>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</si>
  <si>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</si>
  <si>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</si>
  <si>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</si>
  <si>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</si>
  <si>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</si>
  <si>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</si>
  <si>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</si>
  <si>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</si>
  <si>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</si>
  <si>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</si>
  <si>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</si>
  <si>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</si>
  <si>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</si>
  <si>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</si>
  <si>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</si>
  <si>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</si>
  <si>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</si>
  <si>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</si>
  <si>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</si>
  <si>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</si>
  <si>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</si>
  <si>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</si>
  <si>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</si>
  <si>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</si>
  <si>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</si>
  <si>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</si>
  <si>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</si>
  <si>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</si>
  <si>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</si>
  <si>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</si>
  <si>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</si>
  <si>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</si>
  <si>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</si>
  <si>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</si>
  <si>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</si>
  <si>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</si>
  <si>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</si>
  <si>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</si>
  <si>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</si>
  <si>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</si>
  <si>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</si>
  <si>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</si>
  <si>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</si>
  <si>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</si>
  <si>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</si>
  <si>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</si>
  <si>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</si>
  <si>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</si>
  <si>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</si>
  <si>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</si>
  <si>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</si>
  <si>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</si>
  <si>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</si>
  <si>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</si>
  <si>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</si>
  <si>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</si>
  <si>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</si>
  <si>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</si>
  <si>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</si>
  <si>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</si>
  <si>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</si>
  <si>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</si>
  <si>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</si>
  <si>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</si>
  <si>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</si>
  <si>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</si>
  <si>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</si>
  <si>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</si>
  <si>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</si>
  <si>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</si>
  <si>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</si>
  <si>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</si>
  <si>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</si>
  <si>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</si>
  <si>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</si>
  <si>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</si>
  <si>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</si>
  <si>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</si>
  <si>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</si>
  <si>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</si>
  <si>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</si>
  <si>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</si>
  <si>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</si>
  <si>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</si>
  <si>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</si>
  <si>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</si>
  <si>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</si>
  <si>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</si>
  <si>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</si>
  <si>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</si>
  <si>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</si>
  <si>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</si>
  <si>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</si>
  <si>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</si>
  <si>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</si>
  <si>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</si>
  <si>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</si>
  <si>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</si>
  <si>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</si>
  <si>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</si>
  <si>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</si>
  <si>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</si>
  <si>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</si>
  <si>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</si>
  <si>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</si>
  <si>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</si>
  <si>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</si>
  <si>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</si>
  <si>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</si>
  <si>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</si>
  <si>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</si>
  <si>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</si>
  <si>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</si>
  <si>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</si>
  <si>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</si>
  <si>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</si>
  <si>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</si>
  <si>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</si>
  <si>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</si>
  <si>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</si>
  <si>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</si>
  <si>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</si>
  <si>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</si>
  <si>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</si>
  <si>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</si>
  <si>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</si>
  <si>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</si>
  <si>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</si>
  <si>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</si>
  <si>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</si>
  <si>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</si>
  <si>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</si>
  <si>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</si>
  <si>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</si>
  <si>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</si>
  <si>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</si>
  <si>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</si>
  <si>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</si>
  <si>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</si>
  <si>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</si>
  <si>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</si>
  <si>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</si>
  <si>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</si>
  <si>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</si>
  <si>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</si>
  <si>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</si>
  <si>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</si>
  <si>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</si>
  <si>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</si>
  <si>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</si>
  <si>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</si>
  <si>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</si>
  <si>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</si>
  <si>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</si>
  <si>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</si>
  <si>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</si>
  <si>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</si>
  <si>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</si>
  <si>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</si>
  <si>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</si>
  <si>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</si>
  <si>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</si>
  <si>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</si>
  <si>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</si>
  <si>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</si>
  <si>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</si>
  <si>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</si>
  <si>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</si>
  <si>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</si>
  <si>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</si>
  <si>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</si>
  <si>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</si>
  <si>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</si>
  <si>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</si>
  <si>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</si>
  <si>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</si>
  <si>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</si>
  <si>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</si>
  <si>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</si>
  <si>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</si>
  <si>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</si>
  <si>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</si>
  <si>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</si>
  <si>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</si>
  <si>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</si>
  <si>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</si>
  <si>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</si>
  <si>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</si>
  <si>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</si>
  <si>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</si>
  <si>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</si>
  <si>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</si>
  <si>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</si>
  <si>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</si>
  <si>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</si>
  <si>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</si>
  <si>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</si>
  <si>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</si>
  <si>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</si>
  <si>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</si>
  <si>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</si>
  <si>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</si>
  <si>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</si>
  <si>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</si>
  <si>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</si>
  <si>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</si>
  <si>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</si>
  <si>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</si>
  <si>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</si>
  <si>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</si>
  <si>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</si>
  <si>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</si>
  <si>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</si>
  <si>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</si>
  <si>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</si>
  <si>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</si>
  <si>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</si>
  <si>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</si>
  <si>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</si>
  <si>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</si>
  <si>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</si>
  <si>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</si>
  <si>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</si>
  <si>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</si>
  <si>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</si>
  <si>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</si>
  <si>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</si>
  <si>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</si>
  <si>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</si>
  <si>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</si>
  <si>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</si>
  <si>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</si>
  <si>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</si>
  <si>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</si>
  <si>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</si>
  <si>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</si>
  <si>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</si>
  <si>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</si>
  <si>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</si>
  <si>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</si>
  <si>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</si>
  <si>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</si>
  <si>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</si>
  <si>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</si>
  <si>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</si>
  <si>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</si>
  <si>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</si>
  <si>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</si>
  <si>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</si>
  <si>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</si>
  <si>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</si>
  <si>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</si>
  <si>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</si>
  <si>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</si>
  <si>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</si>
  <si>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</si>
  <si>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</si>
  <si>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</si>
  <si>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</si>
  <si>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</si>
  <si>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</si>
  <si>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</si>
  <si>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</si>
  <si>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</si>
  <si>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</si>
  <si>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</si>
  <si>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</si>
  <si>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</si>
  <si>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</si>
  <si>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</si>
  <si>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</si>
  <si>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</si>
  <si>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</si>
  <si>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</si>
  <si>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</si>
  <si>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</si>
  <si>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</si>
  <si>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</si>
  <si>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</si>
  <si>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</si>
  <si>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</si>
  <si>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</si>
  <si>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</si>
  <si>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</si>
  <si>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</si>
  <si>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</si>
  <si>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</si>
  <si>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</si>
  <si>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</si>
  <si>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</si>
  <si>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</si>
  <si>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</si>
  <si>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</si>
  <si>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</si>
  <si>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</si>
  <si>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</si>
  <si>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</si>
  <si>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</si>
  <si>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</si>
  <si>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</si>
  <si>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</si>
  <si>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</si>
  <si>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</si>
  <si>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</si>
  <si>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</si>
  <si>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</si>
  <si>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</si>
  <si>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</si>
  <si>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</si>
  <si>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</si>
  <si>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</si>
  <si>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</si>
  <si>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</si>
  <si>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</si>
  <si>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</si>
  <si>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</si>
  <si>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</si>
  <si>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</si>
  <si>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</si>
  <si>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</si>
  <si>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</si>
  <si>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</si>
  <si>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</si>
  <si>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</si>
  <si>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</si>
  <si>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</si>
  <si>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</si>
  <si>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</si>
  <si>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</si>
  <si>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</si>
  <si>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</si>
  <si>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</si>
  <si>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</si>
  <si>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</si>
  <si>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</si>
  <si>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</si>
  <si>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</si>
  <si>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</si>
  <si>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</si>
  <si>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</si>
  <si>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</si>
  <si>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</si>
  <si>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</si>
  <si>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</si>
  <si>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</si>
  <si>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</si>
  <si>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</si>
  <si>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</si>
  <si>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</si>
  <si>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</si>
  <si>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</si>
  <si>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</si>
  <si>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</si>
  <si>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</si>
  <si>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</si>
  <si>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</si>
  <si>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</si>
  <si>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</si>
  <si>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</si>
  <si>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</si>
  <si>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</si>
  <si>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</si>
  <si>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</si>
  <si>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</si>
  <si>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</si>
  <si>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</si>
  <si>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</si>
  <si>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</si>
  <si>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</si>
  <si>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</si>
  <si>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</si>
  <si>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</si>
  <si>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</si>
  <si>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</si>
  <si>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</si>
  <si>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</si>
  <si>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</si>
  <si>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</si>
  <si>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</si>
  <si>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</si>
  <si>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</si>
  <si>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</si>
  <si>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</si>
  <si>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</si>
  <si>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</si>
  <si>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</si>
  <si>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</si>
  <si>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</si>
  <si>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</si>
  <si>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</si>
  <si>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</si>
  <si>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</si>
  <si>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</si>
  <si>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</si>
  <si>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</si>
  <si>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</si>
  <si>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</si>
  <si>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</si>
  <si>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</si>
  <si>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</si>
  <si>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</si>
  <si>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</si>
  <si>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</si>
  <si>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</si>
  <si>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</si>
  <si>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</si>
  <si>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</si>
  <si>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</si>
  <si>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</si>
  <si>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</si>
  <si>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</si>
  <si>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</si>
  <si>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</si>
  <si>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</si>
  <si>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</si>
  <si>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</si>
  <si>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</si>
  <si>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</si>
  <si>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</si>
  <si>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</si>
  <si>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</si>
  <si>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</si>
  <si>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</si>
  <si>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</si>
  <si>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</si>
  <si>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</si>
  <si>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</si>
  <si>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</si>
  <si>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</si>
  <si>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</si>
  <si>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</si>
  <si>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</si>
  <si>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</si>
  <si>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</si>
  <si>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</si>
  <si>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</si>
  <si>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</si>
  <si>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</si>
  <si>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</si>
  <si>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</si>
  <si>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</si>
  <si>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</si>
  <si>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</si>
  <si>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</si>
  <si>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</si>
  <si>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</si>
  <si>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</si>
  <si>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</si>
  <si>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</si>
  <si>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</si>
  <si>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</si>
  <si>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</si>
  <si>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</si>
  <si>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</si>
  <si>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</si>
  <si>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</si>
  <si>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</si>
  <si>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</si>
  <si>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</si>
  <si>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</si>
  <si>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</si>
  <si>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</si>
  <si>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</si>
  <si>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</si>
  <si>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</si>
  <si>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</si>
  <si>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</si>
  <si>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</si>
  <si>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</si>
  <si>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</si>
  <si>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</si>
  <si>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</si>
  <si>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</si>
  <si>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</si>
  <si>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</si>
  <si>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</si>
  <si>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</si>
  <si>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</si>
  <si>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</si>
  <si>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</si>
  <si>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</si>
  <si>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</si>
  <si>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</si>
  <si>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</si>
  <si>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</si>
  <si>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</si>
  <si>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</si>
  <si>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</si>
  <si>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</si>
  <si>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</si>
  <si>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</si>
  <si>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</si>
  <si>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</si>
  <si>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</si>
  <si>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</si>
  <si>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</si>
  <si>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</si>
  <si>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</si>
  <si>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</si>
  <si>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</si>
  <si>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</si>
  <si>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</si>
  <si>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</si>
  <si>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</si>
  <si>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</si>
  <si>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</si>
  <si>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</si>
  <si>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</si>
  <si>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</si>
  <si>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</si>
  <si>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</si>
  <si>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</si>
  <si>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</si>
  <si>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</si>
  <si>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</si>
  <si>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</si>
  <si>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</si>
  <si>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</si>
  <si>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</si>
  <si>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</si>
  <si>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</si>
  <si>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</si>
  <si>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</si>
  <si>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</si>
  <si>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</si>
  <si>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</si>
  <si>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</si>
  <si>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</si>
  <si>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</si>
  <si>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</si>
  <si>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</si>
  <si>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</si>
  <si>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</si>
  <si>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</si>
  <si>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</si>
  <si>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</si>
  <si>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</si>
  <si>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</si>
  <si>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</si>
  <si>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</si>
  <si>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</si>
  <si>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</si>
  <si>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</si>
  <si>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</si>
  <si>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</si>
  <si>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</si>
  <si>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</si>
  <si>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</si>
  <si>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</si>
  <si>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</si>
  <si>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</si>
  <si>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</si>
  <si>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</si>
  <si>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</si>
  <si>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</si>
  <si>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</si>
  <si>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</si>
  <si>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</si>
  <si>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</si>
  <si>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</si>
  <si>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</si>
  <si>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</si>
  <si>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</si>
  <si>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</si>
  <si>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</si>
  <si>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</si>
  <si>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</si>
  <si>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</si>
  <si>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</si>
  <si>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</si>
  <si>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</si>
  <si>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</si>
  <si>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</si>
  <si>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</si>
  <si>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</si>
  <si>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</si>
  <si>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</si>
  <si>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</si>
  <si>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</si>
  <si>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</si>
  <si>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</si>
  <si>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</si>
  <si>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</si>
  <si>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</si>
  <si>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</si>
  <si>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</si>
  <si>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</si>
  <si>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</si>
  <si>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</si>
  <si>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</si>
  <si>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</si>
  <si>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</si>
  <si>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</si>
  <si>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</si>
  <si>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</si>
  <si>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</si>
  <si>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</si>
  <si>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</si>
  <si>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</si>
  <si>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</si>
  <si>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</si>
  <si>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</si>
  <si>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</si>
  <si>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</si>
  <si>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</si>
  <si>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</si>
  <si>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</si>
  <si>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</si>
  <si>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</si>
  <si>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</si>
  <si>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</si>
  <si>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</si>
  <si>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</si>
  <si>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</si>
  <si>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</si>
  <si>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</si>
  <si>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</si>
  <si>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</si>
  <si>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</si>
  <si>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</si>
  <si>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</si>
  <si>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</si>
  <si>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</si>
  <si>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</si>
  <si>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</si>
  <si>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</si>
  <si>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</si>
  <si>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</si>
  <si>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</si>
  <si>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</si>
  <si>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</si>
  <si>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</si>
  <si>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</si>
  <si>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</si>
  <si>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</si>
  <si>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</si>
  <si>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</si>
  <si>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</si>
  <si>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</si>
  <si>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</si>
  <si>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</si>
  <si>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</si>
  <si>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</si>
  <si>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</si>
  <si>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</si>
  <si>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</si>
  <si>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</si>
  <si>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</si>
  <si>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</si>
  <si>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</si>
  <si>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</si>
  <si>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</si>
  <si>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</si>
  <si>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</si>
  <si>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</si>
  <si>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</si>
  <si>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</si>
  <si>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</si>
  <si>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</si>
  <si>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</si>
  <si>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</si>
  <si>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</si>
  <si>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</si>
  <si>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</si>
  <si>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</si>
  <si>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</si>
  <si>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</si>
  <si>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</si>
  <si>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</si>
  <si>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</si>
  <si>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</si>
  <si>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</si>
  <si>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</si>
  <si>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</si>
  <si>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</si>
  <si>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</si>
  <si>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</si>
  <si>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</si>
  <si>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</si>
  <si>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</si>
  <si>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</si>
  <si>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</si>
  <si>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</si>
  <si>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</si>
  <si>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</si>
  <si>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</si>
  <si>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</si>
  <si>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</si>
  <si>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</si>
  <si>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</si>
  <si>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</si>
  <si>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</si>
  <si>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</si>
  <si>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</si>
  <si>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</si>
  <si>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</si>
  <si>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</si>
  <si>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</si>
  <si>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</si>
  <si>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</si>
  <si>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</si>
  <si>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</si>
  <si>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</si>
  <si>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</si>
  <si>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</si>
  <si>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</si>
  <si>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</si>
  <si>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</si>
  <si>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</si>
  <si>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</si>
  <si>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</si>
  <si>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</si>
  <si>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</si>
  <si>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</si>
  <si>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</si>
  <si>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</si>
  <si>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</si>
  <si>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</si>
  <si>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</si>
  <si>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</si>
  <si>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</si>
  <si>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</si>
  <si>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</si>
  <si>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</si>
  <si>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</si>
  <si>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</si>
  <si>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</si>
  <si>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</si>
  <si>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</si>
  <si>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</si>
  <si>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</si>
  <si>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</si>
  <si>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</si>
  <si>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</si>
  <si>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</si>
  <si>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</si>
  <si>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</si>
  <si>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</si>
  <si>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</si>
  <si>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</si>
  <si>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</si>
  <si>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</si>
  <si>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</si>
  <si>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</si>
  <si>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</si>
  <si>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</si>
  <si>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</si>
  <si>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</si>
  <si>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</si>
  <si>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</si>
  <si>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</si>
  <si>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</si>
  <si>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</si>
  <si>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</si>
  <si>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</si>
  <si>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</si>
  <si>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</si>
  <si>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</si>
  <si>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</si>
  <si>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</si>
  <si>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</si>
  <si>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</si>
  <si>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</si>
  <si>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</si>
  <si>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</si>
  <si>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</si>
  <si>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</si>
  <si>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</si>
  <si>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</si>
  <si>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</si>
  <si>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</si>
  <si>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</si>
  <si>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</si>
  <si>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</si>
  <si>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</si>
  <si>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</si>
  <si>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</si>
  <si>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</si>
  <si>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</si>
  <si>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</si>
  <si>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</si>
  <si>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</si>
  <si>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</si>
  <si>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</si>
  <si>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</si>
  <si>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</si>
  <si>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</si>
  <si>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</si>
  <si>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</si>
  <si>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</si>
  <si>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</si>
  <si>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</si>
  <si>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</si>
  <si>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</si>
  <si>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</si>
  <si>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</si>
  <si>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</si>
  <si>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</si>
  <si>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</si>
  <si>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</si>
  <si>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</si>
  <si>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</si>
  <si>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</si>
  <si>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</si>
  <si>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</si>
  <si>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</si>
  <si>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</si>
  <si>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</si>
  <si>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</si>
  <si>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</si>
  <si>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</si>
  <si>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</si>
  <si>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</si>
  <si>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</si>
  <si>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</si>
  <si>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</si>
  <si>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</si>
  <si>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</si>
  <si>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</si>
  <si>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</si>
  <si>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</si>
  <si>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</si>
  <si>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</si>
  <si>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</si>
  <si>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</si>
  <si>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</si>
  <si>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</si>
  <si>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</si>
  <si>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</si>
  <si>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</si>
  <si>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</si>
  <si>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</si>
  <si>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</si>
  <si>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</si>
  <si>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</si>
  <si>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</si>
  <si>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</si>
  <si>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</si>
  <si>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</si>
  <si>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</si>
  <si>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</si>
  <si>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</si>
  <si>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</si>
  <si>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</si>
  <si>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</si>
  <si>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</si>
  <si>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</si>
  <si>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</si>
  <si>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</si>
  <si>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</si>
  <si>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</si>
  <si>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</si>
  <si>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</si>
  <si>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</si>
  <si>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</si>
  <si>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</si>
  <si>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</si>
  <si>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</si>
  <si>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</si>
  <si>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</si>
  <si>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</si>
  <si>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</si>
  <si>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</si>
  <si>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</si>
  <si>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</si>
  <si>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</si>
  <si>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</si>
  <si>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</si>
  <si>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</si>
  <si>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</si>
  <si>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</si>
  <si>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</si>
  <si>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</si>
  <si>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</si>
  <si>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</si>
  <si>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</si>
  <si>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</si>
  <si>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</si>
  <si>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</si>
  <si>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</si>
  <si>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</si>
  <si>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</si>
  <si>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</si>
  <si>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</si>
  <si>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</si>
  <si>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</si>
  <si>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</si>
  <si>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</si>
  <si>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</si>
  <si>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</si>
  <si>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</si>
  <si>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</si>
  <si>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</si>
  <si>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</si>
  <si>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</si>
  <si>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</si>
  <si>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</si>
  <si>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</si>
  <si>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</si>
  <si>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</si>
  <si>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</si>
  <si>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</si>
  <si>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</si>
  <si>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</si>
  <si>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</si>
  <si>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</si>
  <si>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</si>
  <si>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</si>
  <si>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</si>
  <si>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</si>
  <si>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</si>
  <si>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</si>
  <si>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</si>
  <si>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</si>
  <si>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</si>
  <si>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</si>
  <si>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</si>
  <si>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</si>
  <si>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</si>
  <si>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</si>
  <si>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</si>
  <si>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</si>
  <si>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</si>
  <si>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</si>
  <si>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</si>
  <si>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</si>
  <si>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</si>
  <si>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</si>
  <si>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</si>
  <si>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</si>
  <si>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</si>
  <si>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</si>
  <si>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</si>
  <si>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</si>
  <si>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</si>
  <si>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</si>
  <si>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</si>
  <si>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</si>
  <si>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</si>
  <si>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</si>
  <si>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</si>
  <si>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</si>
  <si>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</si>
  <si>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</si>
  <si>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</si>
  <si>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</si>
  <si>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</si>
  <si>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</si>
  <si>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</si>
  <si>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</si>
  <si>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</si>
  <si>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</si>
  <si>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</si>
  <si>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</si>
  <si>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</si>
  <si>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</si>
  <si>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</si>
  <si>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</si>
  <si>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</si>
  <si>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</si>
  <si>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</si>
  <si>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</si>
  <si>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</si>
  <si>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</si>
  <si>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</si>
  <si>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</si>
  <si>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</si>
  <si>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</si>
  <si>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</si>
  <si>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</si>
  <si>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</si>
  <si>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</si>
  <si>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</si>
  <si>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</si>
  <si>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</si>
  <si>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</si>
  <si>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</si>
  <si>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</si>
  <si>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</si>
  <si>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</si>
  <si>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</si>
  <si>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</si>
  <si>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</si>
  <si>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</si>
  <si>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</si>
  <si>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</si>
  <si>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</si>
  <si>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</si>
  <si>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</si>
  <si>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</si>
  <si>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</si>
  <si>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</si>
  <si>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</si>
  <si>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</si>
  <si>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</si>
  <si>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</si>
  <si>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</si>
  <si>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</si>
  <si>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</si>
  <si>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</si>
  <si>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</si>
  <si>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</si>
  <si>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</si>
  <si>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</si>
  <si>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</si>
  <si>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</si>
  <si>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</si>
  <si>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</si>
  <si>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</si>
  <si>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</si>
  <si>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</si>
  <si>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</si>
  <si>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</si>
  <si>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</si>
  <si>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</si>
  <si>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</si>
  <si>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</si>
  <si>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</si>
  <si>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</si>
  <si>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</si>
  <si>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</si>
  <si>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</si>
  <si>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</si>
  <si>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</si>
  <si>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</si>
  <si>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</si>
  <si>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</si>
  <si>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</si>
  <si>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</si>
  <si>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</si>
  <si>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</si>
  <si>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</si>
  <si>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</si>
  <si>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</si>
  <si>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</si>
  <si>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</si>
  <si>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</si>
  <si>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</si>
  <si>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</si>
  <si>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</si>
  <si>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</si>
  <si>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</si>
  <si>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</si>
  <si>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</si>
  <si>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</si>
  <si>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</si>
  <si>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</si>
  <si>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</si>
  <si>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</si>
  <si>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</si>
  <si>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</si>
  <si>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</si>
  <si>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</si>
  <si>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</si>
  <si>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</si>
  <si>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</si>
  <si>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</si>
  <si>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</si>
  <si>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</si>
  <si>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</si>
  <si>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</si>
  <si>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</si>
  <si>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</si>
  <si>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</si>
  <si>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</si>
  <si>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</si>
  <si>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</si>
  <si>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</si>
  <si>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</si>
  <si>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</si>
  <si>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</si>
  <si>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</si>
  <si>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</si>
  <si>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</si>
  <si>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</si>
  <si>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</si>
  <si>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</si>
  <si>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</si>
  <si>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</si>
  <si>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</si>
  <si>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</si>
  <si>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</si>
  <si>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</si>
  <si>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</si>
  <si>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</si>
  <si>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</si>
  <si>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</si>
  <si>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</si>
  <si>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</si>
  <si>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</si>
  <si>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</si>
  <si>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</si>
  <si>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</si>
  <si>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</si>
  <si>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</si>
  <si>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</si>
  <si>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</si>
  <si>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</si>
  <si>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</si>
  <si>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</si>
  <si>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</si>
  <si>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</si>
  <si>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</si>
  <si>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</si>
  <si>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</si>
  <si>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</si>
  <si>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</si>
  <si>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</si>
  <si>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</si>
  <si>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</si>
  <si>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</si>
  <si>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</si>
  <si>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</si>
  <si>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</si>
  <si>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</si>
  <si>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</si>
  <si>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</si>
  <si>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</si>
  <si>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</si>
  <si>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</si>
  <si>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</si>
  <si>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</si>
  <si>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</si>
  <si>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</si>
  <si>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</si>
  <si>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</si>
  <si>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</si>
  <si>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</si>
  <si>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</si>
  <si>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</si>
  <si>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</si>
  <si>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</si>
  <si>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</si>
  <si>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</si>
  <si>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</si>
  <si>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</si>
  <si>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</si>
  <si>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</si>
  <si>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</si>
  <si>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</si>
  <si>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</si>
  <si>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</si>
  <si>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</si>
  <si>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</si>
  <si>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</si>
  <si>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</si>
  <si>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</si>
  <si>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</si>
  <si>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</si>
  <si>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</si>
  <si>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</si>
  <si>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</si>
  <si>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</si>
  <si>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</si>
  <si>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</si>
  <si>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</si>
  <si>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</si>
  <si>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</si>
  <si>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</si>
  <si>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</si>
  <si>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</si>
  <si>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</si>
  <si>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</si>
  <si>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</si>
  <si>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</si>
  <si>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</si>
  <si>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</si>
  <si>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</si>
  <si>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</si>
  <si>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</si>
  <si>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</si>
  <si>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</si>
  <si>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</si>
  <si>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</si>
  <si>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</si>
  <si>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</si>
  <si>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</si>
  <si>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</si>
  <si>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</si>
  <si>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</si>
  <si>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</si>
  <si>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</si>
  <si>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</si>
  <si>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</si>
  <si>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</si>
  <si>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</si>
  <si>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</si>
  <si>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</si>
  <si>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</si>
  <si>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</si>
  <si>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</si>
  <si>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</si>
  <si>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</si>
  <si>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</si>
  <si>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</si>
  <si>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</si>
  <si>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</si>
  <si>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</si>
  <si>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</si>
  <si>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</si>
  <si>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</si>
  <si>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</si>
  <si>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</si>
  <si>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</si>
  <si>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</si>
  <si>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</si>
  <si>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</si>
  <si>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</si>
  <si>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</si>
  <si>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</si>
  <si>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</si>
  <si>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</si>
  <si>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</si>
  <si>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</si>
  <si>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</si>
  <si>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</si>
  <si>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</si>
  <si>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</si>
  <si>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</si>
  <si>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</si>
  <si>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</si>
  <si>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</si>
  <si>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</si>
  <si>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</si>
  <si>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</si>
  <si>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</si>
  <si>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</si>
  <si>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</si>
  <si>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</si>
  <si>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</si>
  <si>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</si>
  <si>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</si>
  <si>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</si>
  <si>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</si>
  <si>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</si>
  <si>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</si>
  <si>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</si>
  <si>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</si>
  <si>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</si>
  <si>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</si>
  <si>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</si>
  <si>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</si>
  <si>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</si>
  <si>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</si>
  <si>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</si>
  <si>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</si>
  <si>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</si>
  <si>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</si>
  <si>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</si>
  <si>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</si>
  <si>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</si>
  <si>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</si>
  <si>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</si>
  <si>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</si>
  <si>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</si>
  <si>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</si>
  <si>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</si>
  <si>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</si>
  <si>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</si>
  <si>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</si>
  <si>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</si>
  <si>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</si>
  <si>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</si>
  <si>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</si>
  <si>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</si>
  <si>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</si>
  <si>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</si>
  <si>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</si>
  <si>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</si>
  <si>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</si>
  <si>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</si>
  <si>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</si>
  <si>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</si>
  <si>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</si>
  <si>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</si>
  <si>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</si>
  <si>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</si>
  <si>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</si>
  <si>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</si>
  <si>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</si>
  <si>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</si>
  <si>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</si>
  <si>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</si>
  <si>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</si>
  <si>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</si>
  <si>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</si>
  <si>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</si>
  <si>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</si>
  <si>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</si>
  <si>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</si>
  <si>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</si>
  <si>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</si>
  <si>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</si>
  <si>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</si>
  <si>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</si>
  <si>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</si>
  <si>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</si>
  <si>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</si>
  <si>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</si>
  <si>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</si>
  <si>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</si>
  <si>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</si>
  <si>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</si>
  <si>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</si>
  <si>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</si>
  <si>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</si>
  <si>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</si>
  <si>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</si>
  <si>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</si>
  <si>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</si>
  <si>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</si>
  <si>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</si>
  <si>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</si>
  <si>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</si>
  <si>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</si>
  <si>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</si>
  <si>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</si>
  <si>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</si>
  <si>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</si>
  <si>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</si>
  <si>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</si>
  <si>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</si>
  <si>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</si>
  <si>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</si>
  <si>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</si>
  <si>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</si>
  <si>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</si>
  <si>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</si>
  <si>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</si>
  <si>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</si>
  <si>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</si>
  <si>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</si>
  <si>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</si>
  <si>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</si>
  <si>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</si>
  <si>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</si>
  <si>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</si>
  <si>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</si>
  <si>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</si>
  <si>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</si>
  <si>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</si>
  <si>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</si>
  <si>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</si>
  <si>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</si>
  <si>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</si>
  <si>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</si>
  <si>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</si>
  <si>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</si>
  <si>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</si>
  <si>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</si>
  <si>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</si>
  <si>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</si>
  <si>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</si>
  <si>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</si>
  <si>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</si>
  <si>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</si>
  <si>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</si>
  <si>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</si>
  <si>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</si>
  <si>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</si>
  <si>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</si>
  <si>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</si>
  <si>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</si>
  <si>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</si>
  <si>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</si>
  <si>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</si>
  <si>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</si>
  <si>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</si>
  <si>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</si>
  <si>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</si>
  <si>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</si>
  <si>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</si>
  <si>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</si>
  <si>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</si>
  <si>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</si>
  <si>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</si>
  <si>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</si>
  <si>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</si>
  <si>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</si>
  <si>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</si>
  <si>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</si>
  <si>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</si>
  <si>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</si>
  <si>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</si>
  <si>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</si>
  <si>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</si>
  <si>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</si>
  <si>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</si>
  <si>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</si>
  <si>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</si>
  <si>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</si>
  <si>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</si>
  <si>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</si>
  <si>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</si>
  <si>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</si>
  <si>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</si>
  <si>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</si>
  <si>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</si>
  <si>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</si>
  <si>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</si>
  <si>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</si>
  <si>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</si>
  <si>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</si>
  <si>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</si>
  <si>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</si>
  <si>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</si>
  <si>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</si>
  <si>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</si>
  <si>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</si>
  <si>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</si>
  <si>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</si>
  <si>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</si>
  <si>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</si>
  <si>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</si>
  <si>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</si>
  <si>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</si>
  <si>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</si>
  <si>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</si>
  <si>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</si>
  <si>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</si>
  <si>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</si>
  <si>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</si>
  <si>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</si>
  <si>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</si>
  <si>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</si>
  <si>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</si>
  <si>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</si>
  <si>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</si>
  <si>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</si>
  <si>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</si>
  <si>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</si>
  <si>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</si>
  <si>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</si>
  <si>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</si>
  <si>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</si>
  <si>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</si>
  <si>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</si>
  <si>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</si>
  <si>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</si>
  <si>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</si>
  <si>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</si>
  <si>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</si>
  <si>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</si>
  <si>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</si>
  <si>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</si>
  <si>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</si>
  <si>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</si>
  <si>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</si>
  <si>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</si>
  <si>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</si>
  <si>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</si>
  <si>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</si>
  <si>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</si>
  <si>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</si>
  <si>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</si>
  <si>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</si>
  <si>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</si>
  <si>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</si>
  <si>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</si>
  <si>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</si>
  <si>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</si>
  <si>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</si>
  <si>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</si>
  <si>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</si>
  <si>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</si>
  <si>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</si>
  <si>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</si>
  <si>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</si>
  <si>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</si>
  <si>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</si>
  <si>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</si>
  <si>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</si>
  <si>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</si>
  <si>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</si>
  <si>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</si>
  <si>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</si>
  <si>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</si>
  <si>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</si>
  <si>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</si>
  <si>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</si>
  <si>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</si>
  <si>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</si>
  <si>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</si>
  <si>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</si>
  <si>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</si>
  <si>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</si>
  <si>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</si>
  <si>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</si>
  <si>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</si>
  <si>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</si>
  <si>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</si>
  <si>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</si>
  <si>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</si>
  <si>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</si>
  <si>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</si>
  <si>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</si>
  <si>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</si>
  <si>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</si>
  <si>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</si>
  <si>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</si>
  <si>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</si>
  <si>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</si>
  <si>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</si>
  <si>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</si>
  <si>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</si>
  <si>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</si>
  <si>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</si>
  <si>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</si>
  <si>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</si>
  <si>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</si>
  <si>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</si>
  <si>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</si>
  <si>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</si>
  <si>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</si>
  <si>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</si>
  <si>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</si>
  <si>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</si>
  <si>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</si>
  <si>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</si>
  <si>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</si>
  <si>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</si>
  <si>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</si>
  <si>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</si>
  <si>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</si>
  <si>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</si>
  <si>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</si>
  <si>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</si>
  <si>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</si>
  <si>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</si>
  <si>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</si>
  <si>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</si>
  <si>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</si>
  <si>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</si>
  <si>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</si>
  <si>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</si>
  <si>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</si>
  <si>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</si>
  <si>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</si>
  <si>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</si>
  <si>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</si>
  <si>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</si>
  <si>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</si>
  <si>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</si>
  <si>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</si>
  <si>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</si>
  <si>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</si>
  <si>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</si>
  <si>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</si>
  <si>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</si>
  <si>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</si>
  <si>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</si>
  <si>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</si>
  <si>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</si>
  <si>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</si>
  <si>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</si>
  <si>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</si>
  <si>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</si>
  <si>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</si>
  <si>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</si>
  <si>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</si>
  <si>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</si>
  <si>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</si>
  <si>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</si>
  <si>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</si>
  <si>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</si>
  <si>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</si>
  <si>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</si>
  <si>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</si>
  <si>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</si>
  <si>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</si>
  <si>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</si>
  <si>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</si>
  <si>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</si>
  <si>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</si>
  <si>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</si>
  <si>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</si>
  <si>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</si>
  <si>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</si>
  <si>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</si>
  <si>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</si>
  <si>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</si>
  <si>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</si>
  <si>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</si>
  <si>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</si>
  <si>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</si>
  <si>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</si>
  <si>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</si>
  <si>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</si>
  <si>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</si>
  <si>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</si>
  <si>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</si>
  <si>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</si>
  <si>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</si>
  <si>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</si>
  <si>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</si>
  <si>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Raška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</si>
</sst>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252</c:v>
                </c:pt>
                <c:pt idx="1">
                  <c:v>338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383</c:v>
                </c:pt>
                <c:pt idx="1">
                  <c:v>456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404</c:v>
                </c:pt>
                <c:pt idx="1">
                  <c:v>370</c:v>
                </c:pt>
                <c:pt idx="2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20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6152</c:v>
                </c:pt>
                <c:pt idx="1">
                  <c:v>5990</c:v>
                </c:pt>
                <c:pt idx="2">
                  <c:v>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16.98139405720633</c:v>
                </c:pt>
                <c:pt idx="1">
                  <c:v>58.8077385911321</c:v>
                </c:pt>
                <c:pt idx="2">
                  <c:v>24.210867351661573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027866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688"/>
        <c:crosses val="autoZero"/>
        <c:auto val="1"/>
        <c:lblAlgn val="ctr"/>
        <c:lblOffset val="100"/>
        <c:noMultiLvlLbl val="0"/>
      </c:catAx>
      <c:valAx>
        <c:axId val="2027866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109.5</c:v>
                </c:pt>
                <c:pt idx="1">
                  <c:v>101.4</c:v>
                </c:pt>
                <c:pt idx="2">
                  <c:v>107.7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101.2</c:v>
                </c:pt>
                <c:pt idx="1">
                  <c:v>106.7</c:v>
                </c:pt>
                <c:pt idx="2">
                  <c:v>111.8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6280576"/>
        <c:axId val="409807488"/>
      </c:barChart>
      <c:catAx>
        <c:axId val="33628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09807488"/>
        <c:crosses val="autoZero"/>
        <c:auto val="1"/>
        <c:lblAlgn val="ctr"/>
        <c:lblOffset val="100"/>
        <c:noMultiLvlLbl val="0"/>
      </c:catAx>
      <c:valAx>
        <c:axId val="40980748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28057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544</c:v>
                </c:pt>
                <c:pt idx="1">
                  <c:v>495</c:v>
                </c:pt>
                <c:pt idx="2">
                  <c:v>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0679552"/>
        <c:axId val="410686592"/>
      </c:barChart>
      <c:catAx>
        <c:axId val="41067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686592"/>
        <c:crosses val="autoZero"/>
        <c:auto val="1"/>
        <c:lblAlgn val="ctr"/>
        <c:lblOffset val="100"/>
        <c:noMultiLvlLbl val="0"/>
      </c:catAx>
      <c:valAx>
        <c:axId val="41068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679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27</c:v>
                </c:pt>
                <c:pt idx="1">
                  <c:v>31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2914816"/>
        <c:axId val="412918144"/>
      </c:barChart>
      <c:catAx>
        <c:axId val="4129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918144"/>
        <c:crosses val="autoZero"/>
        <c:auto val="1"/>
        <c:lblAlgn val="ctr"/>
        <c:lblOffset val="100"/>
        <c:noMultiLvlLbl val="0"/>
      </c:catAx>
      <c:valAx>
        <c:axId val="41291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91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65</c:v>
                </c:pt>
                <c:pt idx="1">
                  <c:v>98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31</c:v>
                </c:pt>
                <c:pt idx="1">
                  <c:v>30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107</c:v>
                </c:pt>
                <c:pt idx="1">
                  <c:v>104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171</c:v>
                </c:pt>
                <c:pt idx="1">
                  <c:v>210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4605696"/>
        <c:axId val="414608000"/>
      </c:barChart>
      <c:catAx>
        <c:axId val="4146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08000"/>
        <c:crosses val="autoZero"/>
        <c:auto val="1"/>
        <c:lblAlgn val="ctr"/>
        <c:lblOffset val="100"/>
        <c:noMultiLvlLbl val="0"/>
      </c:catAx>
      <c:valAx>
        <c:axId val="41460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05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2.1244098861427378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2.2262334536702766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2.4159955567897806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2.3928538368971584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2.3604554290474868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2.4483939646394521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2.6427844117374804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3.0454503378691102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3.2490974729241873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3.6054799592705731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3.3185226326020549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3.1241321855040267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4.012774229380728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4.5311487549754697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3.7165602147551611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2.161436637970934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1.5828936406553733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1.0321207072109599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7871360"/>
        <c:axId val="417873280"/>
      </c:barChart>
      <c:catAx>
        <c:axId val="4178713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17873280"/>
        <c:crosses val="autoZero"/>
        <c:auto val="1"/>
        <c:lblAlgn val="ctr"/>
        <c:lblOffset val="100"/>
        <c:noMultiLvlLbl val="0"/>
      </c:catAx>
      <c:valAx>
        <c:axId val="417873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17871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2.1197815421642137</c:v>
                </c:pt>
                <c:pt idx="1">
                  <c:v>2.3558270850689622</c:v>
                </c:pt>
                <c:pt idx="2">
                  <c:v>2.6057576599092842</c:v>
                </c:pt>
                <c:pt idx="3">
                  <c:v>2.6242710358233823</c:v>
                </c:pt>
                <c:pt idx="4">
                  <c:v>2.6474127557160045</c:v>
                </c:pt>
                <c:pt idx="5">
                  <c:v>2.6844395075442007</c:v>
                </c:pt>
                <c:pt idx="6">
                  <c:v>2.6659261316301026</c:v>
                </c:pt>
                <c:pt idx="7">
                  <c:v>3.1426455614181248</c:v>
                </c:pt>
                <c:pt idx="8">
                  <c:v>3.6887901508840137</c:v>
                </c:pt>
                <c:pt idx="9">
                  <c:v>3.8415255021753221</c:v>
                </c:pt>
                <c:pt idx="10">
                  <c:v>3.4434879200222159</c:v>
                </c:pt>
                <c:pt idx="11">
                  <c:v>3.1981856891604181</c:v>
                </c:pt>
                <c:pt idx="12">
                  <c:v>3.8044987503471259</c:v>
                </c:pt>
                <c:pt idx="13">
                  <c:v>4.2719614921780984</c:v>
                </c:pt>
                <c:pt idx="14">
                  <c:v>3.3925761362584468</c:v>
                </c:pt>
                <c:pt idx="15">
                  <c:v>1.7124872720540592</c:v>
                </c:pt>
                <c:pt idx="16">
                  <c:v>1.1015458668888272</c:v>
                </c:pt>
                <c:pt idx="17">
                  <c:v>0.70813662871424599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8796288"/>
        <c:axId val="418797824"/>
      </c:barChart>
      <c:catAx>
        <c:axId val="4187962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18797824"/>
        <c:crosses val="autoZero"/>
        <c:auto val="1"/>
        <c:lblAlgn val="ctr"/>
        <c:lblOffset val="100"/>
        <c:noMultiLvlLbl val="0"/>
      </c:catAx>
      <c:valAx>
        <c:axId val="41879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6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0.19354838709677419</c:v>
                </c:pt>
                <c:pt idx="1">
                  <c:v>0.2925877763328999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2.5053763440860215</c:v>
                </c:pt>
                <c:pt idx="1">
                  <c:v>0.71521456436931075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10.666666666666668</c:v>
                </c:pt>
                <c:pt idx="1">
                  <c:v>4.7139141742522757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16.978494623655916</c:v>
                </c:pt>
                <c:pt idx="1">
                  <c:v>13.751625487646294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51.064516129032256</c:v>
                </c:pt>
                <c:pt idx="1">
                  <c:v>63.350671868227138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4.870967741935484</c:v>
                </c:pt>
                <c:pt idx="1">
                  <c:v>5.4182921543129607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13.720430107526882</c:v>
                </c:pt>
                <c:pt idx="1">
                  <c:v>11.757693974859125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2209408"/>
        <c:axId val="422473088"/>
      </c:barChart>
      <c:catAx>
        <c:axId val="42220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473088"/>
        <c:crosses val="autoZero"/>
        <c:auto val="1"/>
        <c:lblAlgn val="ctr"/>
        <c:lblOffset val="100"/>
        <c:noMultiLvlLbl val="0"/>
      </c:catAx>
      <c:valAx>
        <c:axId val="422473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2094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30.956989247311828</c:v>
                </c:pt>
                <c:pt idx="1">
                  <c:v>26.993931512787167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23.559139784946236</c:v>
                </c:pt>
                <c:pt idx="1">
                  <c:v>29.399653229302125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45.29032258064516</c:v>
                </c:pt>
                <c:pt idx="1">
                  <c:v>43.2704811443433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0.19354838709677419</c:v>
                </c:pt>
                <c:pt idx="1">
                  <c:v>0.33593411356740355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4270848"/>
        <c:axId val="425253504"/>
      </c:barChart>
      <c:catAx>
        <c:axId val="42427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5253504"/>
        <c:crosses val="autoZero"/>
        <c:auto val="1"/>
        <c:lblAlgn val="ctr"/>
        <c:lblOffset val="100"/>
        <c:noMultiLvlLbl val="0"/>
      </c:catAx>
      <c:valAx>
        <c:axId val="425253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4270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13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9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6264064"/>
        <c:axId val="426265600"/>
      </c:barChart>
      <c:catAx>
        <c:axId val="426264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265600"/>
        <c:crosses val="autoZero"/>
        <c:auto val="1"/>
        <c:lblAlgn val="ctr"/>
        <c:lblOffset val="100"/>
        <c:noMultiLvlLbl val="0"/>
      </c:catAx>
      <c:valAx>
        <c:axId val="426265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264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1.71</c:v>
                </c:pt>
                <c:pt idx="1">
                  <c:v>0.59</c:v>
                </c:pt>
                <c:pt idx="3">
                  <c:v>0.98</c:v>
                </c:pt>
                <c:pt idx="4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6816256"/>
        <c:axId val="426818176"/>
      </c:barChart>
      <c:catAx>
        <c:axId val="42681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818176"/>
        <c:crosses val="autoZero"/>
        <c:auto val="1"/>
        <c:lblAlgn val="ctr"/>
        <c:lblOffset val="100"/>
        <c:noMultiLvlLbl val="0"/>
      </c:catAx>
      <c:valAx>
        <c:axId val="4268181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8162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60.69114470842333</c:v>
                </c:pt>
                <c:pt idx="2">
                  <c:v>16.386112572330351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39.30885529157667</c:v>
                </c:pt>
                <c:pt idx="2">
                  <c:v>83.613887427669653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7577728"/>
        <c:axId val="428090112"/>
      </c:barChart>
      <c:catAx>
        <c:axId val="427577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8090112"/>
        <c:crosses val="autoZero"/>
        <c:auto val="1"/>
        <c:lblAlgn val="ctr"/>
        <c:lblOffset val="100"/>
        <c:noMultiLvlLbl val="0"/>
      </c:catAx>
      <c:valAx>
        <c:axId val="428090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5777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8567552"/>
        <c:axId val="428615168"/>
      </c:barChart>
      <c:catAx>
        <c:axId val="428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615168"/>
        <c:crosses val="autoZero"/>
        <c:auto val="1"/>
        <c:lblAlgn val="ctr"/>
        <c:lblOffset val="100"/>
        <c:noMultiLvlLbl val="0"/>
      </c:catAx>
      <c:valAx>
        <c:axId val="42861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856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85</c:v>
                </c:pt>
                <c:pt idx="1">
                  <c:v>106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82</c:v>
                </c:pt>
                <c:pt idx="1">
                  <c:v>84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9066496"/>
        <c:axId val="429078400"/>
      </c:barChart>
      <c:catAx>
        <c:axId val="42906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078400"/>
        <c:crosses val="autoZero"/>
        <c:auto val="1"/>
        <c:lblAlgn val="ctr"/>
        <c:lblOffset val="100"/>
        <c:noMultiLvlLbl val="0"/>
      </c:catAx>
      <c:valAx>
        <c:axId val="429078400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906649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899</c:v>
                </c:pt>
                <c:pt idx="1">
                  <c:v>863</c:v>
                </c:pt>
                <c:pt idx="2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819</c:v>
                </c:pt>
                <c:pt idx="1">
                  <c:v>705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180</c:v>
                </c:pt>
                <c:pt idx="1">
                  <c:v>204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222</c:v>
                </c:pt>
                <c:pt idx="1">
                  <c:v>267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9480960"/>
        <c:axId val="429482752"/>
      </c:barChart>
      <c:catAx>
        <c:axId val="42948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482752"/>
        <c:crosses val="autoZero"/>
        <c:auto val="1"/>
        <c:lblAlgn val="ctr"/>
        <c:lblOffset val="100"/>
        <c:noMultiLvlLbl val="0"/>
      </c:catAx>
      <c:valAx>
        <c:axId val="4294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9480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26.728646135967459</c:v>
                </c:pt>
                <c:pt idx="1">
                  <c:v>27.308037048102779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30.912260313771061</c:v>
                </c:pt>
                <c:pt idx="1">
                  <c:v>27.87570959067822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18.380786364516755</c:v>
                </c:pt>
                <c:pt idx="1">
                  <c:v>19.181356438601732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15.126864226225061</c:v>
                </c:pt>
                <c:pt idx="1">
                  <c:v>18.165521362414104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6.3528956033313957</c:v>
                </c:pt>
                <c:pt idx="1">
                  <c:v>5.4377054078279059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2.4985473561882623</c:v>
                </c:pt>
                <c:pt idx="1">
                  <c:v>2.0316701523752614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9881216"/>
        <c:axId val="429896832"/>
      </c:barChart>
      <c:catAx>
        <c:axId val="42988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9896832"/>
        <c:crosses val="autoZero"/>
        <c:auto val="1"/>
        <c:lblAlgn val="ctr"/>
        <c:lblOffset val="100"/>
        <c:noMultiLvlLbl val="0"/>
      </c:catAx>
      <c:valAx>
        <c:axId val="4298968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8812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44.63</c:v>
                </c:pt>
                <c:pt idx="1">
                  <c:v>48.14</c:v>
                </c:pt>
                <c:pt idx="2">
                  <c:v>6.48</c:v>
                </c:pt>
                <c:pt idx="3">
                  <c:v>0.66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49.85</c:v>
                </c:pt>
                <c:pt idx="1">
                  <c:v>40.01</c:v>
                </c:pt>
                <c:pt idx="2">
                  <c:v>8.85</c:v>
                </c:pt>
                <c:pt idx="3">
                  <c:v>1.1200000000000001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30197760"/>
        <c:axId val="430199552"/>
      </c:barChart>
      <c:catAx>
        <c:axId val="43019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199552"/>
        <c:crosses val="autoZero"/>
        <c:auto val="1"/>
        <c:lblAlgn val="ctr"/>
        <c:lblOffset val="100"/>
        <c:noMultiLvlLbl val="0"/>
      </c:catAx>
      <c:valAx>
        <c:axId val="430199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1977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51274</c:v>
                </c:pt>
                <c:pt idx="1">
                  <c:v>57220</c:v>
                </c:pt>
                <c:pt idx="2">
                  <c:v>65213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210048"/>
        <c:axId val="430211840"/>
      </c:barChart>
      <c:catAx>
        <c:axId val="43021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211840"/>
        <c:crosses val="autoZero"/>
        <c:auto val="1"/>
        <c:lblAlgn val="ctr"/>
        <c:lblOffset val="100"/>
        <c:noMultiLvlLbl val="0"/>
      </c:catAx>
      <c:valAx>
        <c:axId val="43021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21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2894</c:v>
                </c:pt>
                <c:pt idx="1">
                  <c:v>3027</c:v>
                </c:pt>
                <c:pt idx="2">
                  <c:v>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3766</c:v>
                </c:pt>
                <c:pt idx="1">
                  <c:v>3877</c:v>
                </c:pt>
                <c:pt idx="2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0237568"/>
        <c:axId val="430239744"/>
      </c:barChart>
      <c:catAx>
        <c:axId val="4302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239744"/>
        <c:crosses val="autoZero"/>
        <c:auto val="1"/>
        <c:lblAlgn val="ctr"/>
        <c:lblOffset val="100"/>
        <c:noMultiLvlLbl val="0"/>
      </c:catAx>
      <c:valAx>
        <c:axId val="43023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237568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12.7</c:v>
                </c:pt>
                <c:pt idx="1">
                  <c:v>22.3</c:v>
                </c:pt>
                <c:pt idx="2">
                  <c:v>1.2</c:v>
                </c:pt>
                <c:pt idx="3">
                  <c:v>63.8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86.605981794538366</c:v>
                </c:pt>
                <c:pt idx="1">
                  <c:v>95.3125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13.394018205461638</c:v>
                </c:pt>
                <c:pt idx="1">
                  <c:v>4.6875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30713472"/>
        <c:axId val="430715264"/>
      </c:barChart>
      <c:catAx>
        <c:axId val="430713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715264"/>
        <c:crosses val="autoZero"/>
        <c:auto val="1"/>
        <c:lblAlgn val="ctr"/>
        <c:lblOffset val="100"/>
        <c:noMultiLvlLbl val="0"/>
      </c:catAx>
      <c:valAx>
        <c:axId val="4307152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7134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18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738048"/>
        <c:axId val="430739840"/>
      </c:barChart>
      <c:catAx>
        <c:axId val="4307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739840"/>
        <c:crosses val="autoZero"/>
        <c:auto val="1"/>
        <c:lblAlgn val="ctr"/>
        <c:lblOffset val="100"/>
        <c:noMultiLvlLbl val="0"/>
      </c:catAx>
      <c:valAx>
        <c:axId val="43073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73804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7.6</c:v>
                </c:pt>
                <c:pt idx="1">
                  <c:v>7.4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904448"/>
        <c:axId val="430960640"/>
      </c:barChart>
      <c:catAx>
        <c:axId val="43090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960640"/>
        <c:crosses val="autoZero"/>
        <c:auto val="1"/>
        <c:lblAlgn val="ctr"/>
        <c:lblOffset val="100"/>
        <c:noMultiLvlLbl val="0"/>
      </c:catAx>
      <c:valAx>
        <c:axId val="43096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90444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13.6</c:v>
                </c:pt>
                <c:pt idx="1">
                  <c:v>27.7</c:v>
                </c:pt>
                <c:pt idx="2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378816"/>
        <c:axId val="431380352"/>
      </c:barChart>
      <c:catAx>
        <c:axId val="4313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380352"/>
        <c:crosses val="autoZero"/>
        <c:auto val="1"/>
        <c:lblAlgn val="ctr"/>
        <c:lblOffset val="100"/>
        <c:noMultiLvlLbl val="0"/>
      </c:catAx>
      <c:valAx>
        <c:axId val="43138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37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20.2</c:v>
                </c:pt>
                <c:pt idx="1">
                  <c:v>54.7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2056960"/>
        <c:axId val="432087424"/>
      </c:barChart>
      <c:catAx>
        <c:axId val="43205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087424"/>
        <c:crosses val="autoZero"/>
        <c:auto val="1"/>
        <c:lblAlgn val="ctr"/>
        <c:lblOffset val="100"/>
        <c:noMultiLvlLbl val="0"/>
      </c:catAx>
      <c:valAx>
        <c:axId val="43208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2056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2264704"/>
        <c:axId val="432600192"/>
      </c:barChart>
      <c:catAx>
        <c:axId val="43226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600192"/>
        <c:crosses val="autoZero"/>
        <c:auto val="1"/>
        <c:lblAlgn val="ctr"/>
        <c:lblOffset val="100"/>
        <c:noMultiLvlLbl val="0"/>
      </c:catAx>
      <c:valAx>
        <c:axId val="43260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264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19.5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39.5</c:v>
                </c:pt>
                <c:pt idx="1">
                  <c:v>24.6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42.1</c:v>
                </c:pt>
                <c:pt idx="1">
                  <c:v>55.9</c:v>
                </c:pt>
                <c:pt idx="2">
                  <c:v>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33036672"/>
        <c:axId val="433067904"/>
      </c:barChart>
      <c:catAx>
        <c:axId val="43303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067904"/>
        <c:crosses val="autoZero"/>
        <c:auto val="1"/>
        <c:lblAlgn val="ctr"/>
        <c:lblOffset val="100"/>
        <c:noMultiLvlLbl val="0"/>
      </c:catAx>
      <c:valAx>
        <c:axId val="433067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330366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86390</c:v>
                </c:pt>
                <c:pt idx="1">
                  <c:v>99233</c:v>
                </c:pt>
                <c:pt idx="2">
                  <c:v>104327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18512</c:v>
                </c:pt>
                <c:pt idx="1">
                  <c:v>16854</c:v>
                </c:pt>
                <c:pt idx="2">
                  <c:v>28040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129344"/>
        <c:axId val="433508352"/>
      </c:barChart>
      <c:catAx>
        <c:axId val="433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508352"/>
        <c:crosses val="autoZero"/>
        <c:auto val="1"/>
        <c:lblAlgn val="ctr"/>
        <c:lblOffset val="100"/>
        <c:noMultiLvlLbl val="0"/>
      </c:catAx>
      <c:valAx>
        <c:axId val="433508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3129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339631</c:v>
                </c:pt>
                <c:pt idx="1">
                  <c:v>360141</c:v>
                </c:pt>
                <c:pt idx="2">
                  <c:v>406273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93017</c:v>
                </c:pt>
                <c:pt idx="1">
                  <c:v>66863</c:v>
                </c:pt>
                <c:pt idx="2">
                  <c:v>111096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356288"/>
        <c:axId val="335357824"/>
      </c:barChart>
      <c:catAx>
        <c:axId val="33535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357824"/>
        <c:crosses val="autoZero"/>
        <c:auto val="1"/>
        <c:lblAlgn val="ctr"/>
        <c:lblOffset val="100"/>
        <c:noMultiLvlLbl val="0"/>
      </c:catAx>
      <c:valAx>
        <c:axId val="335357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535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3.9</c:v>
                </c:pt>
                <c:pt idx="1">
                  <c:v>3.6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5470592"/>
        <c:axId val="335472128"/>
      </c:barChart>
      <c:catAx>
        <c:axId val="33547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472128"/>
        <c:crosses val="autoZero"/>
        <c:auto val="1"/>
        <c:lblAlgn val="ctr"/>
        <c:lblOffset val="100"/>
        <c:noMultiLvlLbl val="0"/>
      </c:catAx>
      <c:valAx>
        <c:axId val="335472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547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26.3</c:v>
                </c:pt>
                <c:pt idx="1">
                  <c:v>27.9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34.1</c:v>
                </c:pt>
                <c:pt idx="1">
                  <c:v>35.799999999999997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5805824"/>
        <c:axId val="336012416"/>
      </c:barChart>
      <c:catAx>
        <c:axId val="3358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6012416"/>
        <c:crosses val="autoZero"/>
        <c:auto val="1"/>
        <c:lblAlgn val="ctr"/>
        <c:lblOffset val="100"/>
        <c:noMultiLvlLbl val="0"/>
      </c:catAx>
      <c:valAx>
        <c:axId val="33601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805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307.83999999999997</c:v>
                </c:pt>
                <c:pt idx="1">
                  <c:v>546.08000000000004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6288768"/>
        <c:axId val="336311040"/>
      </c:barChart>
      <c:catAx>
        <c:axId val="336288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311040"/>
        <c:crosses val="autoZero"/>
        <c:auto val="1"/>
        <c:lblAlgn val="ctr"/>
        <c:lblOffset val="100"/>
        <c:noMultiLvlLbl val="0"/>
      </c:catAx>
      <c:valAx>
        <c:axId val="336311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2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17820.2</c:v>
                </c:pt>
                <c:pt idx="1">
                  <c:v>13754.01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6328960"/>
        <c:axId val="409489408"/>
      </c:barChart>
      <c:catAx>
        <c:axId val="336328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09489408"/>
        <c:crosses val="autoZero"/>
        <c:auto val="1"/>
        <c:lblAlgn val="ctr"/>
        <c:lblOffset val="100"/>
        <c:noMultiLvlLbl val="0"/>
      </c:catAx>
      <c:valAx>
        <c:axId val="40948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328960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98</c:v>
                </c:pt>
                <c:pt idx="1">
                  <c:v>83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82</c:v>
                </c:pt>
                <c:pt idx="1">
                  <c:v>76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09998848"/>
        <c:axId val="410000384"/>
      </c:barChart>
      <c:catAx>
        <c:axId val="40999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0000384"/>
        <c:crosses val="autoZero"/>
        <c:auto val="1"/>
        <c:lblAlgn val="ctr"/>
        <c:lblOffset val="100"/>
        <c:noMultiLvlLbl val="0"/>
      </c:catAx>
      <c:valAx>
        <c:axId val="41000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9988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</c:v>
                </c:pt>
                <c:pt idx="1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57.7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24.3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252</c:v>
                </c:pt>
                <c:pt idx="1">
                  <c:v>338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383</c:v>
                </c:pt>
                <c:pt idx="1">
                  <c:v>456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65</c:v>
                </c:pt>
                <c:pt idx="1">
                  <c:v>98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31</c:v>
                </c:pt>
                <c:pt idx="1">
                  <c:v>30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899</c:v>
                </c:pt>
                <c:pt idx="1">
                  <c:v>863</c:v>
                </c:pt>
                <c:pt idx="2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819</c:v>
                </c:pt>
                <c:pt idx="1">
                  <c:v>705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20.2</c:v>
                </c:pt>
                <c:pt idx="1">
                  <c:v>54.7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</c:v>
                </c:pt>
                <c:pt idx="1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57.7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24.3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19.5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39.5</c:v>
                </c:pt>
                <c:pt idx="1">
                  <c:v>24.6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42.1</c:v>
                </c:pt>
                <c:pt idx="1">
                  <c:v>55.9</c:v>
                </c:pt>
                <c:pt idx="2">
                  <c:v>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200</c:v>
                </c:pt>
                <c:pt idx="1">
                  <c:v>114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164</c:v>
                </c:pt>
                <c:pt idx="1">
                  <c:v>113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44</c:v>
                </c:pt>
                <c:pt idx="1">
                  <c:v>39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34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1433</c:v>
                </c:pt>
                <c:pt idx="1">
                  <c:v>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404</c:v>
                </c:pt>
                <c:pt idx="1">
                  <c:v>370</c:v>
                </c:pt>
                <c:pt idx="2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20</c:v>
                </c:pt>
                <c:pt idx="1">
                  <c:v>15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18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307.83999999999997</c:v>
                </c:pt>
                <c:pt idx="1">
                  <c:v>546.08000000000004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6152</c:v>
                </c:pt>
                <c:pt idx="1">
                  <c:v>5990</c:v>
                </c:pt>
                <c:pt idx="2">
                  <c:v>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16.98139405720633</c:v>
                </c:pt>
                <c:pt idx="1">
                  <c:v>58.8077385911321</c:v>
                </c:pt>
                <c:pt idx="2">
                  <c:v>24.210867351661573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200</c:v>
                </c:pt>
                <c:pt idx="1">
                  <c:v>114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164</c:v>
                </c:pt>
                <c:pt idx="1">
                  <c:v>113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109.5</c:v>
                </c:pt>
                <c:pt idx="1">
                  <c:v>101.4</c:v>
                </c:pt>
                <c:pt idx="2">
                  <c:v>107.7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101.2</c:v>
                </c:pt>
                <c:pt idx="1">
                  <c:v>106.7</c:v>
                </c:pt>
                <c:pt idx="2">
                  <c:v>111.8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544</c:v>
                </c:pt>
                <c:pt idx="1">
                  <c:v>495</c:v>
                </c:pt>
                <c:pt idx="2">
                  <c:v>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27</c:v>
                </c:pt>
                <c:pt idx="1">
                  <c:v>31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107</c:v>
                </c:pt>
                <c:pt idx="1">
                  <c:v>104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171</c:v>
                </c:pt>
                <c:pt idx="1">
                  <c:v>210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2.1244098861427378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2.2262334536702766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2.4159955567897806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2.3928538368971584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2.3604554290474868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2.4483939646394521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2.6427844117374804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3.0454503378691102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3.2490974729241873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3.6054799592705731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3.3185226326020549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3.1241321855040267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4.012774229380728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4.5311487549754697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3.7165602147551611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2.161436637970934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1.5828936406553733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1.0321207072109599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2.1197815421642137</c:v>
                </c:pt>
                <c:pt idx="1">
                  <c:v>2.3558270850689622</c:v>
                </c:pt>
                <c:pt idx="2">
                  <c:v>2.6057576599092842</c:v>
                </c:pt>
                <c:pt idx="3">
                  <c:v>2.6242710358233823</c:v>
                </c:pt>
                <c:pt idx="4">
                  <c:v>2.6474127557160045</c:v>
                </c:pt>
                <c:pt idx="5">
                  <c:v>2.6844395075442007</c:v>
                </c:pt>
                <c:pt idx="6">
                  <c:v>2.6659261316301026</c:v>
                </c:pt>
                <c:pt idx="7">
                  <c:v>3.1426455614181248</c:v>
                </c:pt>
                <c:pt idx="8">
                  <c:v>3.6887901508840137</c:v>
                </c:pt>
                <c:pt idx="9">
                  <c:v>3.8415255021753221</c:v>
                </c:pt>
                <c:pt idx="10">
                  <c:v>3.4434879200222159</c:v>
                </c:pt>
                <c:pt idx="11">
                  <c:v>3.1981856891604181</c:v>
                </c:pt>
                <c:pt idx="12">
                  <c:v>3.8044987503471259</c:v>
                </c:pt>
                <c:pt idx="13">
                  <c:v>4.2719614921780984</c:v>
                </c:pt>
                <c:pt idx="14">
                  <c:v>3.3925761362584468</c:v>
                </c:pt>
                <c:pt idx="15">
                  <c:v>1.7124872720540592</c:v>
                </c:pt>
                <c:pt idx="16">
                  <c:v>1.1015458668888272</c:v>
                </c:pt>
                <c:pt idx="17">
                  <c:v>0.70813662871424599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0.19354838709677419</c:v>
                </c:pt>
                <c:pt idx="1">
                  <c:v>0.2925877763328999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2.5053763440860215</c:v>
                </c:pt>
                <c:pt idx="1">
                  <c:v>0.71521456436931075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10.666666666666668</c:v>
                </c:pt>
                <c:pt idx="1">
                  <c:v>4.7139141742522757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16.978494623655916</c:v>
                </c:pt>
                <c:pt idx="1">
                  <c:v>13.751625487646294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51.064516129032256</c:v>
                </c:pt>
                <c:pt idx="1">
                  <c:v>63.350671868227138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4.870967741935484</c:v>
                </c:pt>
                <c:pt idx="1">
                  <c:v>5.4182921543129607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13.720430107526882</c:v>
                </c:pt>
                <c:pt idx="1">
                  <c:v>11.757693974859125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30.956989247311828</c:v>
                </c:pt>
                <c:pt idx="1">
                  <c:v>26.993931512787167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23.559139784946236</c:v>
                </c:pt>
                <c:pt idx="1">
                  <c:v>29.399653229302125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45.29032258064516</c:v>
                </c:pt>
                <c:pt idx="1">
                  <c:v>43.2704811443433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0.19354838709677419</c:v>
                </c:pt>
                <c:pt idx="1">
                  <c:v>0.33593411356740355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13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9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44</c:v>
                </c:pt>
                <c:pt idx="1">
                  <c:v>39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34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1.71</c:v>
                </c:pt>
                <c:pt idx="1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60.69114470842333</c:v>
                </c:pt>
                <c:pt idx="2">
                  <c:v>16.386112572330351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39.30885529157667</c:v>
                </c:pt>
                <c:pt idx="2">
                  <c:v>83.613887427669653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85</c:v>
                </c:pt>
                <c:pt idx="1">
                  <c:v>106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82</c:v>
                </c:pt>
                <c:pt idx="1">
                  <c:v>84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180</c:v>
                </c:pt>
                <c:pt idx="1">
                  <c:v>204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222</c:v>
                </c:pt>
                <c:pt idx="1">
                  <c:v>267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26.728646135967459</c:v>
                </c:pt>
                <c:pt idx="1">
                  <c:v>27.308037048102779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30.912260313771061</c:v>
                </c:pt>
                <c:pt idx="1">
                  <c:v>27.87570959067822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18.380786364516755</c:v>
                </c:pt>
                <c:pt idx="1">
                  <c:v>19.181356438601732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15.126864226225061</c:v>
                </c:pt>
                <c:pt idx="1">
                  <c:v>18.165521362414104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6.3528956033313957</c:v>
                </c:pt>
                <c:pt idx="1">
                  <c:v>5.4377054078279059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2.4985473561882623</c:v>
                </c:pt>
                <c:pt idx="1">
                  <c:v>2.0316701523752614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44.63</c:v>
                </c:pt>
                <c:pt idx="1">
                  <c:v>48.14</c:v>
                </c:pt>
                <c:pt idx="2">
                  <c:v>6.48</c:v>
                </c:pt>
                <c:pt idx="3">
                  <c:v>0.66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49.85</c:v>
                </c:pt>
                <c:pt idx="1">
                  <c:v>40.01</c:v>
                </c:pt>
                <c:pt idx="2">
                  <c:v>8.85</c:v>
                </c:pt>
                <c:pt idx="3">
                  <c:v>1.1200000000000001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51274</c:v>
                </c:pt>
                <c:pt idx="1">
                  <c:v>57220</c:v>
                </c:pt>
                <c:pt idx="2">
                  <c:v>65213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2894</c:v>
                </c:pt>
                <c:pt idx="1">
                  <c:v>3027</c:v>
                </c:pt>
                <c:pt idx="2">
                  <c:v>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3766</c:v>
                </c:pt>
                <c:pt idx="1">
                  <c:v>3877</c:v>
                </c:pt>
                <c:pt idx="2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12.7</c:v>
                </c:pt>
                <c:pt idx="1">
                  <c:v>22.3</c:v>
                </c:pt>
                <c:pt idx="2">
                  <c:v>1.2</c:v>
                </c:pt>
                <c:pt idx="3">
                  <c:v>63.8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86.605981794538366</c:v>
                </c:pt>
                <c:pt idx="1">
                  <c:v>95.3125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13.394018205461638</c:v>
                </c:pt>
                <c:pt idx="1">
                  <c:v>4.6875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1433</c:v>
                </c:pt>
                <c:pt idx="1">
                  <c:v>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7.6</c:v>
                </c:pt>
                <c:pt idx="1">
                  <c:v>7.4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13.6</c:v>
                </c:pt>
                <c:pt idx="1">
                  <c:v>27.7</c:v>
                </c:pt>
                <c:pt idx="2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86390</c:v>
                </c:pt>
                <c:pt idx="1">
                  <c:v>99233</c:v>
                </c:pt>
                <c:pt idx="2">
                  <c:v>104327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18512</c:v>
                </c:pt>
                <c:pt idx="1">
                  <c:v>16854</c:v>
                </c:pt>
                <c:pt idx="2">
                  <c:v>28040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339631</c:v>
                </c:pt>
                <c:pt idx="1">
                  <c:v>360141</c:v>
                </c:pt>
                <c:pt idx="2">
                  <c:v>406273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93017</c:v>
                </c:pt>
                <c:pt idx="1">
                  <c:v>66863</c:v>
                </c:pt>
                <c:pt idx="2">
                  <c:v>111096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3.9</c:v>
                </c:pt>
                <c:pt idx="1">
                  <c:v>3.6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26.3</c:v>
                </c:pt>
                <c:pt idx="1">
                  <c:v>27.9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34.1</c:v>
                </c:pt>
                <c:pt idx="1">
                  <c:v>35.799999999999997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17820.2</c:v>
                </c:pt>
                <c:pt idx="1">
                  <c:v>13754.01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98</c:v>
                </c:pt>
                <c:pt idx="1">
                  <c:v>83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82</c:v>
                </c:pt>
                <c:pt idx="1">
                  <c:v>76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10801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10805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20958</v>
      </c>
      <c r="C4" s="35">
        <v>10460</v>
      </c>
      <c r="D4" s="63">
        <v>10498</v>
      </c>
      <c r="E4" s="211"/>
    </row>
    <row r="5" spans="1:5" ht="30" x14ac:dyDescent="0.25">
      <c r="A5" s="201" t="s">
        <v>716</v>
      </c>
      <c r="B5" s="72">
        <v>20703</v>
      </c>
      <c r="C5" s="61">
        <v>10381</v>
      </c>
      <c r="D5" s="111">
        <v>10322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2980</v>
      </c>
      <c r="C4" s="71">
        <v>4546</v>
      </c>
    </row>
    <row r="5" spans="1:6" x14ac:dyDescent="0.25">
      <c r="A5" s="286" t="s">
        <v>719</v>
      </c>
      <c r="B5" s="214">
        <v>1370</v>
      </c>
      <c r="C5" s="214">
        <v>1449</v>
      </c>
    </row>
    <row r="6" spans="1:6" x14ac:dyDescent="0.25">
      <c r="A6" s="286" t="s">
        <v>720</v>
      </c>
      <c r="B6" s="214">
        <v>1688</v>
      </c>
      <c r="C6" s="214">
        <v>1799</v>
      </c>
    </row>
    <row r="7" spans="1:6" x14ac:dyDescent="0.25">
      <c r="A7" s="286" t="s">
        <v>721</v>
      </c>
      <c r="B7" s="214">
        <v>2834</v>
      </c>
      <c r="C7" s="214">
        <v>2687</v>
      </c>
    </row>
    <row r="8" spans="1:6" x14ac:dyDescent="0.25">
      <c r="A8" s="286" t="s">
        <v>722</v>
      </c>
      <c r="B8" s="214">
        <v>7</v>
      </c>
      <c r="C8" s="214">
        <v>47</v>
      </c>
    </row>
    <row r="9" spans="1:6" x14ac:dyDescent="0.25">
      <c r="A9" s="286" t="s">
        <v>723</v>
      </c>
      <c r="B9" s="214">
        <v>1161</v>
      </c>
      <c r="C9" s="214">
        <v>1079</v>
      </c>
    </row>
    <row r="10" spans="1:6" ht="30" x14ac:dyDescent="0.25">
      <c r="A10" s="293" t="s">
        <v>724</v>
      </c>
      <c r="B10" s="214">
        <v>1863</v>
      </c>
      <c r="C10" s="214">
        <v>203</v>
      </c>
    </row>
    <row r="11" spans="1:6" x14ac:dyDescent="0.25">
      <c r="A11" s="286" t="s">
        <v>887</v>
      </c>
      <c r="B11" s="214">
        <v>399</v>
      </c>
      <c r="C11" s="214">
        <v>566</v>
      </c>
    </row>
    <row r="12" spans="1:6" x14ac:dyDescent="0.25">
      <c r="A12" s="294" t="s">
        <v>16</v>
      </c>
      <c r="B12" s="1">
        <f>SUM(B4:B11)</f>
        <v>12302</v>
      </c>
      <c r="C12" s="1">
        <f>SUM(C4:C11)</f>
        <v>12376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3168</v>
      </c>
      <c r="C19" s="71">
        <v>3941</v>
      </c>
    </row>
    <row r="20" spans="1:3" x14ac:dyDescent="0.25">
      <c r="A20" s="286" t="s">
        <v>719</v>
      </c>
      <c r="B20" s="214">
        <v>532</v>
      </c>
      <c r="C20" s="214">
        <v>666</v>
      </c>
    </row>
    <row r="21" spans="1:3" x14ac:dyDescent="0.25">
      <c r="A21" s="286" t="s">
        <v>720</v>
      </c>
      <c r="B21" s="214">
        <v>1452</v>
      </c>
      <c r="C21" s="214">
        <v>1518</v>
      </c>
    </row>
    <row r="22" spans="1:3" x14ac:dyDescent="0.25">
      <c r="A22" s="286" t="s">
        <v>721</v>
      </c>
      <c r="B22" s="214">
        <v>2939</v>
      </c>
      <c r="C22" s="214">
        <v>2790</v>
      </c>
    </row>
    <row r="23" spans="1:3" x14ac:dyDescent="0.25">
      <c r="A23" s="286" t="s">
        <v>722</v>
      </c>
      <c r="B23" s="214">
        <v>14</v>
      </c>
      <c r="C23" s="214">
        <v>28</v>
      </c>
    </row>
    <row r="24" spans="1:3" x14ac:dyDescent="0.25">
      <c r="A24" s="286" t="s">
        <v>723</v>
      </c>
      <c r="B24" s="214">
        <v>881</v>
      </c>
      <c r="C24" s="214">
        <v>773</v>
      </c>
    </row>
    <row r="25" spans="1:3" ht="30" x14ac:dyDescent="0.25">
      <c r="A25" s="293" t="s">
        <v>724</v>
      </c>
      <c r="B25" s="214">
        <v>1496</v>
      </c>
      <c r="C25" s="214">
        <v>301</v>
      </c>
    </row>
    <row r="26" spans="1:3" x14ac:dyDescent="0.25">
      <c r="A26" s="286" t="s">
        <v>887</v>
      </c>
      <c r="B26" s="214">
        <v>270</v>
      </c>
      <c r="C26" s="214">
        <v>729</v>
      </c>
    </row>
    <row r="27" spans="1:3" x14ac:dyDescent="0.25">
      <c r="A27" s="294" t="s">
        <v>16</v>
      </c>
      <c r="B27" s="1">
        <f>SUM(B19:B26)</f>
        <v>10752</v>
      </c>
      <c r="C27" s="1">
        <f>SUM(C19:C26)</f>
        <v>10746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76.31</v>
      </c>
      <c r="C4" s="1018">
        <v>74.150000000000006</v>
      </c>
      <c r="D4" s="1018">
        <v>78.680000000000007</v>
      </c>
      <c r="E4" s="1019">
        <v>33</v>
      </c>
      <c r="F4" s="1019">
        <v>176.6</v>
      </c>
      <c r="G4" s="1020">
        <v>45.2</v>
      </c>
      <c r="H4" s="1021">
        <v>44.2</v>
      </c>
      <c r="I4" s="1022">
        <v>46.3</v>
      </c>
      <c r="J4" s="1019">
        <v>13.6</v>
      </c>
    </row>
    <row r="5" spans="1:12" x14ac:dyDescent="0.25">
      <c r="A5" s="498">
        <v>2021</v>
      </c>
      <c r="B5" s="757">
        <v>74.42</v>
      </c>
      <c r="C5" s="758">
        <v>71.84</v>
      </c>
      <c r="D5" s="758">
        <v>77.31</v>
      </c>
      <c r="E5" s="1023">
        <v>32</v>
      </c>
      <c r="F5" s="1023">
        <v>178.9</v>
      </c>
      <c r="G5" s="1024">
        <v>45.4</v>
      </c>
      <c r="H5" s="1025">
        <v>44.4</v>
      </c>
      <c r="I5" s="1026">
        <v>46.4</v>
      </c>
      <c r="J5" s="1023">
        <v>27.7</v>
      </c>
    </row>
    <row r="6" spans="1:12" x14ac:dyDescent="0.25">
      <c r="A6" s="499">
        <v>2022</v>
      </c>
      <c r="B6" s="1011">
        <v>74.37</v>
      </c>
      <c r="C6" s="1012">
        <v>71.39</v>
      </c>
      <c r="D6" s="1012">
        <v>77.400000000000006</v>
      </c>
      <c r="E6" s="1013">
        <v>32</v>
      </c>
      <c r="F6" s="1013">
        <v>169.8</v>
      </c>
      <c r="G6" s="1014">
        <v>44.9</v>
      </c>
      <c r="H6" s="1015">
        <v>44</v>
      </c>
      <c r="I6" s="1016">
        <v>45.9</v>
      </c>
      <c r="J6" s="1013">
        <v>13.9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27.7</v>
      </c>
    </row>
    <row r="13" spans="1:12" x14ac:dyDescent="0.25">
      <c r="A13" s="633">
        <f t="shared" si="0"/>
        <v>2022</v>
      </c>
      <c r="B13" s="627">
        <f t="shared" si="1"/>
        <v>13.9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6318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7019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65213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1406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6015</v>
      </c>
      <c r="C5" s="70">
        <v>6660</v>
      </c>
      <c r="D5" s="55">
        <v>3766</v>
      </c>
      <c r="E5" s="110">
        <v>2894</v>
      </c>
      <c r="F5" s="55">
        <v>30.2</v>
      </c>
      <c r="G5" s="55">
        <v>34.1</v>
      </c>
      <c r="H5" s="110">
        <v>26.3</v>
      </c>
      <c r="I5" s="55"/>
      <c r="J5" s="70"/>
      <c r="K5" s="55"/>
      <c r="L5" s="55"/>
      <c r="M5" s="71">
        <v>90</v>
      </c>
      <c r="N5" s="71">
        <v>82</v>
      </c>
      <c r="O5" s="71">
        <v>98</v>
      </c>
    </row>
    <row r="6" spans="1:16" x14ac:dyDescent="0.25">
      <c r="A6" s="215">
        <v>2021</v>
      </c>
      <c r="B6" s="212">
        <v>6218</v>
      </c>
      <c r="C6" s="212">
        <v>6904</v>
      </c>
      <c r="D6" s="58">
        <v>3877</v>
      </c>
      <c r="E6" s="160">
        <v>3027</v>
      </c>
      <c r="F6" s="58">
        <v>31.8</v>
      </c>
      <c r="G6" s="58">
        <v>35.799999999999997</v>
      </c>
      <c r="H6" s="160">
        <v>27.9</v>
      </c>
      <c r="I6" s="58">
        <v>51274</v>
      </c>
      <c r="J6" s="212">
        <v>1718</v>
      </c>
      <c r="K6" s="58">
        <v>819</v>
      </c>
      <c r="L6" s="58">
        <v>899</v>
      </c>
      <c r="M6" s="214">
        <v>80</v>
      </c>
      <c r="N6" s="214">
        <v>76</v>
      </c>
      <c r="O6" s="214">
        <v>83</v>
      </c>
    </row>
    <row r="7" spans="1:16" x14ac:dyDescent="0.25">
      <c r="A7" s="229">
        <v>2022</v>
      </c>
      <c r="B7" s="167">
        <v>6318</v>
      </c>
      <c r="C7" s="167">
        <v>7019</v>
      </c>
      <c r="D7" s="94">
        <v>3905</v>
      </c>
      <c r="E7" s="169">
        <v>3114</v>
      </c>
      <c r="F7" s="94">
        <v>32.5</v>
      </c>
      <c r="G7" s="58">
        <v>36.1</v>
      </c>
      <c r="H7" s="160">
        <v>28.8</v>
      </c>
      <c r="I7" s="94">
        <v>57220</v>
      </c>
      <c r="J7" s="167">
        <v>1568</v>
      </c>
      <c r="K7" s="94">
        <v>705</v>
      </c>
      <c r="L7" s="94">
        <v>863</v>
      </c>
      <c r="M7" s="214">
        <v>73</v>
      </c>
      <c r="N7" s="214">
        <v>66</v>
      </c>
      <c r="O7" s="214">
        <v>81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65213</v>
      </c>
      <c r="J8" s="1072">
        <v>1406</v>
      </c>
      <c r="K8" s="1073">
        <v>619</v>
      </c>
      <c r="L8" s="1073">
        <v>787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51274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57220</v>
      </c>
      <c r="F14" s="514">
        <f>A5</f>
        <v>2020</v>
      </c>
      <c r="G14" s="310">
        <f>IF(ISBLANK(E5),"",E5)</f>
        <v>2894</v>
      </c>
      <c r="H14" s="310">
        <f>IF(ISBLANK(D5),"",D5)</f>
        <v>3766</v>
      </c>
      <c r="K14" s="514">
        <f>A6</f>
        <v>2021</v>
      </c>
      <c r="L14" s="310">
        <f>IF(ISBLANK(L6),"",L6)</f>
        <v>899</v>
      </c>
      <c r="M14" s="310">
        <f>IF(ISBLANK(K6),"",K6)</f>
        <v>819</v>
      </c>
    </row>
    <row r="15" spans="1:16" x14ac:dyDescent="0.25">
      <c r="A15" s="481">
        <f>A8</f>
        <v>2023</v>
      </c>
      <c r="B15" s="311">
        <f t="shared" si="0"/>
        <v>65213</v>
      </c>
      <c r="F15" s="486">
        <f t="shared" ref="F15:F16" si="1">A6</f>
        <v>2021</v>
      </c>
      <c r="G15" s="479">
        <f t="shared" ref="G15:G16" si="2">IF(ISBLANK(E6),"",E6)</f>
        <v>3027</v>
      </c>
      <c r="H15" s="479">
        <f t="shared" ref="H15:H16" si="3">IF(ISBLANK(D6),"",D6)</f>
        <v>3877</v>
      </c>
      <c r="K15" s="486">
        <f>A7</f>
        <v>2022</v>
      </c>
      <c r="L15" s="479">
        <f t="shared" ref="L15:L16" si="4">IF(ISBLANK(L7),"",L7)</f>
        <v>863</v>
      </c>
      <c r="M15" s="479">
        <f t="shared" ref="M15:M16" si="5">IF(ISBLANK(K7),"",K7)</f>
        <v>705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3114</v>
      </c>
      <c r="H16" s="311">
        <f t="shared" si="3"/>
        <v>3905</v>
      </c>
      <c r="K16" s="481">
        <f>A8</f>
        <v>2023</v>
      </c>
      <c r="L16" s="311">
        <f t="shared" si="4"/>
        <v>787</v>
      </c>
      <c r="M16" s="311">
        <f t="shared" si="5"/>
        <v>619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6015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6218</v>
      </c>
      <c r="C21" s="373"/>
      <c r="D21" s="197"/>
      <c r="F21" s="514">
        <f>A5</f>
        <v>2020</v>
      </c>
      <c r="G21" s="310">
        <f>IF(ISBLANK(E5),"",E5)</f>
        <v>2894</v>
      </c>
      <c r="H21" s="310">
        <f>IF(ISBLANK(D5),"",D5)</f>
        <v>3766</v>
      </c>
      <c r="K21" s="514">
        <f>A6</f>
        <v>2021</v>
      </c>
      <c r="L21" s="310">
        <f>IF(ISBLANK(L6),"",L6)</f>
        <v>899</v>
      </c>
      <c r="M21" s="310">
        <f>IF(ISBLANK(K6),"",K6)</f>
        <v>819</v>
      </c>
    </row>
    <row r="22" spans="1:15" x14ac:dyDescent="0.25">
      <c r="A22" s="481">
        <f t="shared" si="6"/>
        <v>2022</v>
      </c>
      <c r="B22" s="311">
        <f t="shared" si="7"/>
        <v>6318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3027</v>
      </c>
      <c r="H22" s="479">
        <f t="shared" ref="H22:H23" si="10">IF(ISBLANK(D6),"",D6)</f>
        <v>3877</v>
      </c>
      <c r="K22" s="486">
        <f>A7</f>
        <v>2022</v>
      </c>
      <c r="L22" s="479">
        <f>IF(ISBLANK(L7),"",L7)</f>
        <v>863</v>
      </c>
      <c r="M22" s="479">
        <f>IF(ISBLANK(K7),"",K7)</f>
        <v>705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3114</v>
      </c>
      <c r="H23" s="311">
        <f t="shared" si="10"/>
        <v>3905</v>
      </c>
      <c r="K23" s="481">
        <f>A8</f>
        <v>2023</v>
      </c>
      <c r="L23" s="311">
        <f>IF(ISBLANK(L8),"",L8)</f>
        <v>787</v>
      </c>
      <c r="M23" s="311">
        <f>IF(ISBLANK(K8),"",K8)</f>
        <v>619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6015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6218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6318</v>
      </c>
      <c r="C28" s="373"/>
      <c r="D28" s="197"/>
      <c r="F28" s="514">
        <f>A5</f>
        <v>2020</v>
      </c>
      <c r="G28" s="310">
        <f>IF(ISBLANK(H5),"",H5)</f>
        <v>26.3</v>
      </c>
      <c r="H28" s="310">
        <f>IF(ISBLANK(G5),"",G5)</f>
        <v>34.1</v>
      </c>
      <c r="K28" s="514">
        <f>A5</f>
        <v>2020</v>
      </c>
      <c r="L28" s="310">
        <f>IF(ISBLANK(O5),"",O5)</f>
        <v>98</v>
      </c>
      <c r="M28" s="310">
        <f>IF(ISBLANK(N5),"",N5)</f>
        <v>82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27.9</v>
      </c>
      <c r="H29" s="479">
        <f t="shared" ref="H29:H30" si="15">IF(ISBLANK(G6),"",G6)</f>
        <v>35.799999999999997</v>
      </c>
      <c r="K29" s="486">
        <f t="shared" ref="K29:K30" si="16">A6</f>
        <v>2021</v>
      </c>
      <c r="L29" s="479">
        <f t="shared" ref="L29:L30" si="17">IF(ISBLANK(O6),"",O6)</f>
        <v>83</v>
      </c>
      <c r="M29" s="479">
        <f t="shared" ref="M29:M30" si="18">IF(ISBLANK(N6),"",N6)</f>
        <v>76</v>
      </c>
    </row>
    <row r="30" spans="1:15" x14ac:dyDescent="0.25">
      <c r="F30" s="481">
        <f t="shared" si="13"/>
        <v>2022</v>
      </c>
      <c r="G30" s="311">
        <f t="shared" si="14"/>
        <v>28.8</v>
      </c>
      <c r="H30" s="311">
        <f t="shared" si="15"/>
        <v>36.1</v>
      </c>
      <c r="K30" s="481">
        <f t="shared" si="16"/>
        <v>2022</v>
      </c>
      <c r="L30" s="311">
        <f t="shared" si="17"/>
        <v>81</v>
      </c>
      <c r="M30" s="311">
        <f t="shared" si="18"/>
        <v>66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26.3</v>
      </c>
      <c r="H35" s="310">
        <f>IF(ISBLANK(G5),"",G5)</f>
        <v>34.1</v>
      </c>
      <c r="K35" s="514">
        <f>A5</f>
        <v>2020</v>
      </c>
      <c r="L35" s="310">
        <f>IF(ISBLANK(O5),"",O5)</f>
        <v>98</v>
      </c>
      <c r="M35" s="310">
        <f>IF(ISBLANK(N5),"",N5)</f>
        <v>82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27.9</v>
      </c>
      <c r="H36" s="479">
        <f t="shared" ref="H36:H37" si="21">IF(ISBLANK(G6),"",G6)</f>
        <v>35.799999999999997</v>
      </c>
      <c r="K36" s="486">
        <f t="shared" ref="K36:K37" si="22">A6</f>
        <v>2021</v>
      </c>
      <c r="L36" s="479">
        <f t="shared" ref="L36:L37" si="23">IF(ISBLANK(O6),"",O6)</f>
        <v>83</v>
      </c>
      <c r="M36" s="479">
        <f t="shared" ref="M36:M37" si="24">IF(ISBLANK(N6),"",N6)</f>
        <v>76</v>
      </c>
    </row>
    <row r="37" spans="6:15" x14ac:dyDescent="0.25">
      <c r="F37" s="481">
        <f t="shared" si="19"/>
        <v>2022</v>
      </c>
      <c r="G37" s="311">
        <f t="shared" si="20"/>
        <v>28.8</v>
      </c>
      <c r="H37" s="311">
        <f t="shared" si="21"/>
        <v>36.1</v>
      </c>
      <c r="K37" s="481">
        <f t="shared" si="22"/>
        <v>2022</v>
      </c>
      <c r="L37" s="311">
        <f t="shared" si="23"/>
        <v>81</v>
      </c>
      <c r="M37" s="311">
        <f t="shared" si="24"/>
        <v>66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19.100000000000001</v>
      </c>
      <c r="C6" s="35">
        <v>19.899999999999999</v>
      </c>
      <c r="D6" s="63">
        <v>18.399999999999999</v>
      </c>
      <c r="E6" s="35">
        <v>56.1</v>
      </c>
      <c r="F6" s="35">
        <v>52</v>
      </c>
      <c r="G6" s="35">
        <v>59.8</v>
      </c>
      <c r="H6" s="292">
        <v>24.8</v>
      </c>
      <c r="I6" s="35">
        <v>28.1</v>
      </c>
      <c r="J6" s="63">
        <v>21.8</v>
      </c>
      <c r="M6" s="127" t="s">
        <v>16</v>
      </c>
      <c r="N6" s="935">
        <f>IF(ISBLANK(B8),"",B8)</f>
        <v>20.2</v>
      </c>
      <c r="O6" s="935">
        <f>IF(ISBLANK(E8),"",E8)</f>
        <v>54.7</v>
      </c>
      <c r="P6" s="128">
        <f>IF(ISBLANK(H8),"",H8)</f>
        <v>25.1</v>
      </c>
    </row>
    <row r="7" spans="1:19" x14ac:dyDescent="0.25">
      <c r="A7" s="286">
        <v>2022</v>
      </c>
      <c r="B7" s="167">
        <v>20.2</v>
      </c>
      <c r="C7" s="94">
        <v>22.1</v>
      </c>
      <c r="D7" s="169">
        <v>18.5</v>
      </c>
      <c r="E7" s="94">
        <v>55</v>
      </c>
      <c r="F7" s="94">
        <v>51.8</v>
      </c>
      <c r="G7" s="94">
        <v>57.7</v>
      </c>
      <c r="H7" s="167">
        <v>24.8</v>
      </c>
      <c r="I7" s="94">
        <v>26.1</v>
      </c>
      <c r="J7" s="169">
        <v>23.8</v>
      </c>
    </row>
    <row r="8" spans="1:19" x14ac:dyDescent="0.25">
      <c r="A8" s="218">
        <v>2023</v>
      </c>
      <c r="B8" s="167">
        <v>20.2</v>
      </c>
      <c r="C8" s="94">
        <v>22.9</v>
      </c>
      <c r="D8" s="169">
        <v>18</v>
      </c>
      <c r="E8" s="94">
        <v>54.7</v>
      </c>
      <c r="F8" s="94">
        <v>50.9</v>
      </c>
      <c r="G8" s="94">
        <v>57.7</v>
      </c>
      <c r="H8" s="167">
        <v>25.1</v>
      </c>
      <c r="I8" s="94">
        <v>26.2</v>
      </c>
      <c r="J8" s="169">
        <v>24.3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</v>
      </c>
      <c r="O12" s="936">
        <f>IF(ISBLANK(G8),"",G8)</f>
        <v>57.7</v>
      </c>
      <c r="P12" s="938">
        <f>IF(ISBLANK(J8),"",J8)</f>
        <v>24.3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22.9</v>
      </c>
      <c r="O13" s="937">
        <f>IF(ISBLANK(F8),"",F8)</f>
        <v>50.9</v>
      </c>
      <c r="P13" s="939">
        <f>IF(ISBLANK(I8),"",I8)</f>
        <v>26.2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20.2</v>
      </c>
      <c r="O20" s="935">
        <f>IF(ISBLANK(E8),"",E8)</f>
        <v>54.7</v>
      </c>
      <c r="P20" s="940">
        <f>IF(ISBLANK(H8),"",H8)</f>
        <v>25.1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</v>
      </c>
      <c r="O24" s="936">
        <f>IF(ISBLANK(G8),"",G8)</f>
        <v>57.7</v>
      </c>
      <c r="P24" s="938">
        <f>IF(ISBLANK(J8),"",J8)</f>
        <v>24.3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22.9</v>
      </c>
      <c r="O25" s="937">
        <f>IF(ISBLANK(F8),"",F8)</f>
        <v>50.9</v>
      </c>
      <c r="P25" s="939">
        <f>IF(ISBLANK(I8),"",I8)</f>
        <v>26.2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1490109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68967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1565906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72476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2740804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126854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275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1248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209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428127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11.2</v>
      </c>
      <c r="E20" s="600">
        <v>13.5</v>
      </c>
      <c r="F20" s="600">
        <v>12.7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18.3</v>
      </c>
      <c r="E21" s="751">
        <v>22.6</v>
      </c>
      <c r="F21" s="751">
        <v>22.3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6.5</v>
      </c>
      <c r="E22" s="752">
        <v>1.1000000000000001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12.7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63.8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12.7</v>
      </c>
      <c r="C30" s="204" t="s">
        <v>493</v>
      </c>
    </row>
    <row r="31" spans="1:11" x14ac:dyDescent="0.25">
      <c r="A31" s="698" t="s">
        <v>1430</v>
      </c>
      <c r="B31" s="734">
        <f>F21</f>
        <v>22.3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63.8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262</v>
      </c>
      <c r="C4" s="71">
        <v>9</v>
      </c>
      <c r="D4" s="71">
        <v>27</v>
      </c>
      <c r="G4" s="217">
        <f>A4</f>
        <v>2021</v>
      </c>
      <c r="H4" s="289">
        <f>IF(ISBLANK(C4),"",C4)</f>
        <v>9</v>
      </c>
      <c r="I4" s="289">
        <f>IF(ISBLANK(D4),"",D4)</f>
        <v>27</v>
      </c>
    </row>
    <row r="5" spans="1:9" x14ac:dyDescent="0.25">
      <c r="A5" s="286">
        <v>2022</v>
      </c>
      <c r="B5" s="214">
        <v>279</v>
      </c>
      <c r="C5" s="214">
        <v>14</v>
      </c>
      <c r="D5" s="214">
        <v>31</v>
      </c>
      <c r="G5" s="286">
        <f t="shared" ref="G5:G6" si="0">A5</f>
        <v>2022</v>
      </c>
      <c r="H5" s="290">
        <f t="shared" ref="H5:H6" si="1">IF(ISBLANK(C5),"",C5)</f>
        <v>14</v>
      </c>
      <c r="I5" s="290">
        <f t="shared" ref="I5:I6" si="2">IF(ISBLANK(D5),"",D5)</f>
        <v>31</v>
      </c>
    </row>
    <row r="6" spans="1:9" x14ac:dyDescent="0.25">
      <c r="A6" s="218">
        <v>2023</v>
      </c>
      <c r="B6" s="168">
        <v>275</v>
      </c>
      <c r="C6" s="168">
        <v>16</v>
      </c>
      <c r="D6" s="168">
        <v>18</v>
      </c>
      <c r="G6" s="219">
        <f t="shared" si="0"/>
        <v>2023</v>
      </c>
      <c r="H6" s="291">
        <f t="shared" si="1"/>
        <v>16</v>
      </c>
      <c r="I6" s="291">
        <f t="shared" si="2"/>
        <v>18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</v>
      </c>
      <c r="I12" s="289">
        <f>IF(ISBLANK(D4),"",D4)</f>
        <v>27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14</v>
      </c>
      <c r="I13" s="290">
        <f t="shared" si="4"/>
        <v>31</v>
      </c>
    </row>
    <row r="14" spans="1:9" x14ac:dyDescent="0.25">
      <c r="G14" s="219">
        <f t="shared" si="3"/>
        <v>2023</v>
      </c>
      <c r="H14" s="291">
        <f t="shared" ref="H14:I14" si="5">IF(ISBLANK(C6),"",C6)</f>
        <v>16</v>
      </c>
      <c r="I14" s="291">
        <f t="shared" si="5"/>
        <v>18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1043</v>
      </c>
      <c r="C23" s="71">
        <v>107</v>
      </c>
      <c r="D23" s="71">
        <v>171</v>
      </c>
      <c r="G23" s="217">
        <f>A23</f>
        <v>2021</v>
      </c>
      <c r="H23" s="289">
        <f>IF(ISBLANK(C23),"",C23)</f>
        <v>107</v>
      </c>
      <c r="I23" s="289">
        <f>IF(ISBLANK(D23),"",D23)</f>
        <v>171</v>
      </c>
    </row>
    <row r="24" spans="1:13" x14ac:dyDescent="0.25">
      <c r="A24" s="286">
        <v>2022</v>
      </c>
      <c r="B24" s="214">
        <v>1152</v>
      </c>
      <c r="C24" s="214">
        <v>104</v>
      </c>
      <c r="D24" s="214">
        <v>210</v>
      </c>
      <c r="G24" s="286">
        <f t="shared" ref="G24:G25" si="6">A24</f>
        <v>2022</v>
      </c>
      <c r="H24" s="290">
        <f t="shared" ref="H24:H25" si="7">IF(ISBLANK(C24),"",C24)</f>
        <v>104</v>
      </c>
      <c r="I24" s="290">
        <f t="shared" ref="I24:I25" si="8">IF(ISBLANK(D24),"",D24)</f>
        <v>210</v>
      </c>
    </row>
    <row r="25" spans="1:13" x14ac:dyDescent="0.25">
      <c r="A25" s="218">
        <v>2023</v>
      </c>
      <c r="B25" s="168">
        <v>1248</v>
      </c>
      <c r="C25" s="168">
        <v>113</v>
      </c>
      <c r="D25" s="168">
        <v>209</v>
      </c>
      <c r="G25" s="219">
        <f t="shared" si="6"/>
        <v>2023</v>
      </c>
      <c r="H25" s="291">
        <f t="shared" si="7"/>
        <v>113</v>
      </c>
      <c r="I25" s="291">
        <f t="shared" si="8"/>
        <v>209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107</v>
      </c>
      <c r="I31" s="289">
        <f>IF(ISBLANK(D23),"",D23)</f>
        <v>171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104</v>
      </c>
      <c r="I32" s="290">
        <f t="shared" si="10"/>
        <v>210</v>
      </c>
    </row>
    <row r="33" spans="7:9" x14ac:dyDescent="0.25">
      <c r="G33" s="219">
        <f t="shared" si="9"/>
        <v>2023</v>
      </c>
      <c r="H33" s="291">
        <f t="shared" ref="H33:I33" si="11">IF(ISBLANK(C25),"",C25)</f>
        <v>113</v>
      </c>
      <c r="I33" s="291">
        <f t="shared" si="11"/>
        <v>209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240244</v>
      </c>
      <c r="C4" s="1077">
        <v>10882</v>
      </c>
      <c r="D4" s="110">
        <v>393673</v>
      </c>
      <c r="E4" s="70">
        <v>17832</v>
      </c>
      <c r="F4" s="1076">
        <v>138584</v>
      </c>
      <c r="G4" s="70">
        <v>6277</v>
      </c>
      <c r="H4" s="1078">
        <v>2145474</v>
      </c>
      <c r="I4" s="1077">
        <v>97181</v>
      </c>
    </row>
    <row r="5" spans="1:9" x14ac:dyDescent="0.25">
      <c r="A5" s="587">
        <v>2021</v>
      </c>
      <c r="B5" s="1079">
        <v>348676</v>
      </c>
      <c r="C5" s="1080">
        <v>16072</v>
      </c>
      <c r="D5" s="160">
        <v>586344</v>
      </c>
      <c r="E5" s="212">
        <v>27028</v>
      </c>
      <c r="F5" s="1079">
        <v>29523</v>
      </c>
      <c r="G5" s="212">
        <v>1361</v>
      </c>
      <c r="H5" s="1081">
        <v>2589956</v>
      </c>
      <c r="I5" s="1080">
        <v>119386</v>
      </c>
    </row>
    <row r="6" spans="1:9" x14ac:dyDescent="0.25">
      <c r="A6" s="588">
        <v>2022</v>
      </c>
      <c r="B6" s="1082">
        <v>348676</v>
      </c>
      <c r="C6" s="1083">
        <v>16138</v>
      </c>
      <c r="D6" s="169">
        <v>610583</v>
      </c>
      <c r="E6" s="167">
        <v>28260</v>
      </c>
      <c r="F6" s="1082">
        <v>32456</v>
      </c>
      <c r="G6" s="167">
        <v>1502</v>
      </c>
      <c r="H6" s="1084">
        <v>2740804</v>
      </c>
      <c r="I6" s="1083">
        <v>126854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175065</v>
      </c>
      <c r="C4" s="1076">
        <v>1238598</v>
      </c>
      <c r="D4" s="1077">
        <v>56104</v>
      </c>
      <c r="E4" s="1076">
        <v>1160628</v>
      </c>
      <c r="F4" s="1077">
        <v>52572</v>
      </c>
    </row>
    <row r="5" spans="1:6" x14ac:dyDescent="0.25">
      <c r="A5" s="480">
        <v>2021</v>
      </c>
      <c r="B5" s="1081">
        <v>268192</v>
      </c>
      <c r="C5" s="1079">
        <v>1402155</v>
      </c>
      <c r="D5" s="1080">
        <v>64633</v>
      </c>
      <c r="E5" s="1079">
        <v>1424556</v>
      </c>
      <c r="F5" s="1080">
        <v>65666</v>
      </c>
    </row>
    <row r="6" spans="1:6" ht="15.75" thickBot="1" x14ac:dyDescent="0.3">
      <c r="A6" s="960">
        <v>2022</v>
      </c>
      <c r="B6" s="1085">
        <v>428127</v>
      </c>
      <c r="C6" s="1086">
        <v>1490109</v>
      </c>
      <c r="D6" s="1087">
        <v>68967</v>
      </c>
      <c r="E6" s="1086">
        <v>1565906</v>
      </c>
      <c r="F6" s="1087">
        <v>72476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Raška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670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21606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74.37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169.8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20958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20703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607</v>
      </c>
      <c r="C63" s="548">
        <f>IF(ISBLANK('DEM2'!C7),"-",'DEM2'!C7)</f>
        <v>619</v>
      </c>
      <c r="D63" s="548"/>
      <c r="E63" s="548">
        <f>IF(ISBLANK('DEM2'!D8),"-",'DEM2'!D8)</f>
        <v>650</v>
      </c>
      <c r="F63" s="548">
        <f>IF(ISBLANK('DEM2'!C8),"-",'DEM2'!C8)</f>
        <v>657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784</v>
      </c>
      <c r="C64" s="317">
        <f>IF(ISBLANK('DEM2'!F7),"-",'DEM2'!F7)</f>
        <v>817</v>
      </c>
      <c r="D64" s="789"/>
      <c r="E64" s="317">
        <f>IF(ISBLANK('DEM2'!G8),"-",'DEM2'!G8)</f>
        <v>812</v>
      </c>
      <c r="F64" s="317">
        <f>IF(ISBLANK('DEM2'!F8),"-",'DEM2'!F8)</f>
        <v>873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431</v>
      </c>
      <c r="C65" s="345">
        <f>IF(ISBLANK('DEM2'!I7),"-",'DEM2'!I7)</f>
        <v>467</v>
      </c>
      <c r="D65" s="393"/>
      <c r="E65" s="345">
        <f>IF(ISBLANK('DEM2'!J8),"-",'DEM2'!J8)</f>
        <v>424</v>
      </c>
      <c r="F65" s="345">
        <f>IF(ISBLANK('DEM2'!I8),"-",'DEM2'!I8)</f>
        <v>455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1719</v>
      </c>
      <c r="C66" s="348">
        <f>IF(ISBLANK('DEM2'!L7),"-",'DEM2'!L7)</f>
        <v>1787</v>
      </c>
      <c r="D66" s="394"/>
      <c r="E66" s="348">
        <f>IF(ISBLANK('DEM2'!M8),"-",'DEM2'!M8)</f>
        <v>1788</v>
      </c>
      <c r="F66" s="348">
        <f>IF(ISBLANK('DEM2'!L8),"-",'DEM2'!L8)</f>
        <v>1881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1628</v>
      </c>
      <c r="C67" s="345">
        <f>IF(ISBLANK('DEM2'!O7),"-",'DEM2'!O7)</f>
        <v>1810</v>
      </c>
      <c r="D67" s="393"/>
      <c r="E67" s="345">
        <f>IF(ISBLANK('DEM2'!P8),"-",'DEM2'!P8)</f>
        <v>1556</v>
      </c>
      <c r="F67" s="345">
        <f>IF(ISBLANK('DEM2'!O8),"-",'DEM2'!O8)</f>
        <v>1719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6589</v>
      </c>
      <c r="C68" s="317">
        <f>IF(ISBLANK('DEM2'!R7),"-",'DEM2'!R7)</f>
        <v>6938</v>
      </c>
      <c r="D68" s="395"/>
      <c r="E68" s="317">
        <f>IF(ISBLANK('DEM2'!S8),"-",'DEM2'!S8)</f>
        <v>6525</v>
      </c>
      <c r="F68" s="317">
        <f>IF(ISBLANK('DEM2'!R8),"-",'DEM2'!R8)</f>
        <v>6858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10862</v>
      </c>
      <c r="C69" s="463">
        <f>IF(ISBLANK('DEM2'!U7),"-",'DEM2'!U7)</f>
        <v>10832</v>
      </c>
      <c r="D69" s="799"/>
      <c r="E69" s="463">
        <f>IF(ISBLANK('DEM2'!V8),"-",'DEM2'!V8)</f>
        <v>10801</v>
      </c>
      <c r="F69" s="463">
        <f>IF(ISBLANK('DEM2'!U8),"-",'DEM2'!U8)</f>
        <v>10805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6318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7019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65213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1406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37.700000000000003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116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2740804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126854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610583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312198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28260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348676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16138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32456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1502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1490109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68967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1565906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72476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275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1248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428127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3829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3720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1770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6117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3802</v>
      </c>
      <c r="C300" s="808">
        <f>IF(ISBLANK(POLJ3!C4),"-",POLJ3!C4)</f>
        <v>623</v>
      </c>
      <c r="D300" s="1160">
        <f>IF(ISBLANK(POLJ3!D4),"-",POLJ3!D4)</f>
        <v>3179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6019</v>
      </c>
      <c r="C301" s="789">
        <f>IF(ISBLANK(POLJ3!C5),"-",POLJ3!C5)</f>
        <v>3653</v>
      </c>
      <c r="D301" s="1161">
        <f>IF(ISBLANK(POLJ3!D5),"-",POLJ3!D5)</f>
        <v>2366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25</v>
      </c>
      <c r="C303" s="791">
        <f>IF(ISBLANK(POLJ3!C7),"-",POLJ3!C7)</f>
        <v>6</v>
      </c>
      <c r="D303" s="1163">
        <f>IF(ISBLANK(POLJ3!D7),"-",POLJ3!D7)</f>
        <v>19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3829</v>
      </c>
      <c r="C304" s="807">
        <f>IF(ISBLANK(POLJ3!C8),"-",POLJ3!C8)</f>
        <v>609</v>
      </c>
      <c r="D304" s="1164">
        <f>IF(ISBLANK(POLJ3!D8),"-",POLJ3!D8)</f>
        <v>3220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41.91</v>
      </c>
      <c r="C310" s="1165"/>
      <c r="D310" s="3"/>
      <c r="E310" s="5"/>
      <c r="F310" s="5"/>
      <c r="G310" s="815" t="s">
        <v>854</v>
      </c>
      <c r="H310" s="816">
        <f>IF(ISBLANK(POLJ2!H3),"-",POLJ2!H3)</f>
        <v>2938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2225.81</v>
      </c>
      <c r="C311" s="1154"/>
      <c r="D311" s="3"/>
      <c r="E311" s="5"/>
      <c r="F311" s="5"/>
      <c r="G311" s="810" t="s">
        <v>855</v>
      </c>
      <c r="H311" s="248">
        <f>IF(ISBLANK(POLJ2!H4),"-",POLJ2!H4)</f>
        <v>5034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1738.79</v>
      </c>
      <c r="C312" s="1154"/>
      <c r="D312" s="3"/>
      <c r="E312" s="5"/>
      <c r="F312" s="5"/>
      <c r="G312" s="810" t="s">
        <v>856</v>
      </c>
      <c r="H312" s="248">
        <f>IF(ISBLANK(POLJ2!H5),"-",POLJ2!H5)</f>
        <v>14060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20.93</v>
      </c>
      <c r="C313" s="1154"/>
      <c r="D313" s="3"/>
      <c r="E313" s="5"/>
      <c r="F313" s="5"/>
      <c r="G313" s="812" t="s">
        <v>857</v>
      </c>
      <c r="H313" s="249">
        <f>IF(ISBLANK(POLJ2!H6),"-",POLJ2!H6)</f>
        <v>50759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6.34</v>
      </c>
      <c r="C314" s="1154"/>
      <c r="D314" s="3"/>
      <c r="E314" s="5"/>
      <c r="F314" s="5"/>
      <c r="G314" s="814" t="s">
        <v>847</v>
      </c>
      <c r="H314" s="817">
        <f>IF(ISBLANK(POLJ2!H7),"-",POLJ2!H7)</f>
        <v>72791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7479.15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11512.93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266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60.9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857</v>
      </c>
      <c r="I364" s="808">
        <f>IF(ISBLANK(OBRAZ2!I6),"-",OBRAZ2!I6)</f>
        <v>814</v>
      </c>
      <c r="J364" s="808">
        <f>IF(ISBLANK(OBRAZ2!J6),"-",OBRAZ2!J6)</f>
        <v>43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432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80</v>
      </c>
      <c r="I365" s="416">
        <f>IF(ISBLANK(OBRAZ2!I7),"-",OBRAZ2!I7)</f>
        <v>80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21</v>
      </c>
      <c r="I366" s="807">
        <f>IF(ISBLANK(OBRAZ2!I8),"-",OBRAZ2!I8)</f>
        <v>21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207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76.98309492847855</v>
      </c>
      <c r="I377" s="851">
        <f>IF(ISBLANK(OBRAZ2!C14),"-",OBRAZ2!C23)</f>
        <v>78.52975495915986</v>
      </c>
      <c r="J377" s="851">
        <f>IF(ISBLANK(OBRAZ2!D14),"-",OBRAZ2!D23)</f>
        <v>77.127071823204417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6.3719115734720413</v>
      </c>
      <c r="I379" s="851">
        <f>IF(ISBLANK(OBRAZ2!C16),"-",OBRAZ2!C25)</f>
        <v>3.1505250875145858</v>
      </c>
      <c r="J379" s="851">
        <f>IF(ISBLANK(OBRAZ2!D16),"-",OBRAZ2!D25)</f>
        <v>3.4254143646408837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16.644993498049416</v>
      </c>
      <c r="I380" s="852">
        <f>IF(ISBLANK(OBRAZ2!C17),"-",OBRAZ2!C26)</f>
        <v>18.319719953325556</v>
      </c>
      <c r="J380" s="852">
        <f>IF(ISBLANK(OBRAZ2!D17),"-",OBRAZ2!D26)</f>
        <v>19.447513812154696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666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793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90.9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216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92.7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650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162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886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122.6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1.22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82.9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2794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310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2379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4.0999999999999996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361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474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13.6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154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122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79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4.7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68.8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546.08000000000004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180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7150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95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5000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31574.21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14.958769999999999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102</v>
      </c>
      <c r="D696" s="3"/>
      <c r="E696" s="5"/>
      <c r="F696" s="5"/>
      <c r="G696" s="837">
        <v>2012</v>
      </c>
      <c r="H696" s="835">
        <f>IF(ISBLANK(INDEKSI2!B5),"-",INDEKSI2!B5)</f>
        <v>30.58</v>
      </c>
      <c r="I696" s="835">
        <f>IF(ISBLANK(INDEKSI2!C5),"-",INDEKSI2!C5)</f>
        <v>70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40.68</v>
      </c>
      <c r="D697" s="3"/>
      <c r="E697" s="5"/>
      <c r="F697" s="5"/>
      <c r="G697" s="838">
        <v>2013</v>
      </c>
      <c r="H697" s="559">
        <f>IF(ISBLANK(INDEKSI2!B6),"-",INDEKSI2!B6)</f>
        <v>31.82</v>
      </c>
      <c r="I697" s="559">
        <f>IF(ISBLANK(INDEKSI2!C6),"-",INDEKSI2!C6)</f>
        <v>74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33.15</v>
      </c>
      <c r="I698" s="836">
        <f>IF(ISBLANK(INDEKSI2!C7),"-",INDEKSI2!C7)</f>
        <v>72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104327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28040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406273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111096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37.700000000000003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116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33.15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14.958769999999999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40.68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31.63</v>
      </c>
      <c r="C4" s="721">
        <v>68</v>
      </c>
      <c r="D4" s="710"/>
      <c r="E4" s="711"/>
      <c r="F4" s="712"/>
    </row>
    <row r="5" spans="1:6" x14ac:dyDescent="0.25">
      <c r="A5" s="286">
        <v>2012</v>
      </c>
      <c r="B5" s="614">
        <v>30.58</v>
      </c>
      <c r="C5" s="722">
        <v>70</v>
      </c>
      <c r="D5" s="713"/>
      <c r="E5" s="641"/>
      <c r="F5" s="714"/>
    </row>
    <row r="6" spans="1:6" x14ac:dyDescent="0.25">
      <c r="A6" s="286">
        <v>2013</v>
      </c>
      <c r="B6" s="614">
        <v>31.82</v>
      </c>
      <c r="C6" s="722">
        <v>74</v>
      </c>
      <c r="D6" s="715">
        <v>14.958769999999999</v>
      </c>
      <c r="E6" s="609">
        <v>102</v>
      </c>
      <c r="F6" s="716">
        <v>40.68</v>
      </c>
    </row>
    <row r="7" spans="1:6" x14ac:dyDescent="0.25">
      <c r="A7" s="219">
        <v>2014</v>
      </c>
      <c r="B7" s="615">
        <v>33.15</v>
      </c>
      <c r="C7" s="723">
        <v>72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3829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1770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3720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41.91</v>
      </c>
      <c r="G3" s="217" t="s">
        <v>765</v>
      </c>
      <c r="H3" s="71">
        <v>2938</v>
      </c>
    </row>
    <row r="4" spans="1:9" x14ac:dyDescent="0.25">
      <c r="A4" s="286" t="s">
        <v>760</v>
      </c>
      <c r="B4" s="214">
        <v>2225.81</v>
      </c>
      <c r="G4" s="286" t="s">
        <v>766</v>
      </c>
      <c r="H4" s="214">
        <v>5034</v>
      </c>
    </row>
    <row r="5" spans="1:9" x14ac:dyDescent="0.25">
      <c r="A5" s="286" t="s">
        <v>761</v>
      </c>
      <c r="B5" s="214">
        <v>1738.79</v>
      </c>
      <c r="G5" s="286" t="s">
        <v>767</v>
      </c>
      <c r="H5" s="214">
        <v>14060</v>
      </c>
    </row>
    <row r="6" spans="1:9" x14ac:dyDescent="0.25">
      <c r="A6" s="286" t="s">
        <v>762</v>
      </c>
      <c r="B6" s="214">
        <v>20.93</v>
      </c>
      <c r="G6" s="286" t="s">
        <v>768</v>
      </c>
      <c r="H6" s="214">
        <v>50759</v>
      </c>
    </row>
    <row r="7" spans="1:9" x14ac:dyDescent="0.25">
      <c r="A7" s="286" t="s">
        <v>763</v>
      </c>
      <c r="B7" s="214">
        <v>6.34</v>
      </c>
      <c r="G7" s="1" t="s">
        <v>24</v>
      </c>
      <c r="H7" s="288">
        <v>72791</v>
      </c>
    </row>
    <row r="8" spans="1:9" x14ac:dyDescent="0.25">
      <c r="A8" s="287" t="s">
        <v>764</v>
      </c>
      <c r="B8" s="73">
        <v>7479.15</v>
      </c>
    </row>
    <row r="9" spans="1:9" x14ac:dyDescent="0.25">
      <c r="A9" s="1" t="s">
        <v>24</v>
      </c>
      <c r="B9" s="288">
        <v>11512.93</v>
      </c>
      <c r="I9" s="41" t="s">
        <v>876</v>
      </c>
    </row>
    <row r="10" spans="1:9" x14ac:dyDescent="0.25">
      <c r="G10" s="29" t="s">
        <v>775</v>
      </c>
      <c r="H10" s="58">
        <v>6117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3802</v>
      </c>
      <c r="C4" s="55">
        <v>623</v>
      </c>
      <c r="D4" s="110">
        <v>3179</v>
      </c>
    </row>
    <row r="5" spans="1:4" ht="30" customHeight="1" x14ac:dyDescent="0.25">
      <c r="A5" s="274" t="s">
        <v>884</v>
      </c>
      <c r="B5" s="212">
        <v>6019</v>
      </c>
      <c r="C5" s="58">
        <v>3653</v>
      </c>
      <c r="D5" s="160">
        <v>2366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25</v>
      </c>
      <c r="C7" s="58">
        <v>6</v>
      </c>
      <c r="D7" s="160">
        <v>19</v>
      </c>
    </row>
    <row r="8" spans="1:4" x14ac:dyDescent="0.25">
      <c r="A8" s="201" t="s">
        <v>774</v>
      </c>
      <c r="B8" s="72">
        <v>3829</v>
      </c>
      <c r="C8" s="61">
        <v>609</v>
      </c>
      <c r="D8" s="111">
        <v>3220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60.69114470842333</v>
      </c>
      <c r="C15" s="278">
        <f>D5/B5*100</f>
        <v>39.30885529157667</v>
      </c>
    </row>
    <row r="16" spans="1:4" ht="30" x14ac:dyDescent="0.25">
      <c r="A16" s="279" t="s">
        <v>821</v>
      </c>
      <c r="B16" s="283">
        <f>C4/B4*100</f>
        <v>16.386112572330351</v>
      </c>
      <c r="C16" s="280">
        <f>D4/B4*100</f>
        <v>83.613887427669653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60.69114470842333</v>
      </c>
      <c r="C22" s="278">
        <f t="shared" si="0"/>
        <v>39.30885529157667</v>
      </c>
    </row>
    <row r="23" spans="1:3" ht="30" x14ac:dyDescent="0.25">
      <c r="A23" s="279" t="s">
        <v>858</v>
      </c>
      <c r="B23" s="285">
        <f t="shared" si="0"/>
        <v>16.386112572330351</v>
      </c>
      <c r="C23" s="284">
        <f t="shared" si="0"/>
        <v>83.613887427669653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266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60.9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432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207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805</v>
      </c>
      <c r="C6" s="973">
        <v>757</v>
      </c>
      <c r="D6" s="945">
        <v>48</v>
      </c>
      <c r="E6" s="973">
        <v>769</v>
      </c>
      <c r="F6" s="973">
        <v>737</v>
      </c>
      <c r="G6" s="945">
        <v>32</v>
      </c>
      <c r="H6" s="599">
        <v>857</v>
      </c>
      <c r="I6" s="616">
        <v>814</v>
      </c>
      <c r="J6" s="945">
        <v>43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116</v>
      </c>
      <c r="C7" s="975">
        <v>116</v>
      </c>
      <c r="D7" s="976">
        <v>0</v>
      </c>
      <c r="E7" s="975">
        <v>28</v>
      </c>
      <c r="F7" s="975">
        <v>28</v>
      </c>
      <c r="G7" s="976">
        <v>0</v>
      </c>
      <c r="H7" s="753">
        <v>80</v>
      </c>
      <c r="I7" s="690">
        <v>80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24</v>
      </c>
      <c r="C8" s="978">
        <v>24</v>
      </c>
      <c r="D8" s="979">
        <v>0</v>
      </c>
      <c r="E8" s="978">
        <v>5</v>
      </c>
      <c r="F8" s="978">
        <v>5</v>
      </c>
      <c r="G8" s="979">
        <v>0</v>
      </c>
      <c r="H8" s="754">
        <v>21</v>
      </c>
      <c r="I8" s="691">
        <v>21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592</v>
      </c>
      <c r="C14" s="751">
        <v>673</v>
      </c>
      <c r="D14" s="751">
        <v>698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49</v>
      </c>
      <c r="C16" s="1029">
        <v>27</v>
      </c>
      <c r="D16" s="751">
        <v>31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128</v>
      </c>
      <c r="C17" s="752">
        <v>157</v>
      </c>
      <c r="D17" s="752">
        <v>176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76.98309492847855</v>
      </c>
      <c r="C23" s="290">
        <f>C14/SUM(C12:C17)*100</f>
        <v>78.52975495915986</v>
      </c>
      <c r="D23" s="290">
        <f>D14/SUM(D12:D17)*100</f>
        <v>77.127071823204417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6.3719115734720413</v>
      </c>
      <c r="C25" s="290">
        <f>C16/SUM(C12:C17)*100</f>
        <v>3.1505250875145858</v>
      </c>
      <c r="D25" s="290">
        <f>D16/SUM(D12:D17)*100</f>
        <v>3.4254143646408837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16.644993498049416</v>
      </c>
      <c r="C26" s="291">
        <f>C17/SUM(C12:C17)*100</f>
        <v>18.319719953325556</v>
      </c>
      <c r="D26" s="291">
        <f>D17/SUM(D12:D17)*100</f>
        <v>19.447513812154696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18.399999999999999</v>
      </c>
      <c r="C7" s="600">
        <v>19.5</v>
      </c>
      <c r="D7" s="600">
        <v>9.1</v>
      </c>
    </row>
    <row r="8" spans="1:6" x14ac:dyDescent="0.25">
      <c r="A8" s="695" t="s">
        <v>944</v>
      </c>
      <c r="B8" s="751">
        <v>39.5</v>
      </c>
      <c r="C8" s="751">
        <v>24.6</v>
      </c>
      <c r="D8" s="751">
        <v>11.4</v>
      </c>
    </row>
    <row r="9" spans="1:6" x14ac:dyDescent="0.25">
      <c r="A9" s="696" t="s">
        <v>224</v>
      </c>
      <c r="B9" s="752">
        <v>42.1</v>
      </c>
      <c r="C9" s="752">
        <v>55.9</v>
      </c>
      <c r="D9" s="752">
        <v>79.5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18.399999999999999</v>
      </c>
      <c r="C13" s="697">
        <f t="shared" ref="C13:D13" si="1">IF(ISBLANK(C7),"",C7)</f>
        <v>19.5</v>
      </c>
      <c r="D13" s="697">
        <f t="shared" si="1"/>
        <v>9.1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39.5</v>
      </c>
      <c r="C14" s="698">
        <f t="shared" si="2"/>
        <v>24.6</v>
      </c>
      <c r="D14" s="698">
        <f t="shared" si="2"/>
        <v>11.4</v>
      </c>
    </row>
    <row r="15" spans="1:6" x14ac:dyDescent="0.25">
      <c r="A15" s="702" t="s">
        <v>1630</v>
      </c>
      <c r="B15" s="699">
        <f t="shared" si="2"/>
        <v>42.1</v>
      </c>
      <c r="C15" s="699">
        <f t="shared" si="2"/>
        <v>55.9</v>
      </c>
      <c r="D15" s="699">
        <f t="shared" si="2"/>
        <v>79.5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18.399999999999999</v>
      </c>
      <c r="C18" s="697">
        <f t="shared" ref="C18:D18" si="4">IF(ISBLANK(C7),"",C7)</f>
        <v>19.5</v>
      </c>
      <c r="D18" s="697">
        <f t="shared" si="4"/>
        <v>9.1</v>
      </c>
    </row>
    <row r="19" spans="1:5" x14ac:dyDescent="0.25">
      <c r="A19" s="701" t="s">
        <v>1632</v>
      </c>
      <c r="B19" s="698">
        <f t="shared" ref="B19:D20" si="5">IF(ISBLANK(B8),"",B8)</f>
        <v>39.5</v>
      </c>
      <c r="C19" s="698">
        <f t="shared" si="5"/>
        <v>24.6</v>
      </c>
      <c r="D19" s="698">
        <f t="shared" si="5"/>
        <v>11.4</v>
      </c>
    </row>
    <row r="20" spans="1:5" x14ac:dyDescent="0.25">
      <c r="A20" s="702" t="s">
        <v>1633</v>
      </c>
      <c r="B20" s="699">
        <f t="shared" si="5"/>
        <v>42.1</v>
      </c>
      <c r="C20" s="699">
        <f t="shared" si="5"/>
        <v>55.9</v>
      </c>
      <c r="D20" s="699">
        <f t="shared" si="5"/>
        <v>79.5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109.5</v>
      </c>
      <c r="C5" s="611">
        <v>101.2</v>
      </c>
      <c r="D5" s="1030">
        <v>105.4</v>
      </c>
      <c r="F5" s="28"/>
      <c r="G5" s="693">
        <f>A5</f>
        <v>2020</v>
      </c>
      <c r="H5" s="669">
        <f>IF(ISBLANK(B5),"",B5)</f>
        <v>109.5</v>
      </c>
      <c r="I5" s="618">
        <f t="shared" ref="H5:I7" si="0">IF(ISBLANK(C5),"",C5)</f>
        <v>101.2</v>
      </c>
    </row>
    <row r="6" spans="1:10" x14ac:dyDescent="0.25">
      <c r="A6" s="749">
        <v>2021</v>
      </c>
      <c r="B6" s="601">
        <v>101.4</v>
      </c>
      <c r="C6" s="612">
        <v>106.7</v>
      </c>
      <c r="D6" s="946">
        <v>104.5</v>
      </c>
      <c r="F6" s="44"/>
      <c r="G6" s="693">
        <f t="shared" ref="G6:G7" si="1">A6</f>
        <v>2021</v>
      </c>
      <c r="H6" s="670">
        <f t="shared" si="0"/>
        <v>101.4</v>
      </c>
      <c r="I6" s="619">
        <f t="shared" si="0"/>
        <v>106.7</v>
      </c>
    </row>
    <row r="7" spans="1:10" x14ac:dyDescent="0.25">
      <c r="A7" s="750">
        <v>2022</v>
      </c>
      <c r="B7" s="601">
        <v>107.7</v>
      </c>
      <c r="C7" s="612">
        <v>111.8</v>
      </c>
      <c r="D7" s="946">
        <v>109.5</v>
      </c>
      <c r="F7" s="44"/>
      <c r="G7" s="693">
        <f t="shared" si="1"/>
        <v>2022</v>
      </c>
      <c r="H7" s="671">
        <f t="shared" si="0"/>
        <v>107.7</v>
      </c>
      <c r="I7" s="620">
        <f t="shared" si="0"/>
        <v>111.8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109.5</v>
      </c>
      <c r="I13" s="618">
        <f>IF(ISBLANK(C5),"",C5)</f>
        <v>101.2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101.4</v>
      </c>
      <c r="I14" s="619">
        <f t="shared" si="3"/>
        <v>106.7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107.7</v>
      </c>
      <c r="I15" s="620">
        <f t="shared" si="4"/>
        <v>111.8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Raška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670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21606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74.37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169.8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20958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20703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607</v>
      </c>
      <c r="C63" s="548">
        <f>IF(ISBLANK('DEM2'!C7),"-",'DEM2'!C7)</f>
        <v>619</v>
      </c>
      <c r="D63" s="548"/>
      <c r="E63" s="548">
        <f>IF(ISBLANK('DEM2'!D8),"-",'DEM2'!D8)</f>
        <v>650</v>
      </c>
      <c r="F63" s="548">
        <f>IF(ISBLANK('DEM2'!C8),"-",'DEM2'!C8)</f>
        <v>657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784</v>
      </c>
      <c r="C64" s="317">
        <f>IF(ISBLANK('DEM2'!F7),"-",'DEM2'!F7)</f>
        <v>817</v>
      </c>
      <c r="D64" s="789"/>
      <c r="E64" s="317">
        <f>IF(ISBLANK('DEM2'!G8),"-",'DEM2'!G8)</f>
        <v>812</v>
      </c>
      <c r="F64" s="317">
        <f>IF(ISBLANK('DEM2'!F8),"-",'DEM2'!F8)</f>
        <v>873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431</v>
      </c>
      <c r="C65" s="345">
        <f>IF(ISBLANK('DEM2'!I7),"-",'DEM2'!I7)</f>
        <v>467</v>
      </c>
      <c r="D65" s="393"/>
      <c r="E65" s="345">
        <f>IF(ISBLANK('DEM2'!J8),"-",'DEM2'!J8)</f>
        <v>424</v>
      </c>
      <c r="F65" s="345">
        <f>IF(ISBLANK('DEM2'!I8),"-",'DEM2'!I8)</f>
        <v>455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1719</v>
      </c>
      <c r="C66" s="317">
        <f>IF(ISBLANK('DEM2'!L7),"-",'DEM2'!L7)</f>
        <v>1787</v>
      </c>
      <c r="D66" s="395"/>
      <c r="E66" s="317">
        <f>IF(ISBLANK('DEM2'!M8),"-",'DEM2'!M8)</f>
        <v>1788</v>
      </c>
      <c r="F66" s="317">
        <f>IF(ISBLANK('DEM2'!L8),"-",'DEM2'!L8)</f>
        <v>1881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1628</v>
      </c>
      <c r="C67" s="317">
        <f>IF(ISBLANK('DEM2'!O7),"-",'DEM2'!O7)</f>
        <v>1810</v>
      </c>
      <c r="D67" s="395"/>
      <c r="E67" s="317">
        <f>IF(ISBLANK('DEM2'!P8),"-",'DEM2'!P8)</f>
        <v>1556</v>
      </c>
      <c r="F67" s="317">
        <f>IF(ISBLANK('DEM2'!O8),"-",'DEM2'!O8)</f>
        <v>1719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6589</v>
      </c>
      <c r="C68" s="414">
        <f>IF(ISBLANK('DEM2'!R7),"-",'DEM2'!R7)</f>
        <v>6938</v>
      </c>
      <c r="D68" s="420"/>
      <c r="E68" s="414">
        <f>IF(ISBLANK('DEM2'!S8),"-",'DEM2'!S8)</f>
        <v>6525</v>
      </c>
      <c r="F68" s="414">
        <f>IF(ISBLANK('DEM2'!R8),"-",'DEM2'!R8)</f>
        <v>6858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10862</v>
      </c>
      <c r="C69" s="463">
        <f>IF(ISBLANK('DEM2'!U7),"-",'DEM2'!U7)</f>
        <v>10832</v>
      </c>
      <c r="D69" s="799"/>
      <c r="E69" s="463">
        <f>IF(ISBLANK('DEM2'!V8),"-",'DEM2'!V8)</f>
        <v>10801</v>
      </c>
      <c r="F69" s="463">
        <f>IF(ISBLANK('DEM2'!U8),"-",'DEM2'!U8)</f>
        <v>10805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6318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7019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65213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1406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37.700000000000003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116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2740804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126854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610583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312198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28260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348676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16138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32456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1502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1490109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68967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1565906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72476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275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1248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428127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3829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3720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1770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6117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3802</v>
      </c>
      <c r="C300" s="808">
        <f>IF(ISBLANK(POLJ3!C4),"-",POLJ3!C4)</f>
        <v>623</v>
      </c>
      <c r="D300" s="1160">
        <f>IF(ISBLANK(POLJ3!D4),"-",POLJ3!D4)</f>
        <v>3179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6019</v>
      </c>
      <c r="C301" s="789">
        <f>IF(ISBLANK(POLJ3!C5),"-",POLJ3!C5)</f>
        <v>3653</v>
      </c>
      <c r="D301" s="1161">
        <f>IF(ISBLANK(POLJ3!D5),"-",POLJ3!D5)</f>
        <v>2366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25</v>
      </c>
      <c r="C303" s="791">
        <f>IF(ISBLANK(POLJ3!C7),"-",POLJ3!C7)</f>
        <v>6</v>
      </c>
      <c r="D303" s="1163">
        <f>IF(ISBLANK(POLJ3!D7),"-",POLJ3!D7)</f>
        <v>19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3829</v>
      </c>
      <c r="C304" s="807">
        <f>IF(ISBLANK(POLJ3!C8),"-",POLJ3!C8)</f>
        <v>609</v>
      </c>
      <c r="D304" s="1164">
        <f>IF(ISBLANK(POLJ3!D8),"-",POLJ3!D8)</f>
        <v>3220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41.91</v>
      </c>
      <c r="C310" s="1165"/>
      <c r="D310" s="3"/>
      <c r="E310" s="5"/>
      <c r="F310" s="5"/>
      <c r="G310" s="815" t="s">
        <v>765</v>
      </c>
      <c r="H310" s="816">
        <f>IF(ISBLANK(POLJ2!H3),"-",POLJ2!H3)</f>
        <v>2938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2225.81</v>
      </c>
      <c r="C311" s="1154"/>
      <c r="D311" s="3"/>
      <c r="E311" s="5"/>
      <c r="F311" s="5"/>
      <c r="G311" s="810" t="s">
        <v>766</v>
      </c>
      <c r="H311" s="248">
        <f>IF(ISBLANK(POLJ2!H4),"-",POLJ2!H4)</f>
        <v>5034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1738.79</v>
      </c>
      <c r="C312" s="1154"/>
      <c r="D312" s="3"/>
      <c r="E312" s="5"/>
      <c r="F312" s="5"/>
      <c r="G312" s="810" t="s">
        <v>767</v>
      </c>
      <c r="H312" s="248">
        <f>IF(ISBLANK(POLJ2!H5),"-",POLJ2!H5)</f>
        <v>14060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20.93</v>
      </c>
      <c r="C313" s="1154"/>
      <c r="D313" s="3"/>
      <c r="E313" s="5"/>
      <c r="F313" s="5"/>
      <c r="G313" s="812" t="s">
        <v>768</v>
      </c>
      <c r="H313" s="249">
        <f>IF(ISBLANK(POLJ2!H6),"-",POLJ2!H6)</f>
        <v>50759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6.34</v>
      </c>
      <c r="C314" s="1154"/>
      <c r="D314" s="3"/>
      <c r="E314" s="5"/>
      <c r="F314" s="5"/>
      <c r="G314" s="814" t="s">
        <v>16</v>
      </c>
      <c r="H314" s="817">
        <f>IF(ISBLANK(POLJ2!H7),"-",POLJ2!H7)</f>
        <v>72791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7479.15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11512.93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266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60.9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857</v>
      </c>
      <c r="I364" s="808">
        <f>IF(ISBLANK(OBRAZ2!I6),"-",OBRAZ2!I6)</f>
        <v>814</v>
      </c>
      <c r="J364" s="808">
        <f>IF(ISBLANK(OBRAZ2!J6),"-",OBRAZ2!J6)</f>
        <v>43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432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80</v>
      </c>
      <c r="I365" s="789">
        <f>IF(ISBLANK(OBRAZ2!I7),"-",OBRAZ2!I7)</f>
        <v>80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21</v>
      </c>
      <c r="I366" s="807">
        <f>IF(ISBLANK(OBRAZ2!I8),"-",OBRAZ2!I8)</f>
        <v>21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207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76.98309492847855</v>
      </c>
      <c r="I377" s="851">
        <f>IF(ISBLANK(OBRAZ2!C14),"-",OBRAZ2!C23)</f>
        <v>78.52975495915986</v>
      </c>
      <c r="J377" s="851">
        <f>IF(ISBLANK(OBRAZ2!D14),"-",OBRAZ2!D23)</f>
        <v>77.127071823204417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6.3719115734720413</v>
      </c>
      <c r="I379" s="851">
        <f>IF(ISBLANK(OBRAZ2!C16),"-",OBRAZ2!C25)</f>
        <v>3.1505250875145858</v>
      </c>
      <c r="J379" s="851">
        <f>IF(ISBLANK(OBRAZ2!D16),"-",OBRAZ2!D25)</f>
        <v>3.4254143646408837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16.644993498049416</v>
      </c>
      <c r="I380" s="852">
        <f>IF(ISBLANK(OBRAZ2!C17),"-",OBRAZ2!C26)</f>
        <v>18.319719953325556</v>
      </c>
      <c r="J380" s="852">
        <f>IF(ISBLANK(OBRAZ2!D17),"-",OBRAZ2!D26)</f>
        <v>19.447513812154696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666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793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90.9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216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92.7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650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162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886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122.6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1.22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82.9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2794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12.9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310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2379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4.0999999999999996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361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474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13.6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154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122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79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4.7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68.8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546.08000000000004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180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7150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95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5000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31574.21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14.958769999999999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102</v>
      </c>
      <c r="D696" s="315"/>
      <c r="E696" s="314"/>
      <c r="F696" s="5"/>
      <c r="G696" s="837">
        <v>2012</v>
      </c>
      <c r="H696" s="835">
        <f>IF(ISBLANK(INDEKSI2!B5),"-",INDEKSI2!B5)</f>
        <v>30.58</v>
      </c>
      <c r="I696" s="835">
        <f>IF(ISBLANK(INDEKSI2!C5),"-",INDEKSI2!C5)</f>
        <v>70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40.68</v>
      </c>
      <c r="D697" s="315"/>
      <c r="E697" s="314"/>
      <c r="F697" s="5"/>
      <c r="G697" s="838">
        <v>2013</v>
      </c>
      <c r="H697" s="559">
        <f>IF(ISBLANK(INDEKSI2!B6),"-",INDEKSI2!B6)</f>
        <v>31.82</v>
      </c>
      <c r="I697" s="559">
        <f>IF(ISBLANK(INDEKSI2!C6),"-",INDEKSI2!C6)</f>
        <v>74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33.15</v>
      </c>
      <c r="I698" s="836">
        <f>IF(ISBLANK(INDEKSI2!C7),"-",INDEKSI2!C7)</f>
        <v>72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104327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28040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406273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111096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3</v>
      </c>
      <c r="E6" s="612">
        <v>4</v>
      </c>
      <c r="F6" s="1033">
        <v>209</v>
      </c>
      <c r="G6" s="612">
        <v>101</v>
      </c>
      <c r="H6" s="980">
        <v>108</v>
      </c>
      <c r="I6" s="1034">
        <v>46.5</v>
      </c>
      <c r="J6" s="612">
        <v>43.8</v>
      </c>
      <c r="K6" s="1035">
        <v>49.4</v>
      </c>
      <c r="L6" s="1033">
        <v>383</v>
      </c>
      <c r="M6" s="612">
        <v>203</v>
      </c>
      <c r="N6" s="1028">
        <v>180</v>
      </c>
      <c r="O6" s="1034">
        <v>88.1</v>
      </c>
      <c r="P6" s="612">
        <v>91.2</v>
      </c>
      <c r="Q6" s="1028">
        <v>84.9</v>
      </c>
      <c r="R6" s="1033">
        <v>177</v>
      </c>
      <c r="S6" s="612">
        <v>85</v>
      </c>
      <c r="T6" s="1035">
        <v>92</v>
      </c>
    </row>
    <row r="7" spans="1:20" x14ac:dyDescent="0.25">
      <c r="A7" s="286">
        <v>2021</v>
      </c>
      <c r="B7" s="602">
        <v>1</v>
      </c>
      <c r="C7" s="601">
        <v>7</v>
      </c>
      <c r="D7" s="612">
        <v>3</v>
      </c>
      <c r="E7" s="612">
        <v>4</v>
      </c>
      <c r="F7" s="1033">
        <v>255</v>
      </c>
      <c r="G7" s="612">
        <v>129</v>
      </c>
      <c r="H7" s="980">
        <v>126</v>
      </c>
      <c r="I7" s="1034">
        <v>58.7</v>
      </c>
      <c r="J7" s="612">
        <v>59.6</v>
      </c>
      <c r="K7" s="1035">
        <v>57.8</v>
      </c>
      <c r="L7" s="1033">
        <v>418</v>
      </c>
      <c r="M7" s="612">
        <v>205</v>
      </c>
      <c r="N7" s="1028">
        <v>213</v>
      </c>
      <c r="O7" s="1034">
        <v>93</v>
      </c>
      <c r="P7" s="612">
        <v>89.5</v>
      </c>
      <c r="Q7" s="1028">
        <v>96.6</v>
      </c>
      <c r="R7" s="1033">
        <v>184</v>
      </c>
      <c r="S7" s="612">
        <v>112</v>
      </c>
      <c r="T7" s="1035">
        <v>72</v>
      </c>
    </row>
    <row r="8" spans="1:20" x14ac:dyDescent="0.25">
      <c r="A8" s="219">
        <v>2022</v>
      </c>
      <c r="B8" s="617">
        <v>1</v>
      </c>
      <c r="C8" s="947">
        <v>7</v>
      </c>
      <c r="D8" s="981">
        <v>3</v>
      </c>
      <c r="E8" s="981">
        <v>4</v>
      </c>
      <c r="F8" s="1036">
        <v>266</v>
      </c>
      <c r="G8" s="981">
        <v>127</v>
      </c>
      <c r="H8" s="979">
        <v>139</v>
      </c>
      <c r="I8" s="754">
        <v>60.9</v>
      </c>
      <c r="J8" s="981">
        <v>59.4</v>
      </c>
      <c r="K8" s="1037">
        <v>62.3</v>
      </c>
      <c r="L8" s="1036">
        <v>432</v>
      </c>
      <c r="M8" s="981">
        <v>223</v>
      </c>
      <c r="N8" s="691">
        <v>209</v>
      </c>
      <c r="O8" s="754">
        <v>87</v>
      </c>
      <c r="P8" s="981">
        <v>88.3</v>
      </c>
      <c r="Q8" s="691">
        <v>85.7</v>
      </c>
      <c r="R8" s="1036">
        <v>207</v>
      </c>
      <c r="S8" s="981">
        <v>95</v>
      </c>
      <c r="T8" s="1037">
        <v>112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666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793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90.9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216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86.605981794538366</v>
      </c>
      <c r="C21" s="739">
        <f>B10/(B7+B10)*100</f>
        <v>13.394018205461638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95.3125</v>
      </c>
      <c r="C22" s="739">
        <f>B11/(B8+B11)*100</f>
        <v>4.6875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86.605981794538366</v>
      </c>
      <c r="C26" s="739">
        <f>C21</f>
        <v>13.394018205461638</v>
      </c>
    </row>
    <row r="27" spans="1:10" ht="24.75" x14ac:dyDescent="0.25">
      <c r="A27" s="742" t="s">
        <v>1407</v>
      </c>
      <c r="B27" s="739">
        <f>B22</f>
        <v>95.3125</v>
      </c>
      <c r="C27" s="739">
        <f>C22</f>
        <v>4.6875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1</v>
      </c>
      <c r="D5" s="914" t="s">
        <v>5</v>
      </c>
      <c r="E5" s="211"/>
      <c r="F5" s="125">
        <v>2021</v>
      </c>
      <c r="G5" s="70">
        <v>4</v>
      </c>
      <c r="H5" s="55">
        <v>3</v>
      </c>
      <c r="I5" s="110">
        <v>1</v>
      </c>
      <c r="J5" s="70">
        <v>14</v>
      </c>
      <c r="K5" s="55">
        <v>0</v>
      </c>
      <c r="L5" s="110">
        <v>14</v>
      </c>
      <c r="M5" s="70">
        <v>681</v>
      </c>
      <c r="N5" s="55">
        <v>829</v>
      </c>
      <c r="O5" s="70">
        <v>106</v>
      </c>
      <c r="P5" s="110">
        <v>40</v>
      </c>
    </row>
    <row r="6" spans="1:16" x14ac:dyDescent="0.25">
      <c r="A6" s="923" t="s">
        <v>259</v>
      </c>
      <c r="B6" s="1096">
        <v>0</v>
      </c>
      <c r="C6" s="1097">
        <v>14</v>
      </c>
      <c r="D6" s="915" t="s">
        <v>5</v>
      </c>
      <c r="E6" s="254"/>
      <c r="F6" s="125">
        <v>2022</v>
      </c>
      <c r="G6" s="212">
        <v>4</v>
      </c>
      <c r="H6" s="58">
        <v>3</v>
      </c>
      <c r="I6" s="160">
        <v>1</v>
      </c>
      <c r="J6" s="212">
        <v>14</v>
      </c>
      <c r="K6" s="58">
        <v>0</v>
      </c>
      <c r="L6" s="160">
        <v>14</v>
      </c>
      <c r="M6" s="212">
        <v>666</v>
      </c>
      <c r="N6" s="58">
        <v>793</v>
      </c>
      <c r="O6" s="212">
        <v>103</v>
      </c>
      <c r="P6" s="160">
        <v>39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3</v>
      </c>
      <c r="I7" s="169">
        <v>1</v>
      </c>
      <c r="J7" s="167"/>
      <c r="K7" s="94"/>
      <c r="L7" s="169"/>
      <c r="M7" s="167">
        <v>759</v>
      </c>
      <c r="N7" s="94">
        <v>815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101.4</v>
      </c>
      <c r="C5" s="611">
        <v>104.5</v>
      </c>
      <c r="D5" s="945">
        <v>98.2</v>
      </c>
      <c r="E5" s="610"/>
      <c r="F5" s="611"/>
      <c r="G5" s="945"/>
      <c r="H5" s="610"/>
      <c r="I5" s="611"/>
      <c r="J5" s="945"/>
      <c r="K5" s="610">
        <v>240</v>
      </c>
      <c r="L5" s="611">
        <v>132</v>
      </c>
      <c r="M5" s="945">
        <v>108</v>
      </c>
      <c r="N5" s="610">
        <v>102.6</v>
      </c>
      <c r="O5" s="611">
        <v>110.9</v>
      </c>
      <c r="P5" s="945">
        <v>93.9</v>
      </c>
      <c r="Q5" s="610">
        <v>0.1</v>
      </c>
      <c r="R5" s="611">
        <v>0.1</v>
      </c>
      <c r="S5" s="945">
        <v>0</v>
      </c>
    </row>
    <row r="6" spans="1:19" x14ac:dyDescent="0.25">
      <c r="A6" s="286">
        <v>2021</v>
      </c>
      <c r="B6" s="457">
        <v>101.9</v>
      </c>
      <c r="C6" s="458">
        <v>103.4</v>
      </c>
      <c r="D6" s="976">
        <v>100.3</v>
      </c>
      <c r="E6" s="457">
        <v>4</v>
      </c>
      <c r="F6" s="458">
        <v>3</v>
      </c>
      <c r="G6" s="976">
        <v>1</v>
      </c>
      <c r="H6" s="457">
        <v>0</v>
      </c>
      <c r="I6" s="458">
        <v>0</v>
      </c>
      <c r="J6" s="976">
        <v>0</v>
      </c>
      <c r="K6" s="457">
        <v>237</v>
      </c>
      <c r="L6" s="458">
        <v>123</v>
      </c>
      <c r="M6" s="976">
        <v>114</v>
      </c>
      <c r="N6" s="457">
        <v>104.4</v>
      </c>
      <c r="O6" s="458">
        <v>105.1</v>
      </c>
      <c r="P6" s="976">
        <v>103.6</v>
      </c>
      <c r="Q6" s="457">
        <v>0.3</v>
      </c>
      <c r="R6" s="458">
        <v>0.5</v>
      </c>
      <c r="S6" s="976">
        <v>0.1</v>
      </c>
    </row>
    <row r="7" spans="1:19" x14ac:dyDescent="0.25">
      <c r="A7" s="286">
        <v>2022</v>
      </c>
      <c r="B7" s="601">
        <v>90.9</v>
      </c>
      <c r="C7" s="612">
        <v>90.3</v>
      </c>
      <c r="D7" s="980">
        <v>91.6</v>
      </c>
      <c r="E7" s="601">
        <v>6</v>
      </c>
      <c r="F7" s="612">
        <v>3</v>
      </c>
      <c r="G7" s="980">
        <v>3</v>
      </c>
      <c r="H7" s="601">
        <v>0</v>
      </c>
      <c r="I7" s="612">
        <v>0</v>
      </c>
      <c r="J7" s="980">
        <v>0</v>
      </c>
      <c r="K7" s="601">
        <v>216</v>
      </c>
      <c r="L7" s="612">
        <v>120</v>
      </c>
      <c r="M7" s="980">
        <v>96</v>
      </c>
      <c r="N7" s="601">
        <v>92.7</v>
      </c>
      <c r="O7" s="612">
        <v>97.6</v>
      </c>
      <c r="P7" s="980">
        <v>87.3</v>
      </c>
      <c r="Q7" s="601">
        <v>-0.1</v>
      </c>
      <c r="R7" s="612">
        <v>-0.2</v>
      </c>
      <c r="S7" s="980">
        <v>0.1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610583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28260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79</v>
      </c>
      <c r="C5" s="616">
        <v>53</v>
      </c>
      <c r="D5" s="616">
        <v>26</v>
      </c>
      <c r="E5" s="599">
        <v>241</v>
      </c>
      <c r="F5" s="616">
        <v>104</v>
      </c>
      <c r="G5" s="945">
        <v>137</v>
      </c>
      <c r="H5" s="616">
        <v>347</v>
      </c>
      <c r="I5" s="616">
        <v>156</v>
      </c>
      <c r="J5" s="616">
        <v>191</v>
      </c>
      <c r="K5" s="217">
        <f>SUM(B5,E5,H5)</f>
        <v>667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70</v>
      </c>
      <c r="C6" s="612">
        <v>45</v>
      </c>
      <c r="D6" s="946">
        <v>25</v>
      </c>
      <c r="E6" s="601">
        <v>236</v>
      </c>
      <c r="F6" s="612">
        <v>114</v>
      </c>
      <c r="G6" s="946">
        <v>122</v>
      </c>
      <c r="H6" s="601">
        <v>349</v>
      </c>
      <c r="I6" s="612">
        <v>156</v>
      </c>
      <c r="J6" s="612">
        <v>193</v>
      </c>
      <c r="K6" s="218">
        <f>SUM(B6,E6,H6)</f>
        <v>655</v>
      </c>
      <c r="M6" s="105" t="s">
        <v>284</v>
      </c>
      <c r="N6" s="171">
        <f>IF(ISBLANK(J7),"",J7)</f>
        <v>200</v>
      </c>
      <c r="O6" s="80">
        <f>IF(ISBLANK(I7),"",I7)</f>
        <v>164</v>
      </c>
      <c r="P6" s="211"/>
    </row>
    <row r="7" spans="1:17" ht="24.75" x14ac:dyDescent="0.25">
      <c r="A7" s="218">
        <v>2023</v>
      </c>
      <c r="B7" s="601">
        <v>59</v>
      </c>
      <c r="C7" s="612">
        <v>48</v>
      </c>
      <c r="D7" s="946">
        <v>11</v>
      </c>
      <c r="E7" s="601">
        <v>227</v>
      </c>
      <c r="F7" s="612">
        <v>113</v>
      </c>
      <c r="G7" s="946">
        <v>114</v>
      </c>
      <c r="H7" s="601">
        <v>364</v>
      </c>
      <c r="I7" s="612">
        <v>164</v>
      </c>
      <c r="J7" s="612">
        <v>200</v>
      </c>
      <c r="K7" s="218">
        <f>SUM(B7,E7,H7)</f>
        <v>650</v>
      </c>
      <c r="M7" s="106" t="s">
        <v>285</v>
      </c>
      <c r="N7" s="220">
        <f>IF(ISBLANK(G7),"",G7)</f>
        <v>114</v>
      </c>
      <c r="O7" s="107">
        <f>IF(ISBLANK(F7),"",F7)</f>
        <v>113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11</v>
      </c>
      <c r="O8" s="83">
        <f>IF(ISBLANK(C7),"",C7)</f>
        <v>48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200</v>
      </c>
      <c r="O13" s="80">
        <f>IF(ISBLANK(I7),"",I7)</f>
        <v>164</v>
      </c>
      <c r="P13" s="211"/>
    </row>
    <row r="14" spans="1:17" ht="27.75" customHeight="1" x14ac:dyDescent="0.25">
      <c r="M14" s="106" t="s">
        <v>515</v>
      </c>
      <c r="N14" s="220">
        <f>IF(ISBLANK(G7),"",G7)</f>
        <v>114</v>
      </c>
      <c r="O14" s="107">
        <f>IF(ISBLANK(F7),"",F7)</f>
        <v>113</v>
      </c>
      <c r="P14" s="211"/>
    </row>
    <row r="15" spans="1:17" ht="26.25" customHeight="1" x14ac:dyDescent="0.25">
      <c r="M15" s="108" t="s">
        <v>516</v>
      </c>
      <c r="N15" s="170">
        <f>IF(ISBLANK(D7),"",D7)</f>
        <v>11</v>
      </c>
      <c r="O15" s="83">
        <f>IF(ISBLANK(C7),"",C7)</f>
        <v>48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14</v>
      </c>
      <c r="C21" s="616">
        <v>13</v>
      </c>
      <c r="D21" s="616">
        <v>1</v>
      </c>
      <c r="E21" s="599">
        <v>76</v>
      </c>
      <c r="F21" s="616">
        <v>37</v>
      </c>
      <c r="G21" s="945">
        <v>39</v>
      </c>
      <c r="H21" s="616">
        <v>98</v>
      </c>
      <c r="I21" s="616">
        <v>40</v>
      </c>
      <c r="J21" s="616">
        <v>58</v>
      </c>
      <c r="K21" s="217">
        <f>SUM(B21,E21,H21)</f>
        <v>188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28</v>
      </c>
      <c r="C22" s="1028">
        <v>23</v>
      </c>
      <c r="D22" s="980">
        <v>5</v>
      </c>
      <c r="E22" s="1034">
        <v>70</v>
      </c>
      <c r="F22" s="1028">
        <v>43</v>
      </c>
      <c r="G22" s="980">
        <v>27</v>
      </c>
      <c r="H22" s="1034">
        <v>78</v>
      </c>
      <c r="I22" s="1028">
        <v>39</v>
      </c>
      <c r="J22" s="1028">
        <v>39</v>
      </c>
      <c r="K22" s="218">
        <f>SUM(B22,E22,H22)</f>
        <v>176</v>
      </c>
      <c r="M22" s="105" t="s">
        <v>284</v>
      </c>
      <c r="N22" s="171">
        <f>IF(ISBLANK(J23),"",J23)</f>
        <v>44</v>
      </c>
      <c r="O22" s="80">
        <f>IF(ISBLANK(I23),"",I23)</f>
        <v>34</v>
      </c>
      <c r="P22" s="211"/>
    </row>
    <row r="23" spans="1:17" ht="24.75" x14ac:dyDescent="0.25">
      <c r="A23" s="218">
        <v>2022</v>
      </c>
      <c r="B23" s="1034">
        <v>25</v>
      </c>
      <c r="C23" s="1028">
        <v>20</v>
      </c>
      <c r="D23" s="980">
        <v>5</v>
      </c>
      <c r="E23" s="1034">
        <v>59</v>
      </c>
      <c r="F23" s="1028">
        <v>20</v>
      </c>
      <c r="G23" s="980">
        <v>39</v>
      </c>
      <c r="H23" s="1034">
        <v>78</v>
      </c>
      <c r="I23" s="1028">
        <v>34</v>
      </c>
      <c r="J23" s="1028">
        <v>44</v>
      </c>
      <c r="K23" s="218">
        <f>SUM(B23,E23,H23)</f>
        <v>162</v>
      </c>
      <c r="M23" s="106" t="s">
        <v>285</v>
      </c>
      <c r="N23" s="220">
        <f>IF(ISBLANK(G23),"",G23)</f>
        <v>39</v>
      </c>
      <c r="O23" s="107">
        <f>IF(ISBLANK(F23),"",F23)</f>
        <v>20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</v>
      </c>
      <c r="O24" s="109">
        <f>IF(ISBLANK(C23),"",C23)</f>
        <v>20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44</v>
      </c>
      <c r="O29" s="80">
        <f>IF(ISBLANK(I23),"",I23)</f>
        <v>34</v>
      </c>
      <c r="P29" s="211"/>
    </row>
    <row r="30" spans="1:17" ht="27.75" customHeight="1" x14ac:dyDescent="0.25">
      <c r="M30" s="106" t="s">
        <v>515</v>
      </c>
      <c r="N30" s="220">
        <f>IF(ISBLANK(G23),"",G23)</f>
        <v>39</v>
      </c>
      <c r="O30" s="107">
        <f>IF(ISBLANK(F23),"",F23)</f>
        <v>20</v>
      </c>
      <c r="P30" s="211"/>
    </row>
    <row r="31" spans="1:17" ht="27.75" customHeight="1" x14ac:dyDescent="0.25">
      <c r="M31" s="108" t="s">
        <v>516</v>
      </c>
      <c r="N31" s="221">
        <f>IF(ISBLANK(D23),"",D23)</f>
        <v>5</v>
      </c>
      <c r="O31" s="109">
        <f>IF(ISBLANK(C23),"",C23)</f>
        <v>20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312198</v>
      </c>
      <c r="D5" s="253"/>
    </row>
    <row r="6" spans="1:4" ht="30" x14ac:dyDescent="0.25">
      <c r="A6" s="686" t="s">
        <v>474</v>
      </c>
      <c r="B6" s="617">
        <v>298385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-0.3</v>
      </c>
      <c r="J5" s="611">
        <v>0</v>
      </c>
      <c r="K5" s="945">
        <v>-0.6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1.6</v>
      </c>
      <c r="J6" s="458">
        <v>2.5</v>
      </c>
      <c r="K6" s="976">
        <v>0.6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0.6</v>
      </c>
      <c r="J7" s="612">
        <v>0.6</v>
      </c>
      <c r="K7" s="980">
        <v>0.6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40</v>
      </c>
      <c r="C5" s="207">
        <v>30</v>
      </c>
      <c r="G5" s="113"/>
      <c r="H5" s="174" t="s">
        <v>586</v>
      </c>
      <c r="I5" s="207">
        <v>18</v>
      </c>
      <c r="J5" s="207">
        <v>27</v>
      </c>
    </row>
    <row r="6" spans="1:13" ht="15" customHeight="1" x14ac:dyDescent="0.25">
      <c r="A6" s="175" t="s">
        <v>587</v>
      </c>
      <c r="B6" s="208">
        <v>1053</v>
      </c>
      <c r="C6" s="208">
        <v>148</v>
      </c>
      <c r="G6" s="113"/>
      <c r="H6" s="175" t="s">
        <v>587</v>
      </c>
      <c r="I6" s="208">
        <v>233</v>
      </c>
      <c r="J6" s="208">
        <v>66</v>
      </c>
    </row>
    <row r="7" spans="1:13" ht="15" customHeight="1" x14ac:dyDescent="0.25">
      <c r="A7" s="175" t="s">
        <v>588</v>
      </c>
      <c r="B7" s="208">
        <v>1711</v>
      </c>
      <c r="C7" s="208">
        <v>1231</v>
      </c>
      <c r="G7" s="113"/>
      <c r="H7" s="175" t="s">
        <v>588</v>
      </c>
      <c r="I7" s="208">
        <v>992</v>
      </c>
      <c r="J7" s="208">
        <v>435</v>
      </c>
    </row>
    <row r="8" spans="1:13" ht="15" customHeight="1" x14ac:dyDescent="0.25">
      <c r="A8" s="175" t="s">
        <v>589</v>
      </c>
      <c r="B8" s="208">
        <v>2029</v>
      </c>
      <c r="C8" s="208">
        <v>1952</v>
      </c>
      <c r="G8" s="113"/>
      <c r="H8" s="175" t="s">
        <v>589</v>
      </c>
      <c r="I8" s="208">
        <v>1579</v>
      </c>
      <c r="J8" s="208">
        <v>1269</v>
      </c>
    </row>
    <row r="9" spans="1:13" ht="15" customHeight="1" x14ac:dyDescent="0.25">
      <c r="A9" s="175" t="s">
        <v>590</v>
      </c>
      <c r="B9" s="208">
        <v>4698</v>
      </c>
      <c r="C9" s="208">
        <v>5970</v>
      </c>
      <c r="G9" s="113"/>
      <c r="H9" s="175" t="s">
        <v>590</v>
      </c>
      <c r="I9" s="208">
        <v>4749</v>
      </c>
      <c r="J9" s="208">
        <v>5846</v>
      </c>
    </row>
    <row r="10" spans="1:13" ht="15" customHeight="1" x14ac:dyDescent="0.25">
      <c r="A10" s="175" t="s">
        <v>591</v>
      </c>
      <c r="B10" s="208">
        <v>445</v>
      </c>
      <c r="C10" s="208">
        <v>536</v>
      </c>
      <c r="G10" s="113"/>
      <c r="H10" s="175" t="s">
        <v>591</v>
      </c>
      <c r="I10" s="208">
        <v>453</v>
      </c>
      <c r="J10" s="208">
        <v>500</v>
      </c>
    </row>
    <row r="11" spans="1:13" ht="15" customHeight="1" x14ac:dyDescent="0.25">
      <c r="A11" s="176" t="s">
        <v>592</v>
      </c>
      <c r="B11" s="209">
        <v>638</v>
      </c>
      <c r="C11" s="209">
        <v>710</v>
      </c>
      <c r="G11" s="113"/>
      <c r="H11" s="176" t="s">
        <v>592</v>
      </c>
      <c r="I11" s="209">
        <v>1276</v>
      </c>
      <c r="J11" s="209">
        <v>1085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40</v>
      </c>
      <c r="C17" s="178">
        <f>IF(ISBLANK(C5),"0",C5)</f>
        <v>30</v>
      </c>
      <c r="G17" s="113"/>
      <c r="H17" s="174" t="s">
        <v>586</v>
      </c>
      <c r="I17" s="177">
        <f>IF(ISBLANK(I5),"0",I5)</f>
        <v>18</v>
      </c>
      <c r="J17" s="178">
        <f>IF(ISBLANK(J5),"0",J5)</f>
        <v>27</v>
      </c>
    </row>
    <row r="18" spans="1:13" ht="15" customHeight="1" x14ac:dyDescent="0.25">
      <c r="A18" s="175" t="s">
        <v>587</v>
      </c>
      <c r="B18" s="179">
        <f t="shared" ref="B18:C18" si="0">IF(ISBLANK(B6),"0",B6)</f>
        <v>1053</v>
      </c>
      <c r="C18" s="180">
        <f t="shared" si="0"/>
        <v>148</v>
      </c>
      <c r="G18" s="113"/>
      <c r="H18" s="175" t="s">
        <v>587</v>
      </c>
      <c r="I18" s="179">
        <f t="shared" ref="I18:J18" si="1">IF(ISBLANK(I6),"0",I6)</f>
        <v>233</v>
      </c>
      <c r="J18" s="180">
        <f t="shared" si="1"/>
        <v>66</v>
      </c>
    </row>
    <row r="19" spans="1:13" ht="15" customHeight="1" x14ac:dyDescent="0.25">
      <c r="A19" s="175" t="s">
        <v>588</v>
      </c>
      <c r="B19" s="179">
        <f t="shared" ref="B19:C19" si="2">IF(ISBLANK(B7),"0",B7)</f>
        <v>1711</v>
      </c>
      <c r="C19" s="180">
        <f t="shared" si="2"/>
        <v>1231</v>
      </c>
      <c r="G19" s="113"/>
      <c r="H19" s="175" t="s">
        <v>588</v>
      </c>
      <c r="I19" s="179">
        <f t="shared" ref="I19:J19" si="3">IF(ISBLANK(I7),"0",I7)</f>
        <v>992</v>
      </c>
      <c r="J19" s="180">
        <f t="shared" si="3"/>
        <v>435</v>
      </c>
    </row>
    <row r="20" spans="1:13" ht="15" customHeight="1" x14ac:dyDescent="0.25">
      <c r="A20" s="175" t="s">
        <v>589</v>
      </c>
      <c r="B20" s="179">
        <f t="shared" ref="B20:C20" si="4">IF(ISBLANK(B8),"0",B8)</f>
        <v>2029</v>
      </c>
      <c r="C20" s="180">
        <f t="shared" si="4"/>
        <v>1952</v>
      </c>
      <c r="G20" s="113"/>
      <c r="H20" s="175" t="s">
        <v>589</v>
      </c>
      <c r="I20" s="179">
        <f t="shared" ref="I20:J20" si="5">IF(ISBLANK(I8),"0",I8)</f>
        <v>1579</v>
      </c>
      <c r="J20" s="180">
        <f t="shared" si="5"/>
        <v>1269</v>
      </c>
    </row>
    <row r="21" spans="1:13" ht="15" customHeight="1" x14ac:dyDescent="0.25">
      <c r="A21" s="175" t="s">
        <v>590</v>
      </c>
      <c r="B21" s="179">
        <f t="shared" ref="B21:C21" si="6">IF(ISBLANK(B9),"0",B9)</f>
        <v>4698</v>
      </c>
      <c r="C21" s="180">
        <f t="shared" si="6"/>
        <v>5970</v>
      </c>
      <c r="G21" s="113"/>
      <c r="H21" s="175" t="s">
        <v>590</v>
      </c>
      <c r="I21" s="179">
        <f t="shared" ref="I21:J21" si="7">IF(ISBLANK(I9),"0",I9)</f>
        <v>4749</v>
      </c>
      <c r="J21" s="180">
        <f t="shared" si="7"/>
        <v>5846</v>
      </c>
    </row>
    <row r="22" spans="1:13" ht="15" customHeight="1" x14ac:dyDescent="0.25">
      <c r="A22" s="175" t="s">
        <v>591</v>
      </c>
      <c r="B22" s="179">
        <f t="shared" ref="B22:C22" si="8">IF(ISBLANK(B10),"0",B10)</f>
        <v>445</v>
      </c>
      <c r="C22" s="180">
        <f t="shared" si="8"/>
        <v>536</v>
      </c>
      <c r="G22" s="113"/>
      <c r="H22" s="175" t="s">
        <v>591</v>
      </c>
      <c r="I22" s="179">
        <f t="shared" ref="I22:J22" si="9">IF(ISBLANK(I10),"0",I10)</f>
        <v>453</v>
      </c>
      <c r="J22" s="180">
        <f t="shared" si="9"/>
        <v>500</v>
      </c>
    </row>
    <row r="23" spans="1:13" ht="15" customHeight="1" x14ac:dyDescent="0.25">
      <c r="A23" s="176" t="s">
        <v>592</v>
      </c>
      <c r="B23" s="181">
        <f t="shared" ref="B23:C23" si="10">IF(ISBLANK(B11),"0",B11)</f>
        <v>638</v>
      </c>
      <c r="C23" s="182">
        <f t="shared" si="10"/>
        <v>710</v>
      </c>
      <c r="G23" s="113"/>
      <c r="H23" s="176" t="s">
        <v>592</v>
      </c>
      <c r="I23" s="181">
        <f t="shared" ref="I23:J23" si="11">IF(ISBLANK(I11),"0",I11)</f>
        <v>1276</v>
      </c>
      <c r="J23" s="182">
        <f t="shared" si="11"/>
        <v>1085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0.37686074995289243</v>
      </c>
      <c r="C29" s="184">
        <f>C17/SUM(C17:C23)*100</f>
        <v>0.28363430084144842</v>
      </c>
      <c r="D29" s="253"/>
      <c r="E29" s="253"/>
      <c r="G29" s="113"/>
      <c r="H29" s="174" t="s">
        <v>593</v>
      </c>
      <c r="I29" s="184">
        <f>I17/SUM(I17:I23)*100</f>
        <v>0.19354838709677419</v>
      </c>
      <c r="J29" s="184">
        <f>J17/SUM(J17:J23)*100</f>
        <v>0.2925877763328999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9.9208592425098931</v>
      </c>
      <c r="C30" s="185">
        <f>C18/SUM(C17:C23)*100</f>
        <v>1.3992625508178123</v>
      </c>
      <c r="D30" s="253"/>
      <c r="E30" s="253"/>
      <c r="G30" s="113"/>
      <c r="H30" s="175" t="s">
        <v>594</v>
      </c>
      <c r="I30" s="185">
        <f>I18/SUM(I17:I23)*100</f>
        <v>2.5053763440860215</v>
      </c>
      <c r="J30" s="185">
        <f>J18/SUM(J17:J23)*100</f>
        <v>0.71521456436931075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16.120218579234972</v>
      </c>
      <c r="C31" s="185">
        <f>C19/SUM(C17:C23)*100</f>
        <v>11.638460811194101</v>
      </c>
      <c r="D31" s="253"/>
      <c r="E31" s="253"/>
      <c r="G31" s="113"/>
      <c r="H31" s="175" t="s">
        <v>595</v>
      </c>
      <c r="I31" s="185">
        <f>I19/SUM(I17:I23)*100</f>
        <v>10.666666666666668</v>
      </c>
      <c r="J31" s="185">
        <f>J19/SUM(J17:J23)*100</f>
        <v>4.7139141742522757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19.116261541360469</v>
      </c>
      <c r="C32" s="185">
        <f>C20/SUM(C17:C23)*100</f>
        <v>18.455138508083575</v>
      </c>
      <c r="D32" s="253"/>
      <c r="E32" s="253"/>
      <c r="G32" s="113"/>
      <c r="H32" s="175" t="s">
        <v>596</v>
      </c>
      <c r="I32" s="185">
        <f>I20/SUM(I17:I23)*100</f>
        <v>16.978494623655916</v>
      </c>
      <c r="J32" s="185">
        <f>J20/SUM(J17:J23)*100</f>
        <v>13.751625487646294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44.26229508196721</v>
      </c>
      <c r="C33" s="185">
        <f>C21/SUM(C17:C23)*100</f>
        <v>56.443225867448234</v>
      </c>
      <c r="D33" s="253"/>
      <c r="E33" s="253"/>
      <c r="G33" s="113"/>
      <c r="H33" s="175" t="s">
        <v>597</v>
      </c>
      <c r="I33" s="185">
        <f>I21/SUM(I17:I23)*100</f>
        <v>51.064516129032256</v>
      </c>
      <c r="J33" s="185">
        <f>J21/SUM(J17:J23)*100</f>
        <v>63.350671868227138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4.1925758432259279</v>
      </c>
      <c r="C34" s="185">
        <f>C22/SUM(C17:C23)*100</f>
        <v>5.0675995083672118</v>
      </c>
      <c r="D34" s="253"/>
      <c r="E34" s="253"/>
      <c r="G34" s="113"/>
      <c r="H34" s="175" t="s">
        <v>598</v>
      </c>
      <c r="I34" s="185">
        <f>I22/SUM(I17:I23)*100</f>
        <v>4.870967741935484</v>
      </c>
      <c r="J34" s="185">
        <f>J22/SUM(J17:J23)*100</f>
        <v>5.4182921543129607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6.0109289617486334</v>
      </c>
      <c r="C35" s="186">
        <f>C23/SUM(C17:C23)*100</f>
        <v>6.7126784532476131</v>
      </c>
      <c r="D35" s="253"/>
      <c r="E35" s="253"/>
      <c r="G35" s="113"/>
      <c r="H35" s="176" t="s">
        <v>599</v>
      </c>
      <c r="I35" s="186">
        <f>I23/SUM(I17:I23)*100</f>
        <v>13.720430107526882</v>
      </c>
      <c r="J35" s="186">
        <f>J23/SUM(J17:J23)*100</f>
        <v>11.757693974859125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0.37686074995289243</v>
      </c>
      <c r="C41" s="184">
        <f t="shared" si="12"/>
        <v>0.28363430084144842</v>
      </c>
      <c r="G41" s="113"/>
      <c r="H41" s="174" t="s">
        <v>601</v>
      </c>
      <c r="I41" s="184">
        <f t="shared" ref="I41:J41" si="13">I29</f>
        <v>0.19354838709677419</v>
      </c>
      <c r="J41" s="184">
        <f t="shared" si="13"/>
        <v>0.2925877763328999</v>
      </c>
    </row>
    <row r="42" spans="1:12" x14ac:dyDescent="0.25">
      <c r="A42" s="175" t="s">
        <v>602</v>
      </c>
      <c r="B42" s="185">
        <f t="shared" si="12"/>
        <v>9.9208592425098931</v>
      </c>
      <c r="C42" s="185">
        <f t="shared" si="12"/>
        <v>1.3992625508178123</v>
      </c>
      <c r="G42" s="113"/>
      <c r="H42" s="175" t="s">
        <v>602</v>
      </c>
      <c r="I42" s="185">
        <f t="shared" ref="I42:J42" si="14">I30</f>
        <v>2.5053763440860215</v>
      </c>
      <c r="J42" s="185">
        <f t="shared" si="14"/>
        <v>0.71521456436931075</v>
      </c>
    </row>
    <row r="43" spans="1:12" x14ac:dyDescent="0.25">
      <c r="A43" s="175" t="s">
        <v>603</v>
      </c>
      <c r="B43" s="185">
        <f t="shared" si="12"/>
        <v>16.120218579234972</v>
      </c>
      <c r="C43" s="185">
        <f t="shared" si="12"/>
        <v>11.638460811194101</v>
      </c>
      <c r="G43" s="113"/>
      <c r="H43" s="175" t="s">
        <v>603</v>
      </c>
      <c r="I43" s="185">
        <f t="shared" ref="I43:J43" si="15">I31</f>
        <v>10.666666666666668</v>
      </c>
      <c r="J43" s="185">
        <f t="shared" si="15"/>
        <v>4.7139141742522757</v>
      </c>
    </row>
    <row r="44" spans="1:12" x14ac:dyDescent="0.25">
      <c r="A44" s="175" t="s">
        <v>604</v>
      </c>
      <c r="B44" s="185">
        <f t="shared" si="12"/>
        <v>19.116261541360469</v>
      </c>
      <c r="C44" s="185">
        <f t="shared" si="12"/>
        <v>18.455138508083575</v>
      </c>
      <c r="G44" s="113"/>
      <c r="H44" s="175" t="s">
        <v>604</v>
      </c>
      <c r="I44" s="185">
        <f t="shared" ref="I44:J44" si="16">I32</f>
        <v>16.978494623655916</v>
      </c>
      <c r="J44" s="185">
        <f t="shared" si="16"/>
        <v>13.751625487646294</v>
      </c>
    </row>
    <row r="45" spans="1:12" x14ac:dyDescent="0.25">
      <c r="A45" s="175" t="s">
        <v>605</v>
      </c>
      <c r="B45" s="185">
        <f t="shared" si="12"/>
        <v>44.26229508196721</v>
      </c>
      <c r="C45" s="185">
        <f t="shared" si="12"/>
        <v>56.443225867448234</v>
      </c>
      <c r="G45" s="113"/>
      <c r="H45" s="175" t="s">
        <v>605</v>
      </c>
      <c r="I45" s="185">
        <f t="shared" ref="I45:J45" si="17">I33</f>
        <v>51.064516129032256</v>
      </c>
      <c r="J45" s="185">
        <f t="shared" si="17"/>
        <v>63.350671868227138</v>
      </c>
    </row>
    <row r="46" spans="1:12" x14ac:dyDescent="0.25">
      <c r="A46" s="175" t="s">
        <v>606</v>
      </c>
      <c r="B46" s="185">
        <f t="shared" si="12"/>
        <v>4.1925758432259279</v>
      </c>
      <c r="C46" s="185">
        <f t="shared" si="12"/>
        <v>5.0675995083672118</v>
      </c>
      <c r="G46" s="113"/>
      <c r="H46" s="175" t="s">
        <v>606</v>
      </c>
      <c r="I46" s="185">
        <f t="shared" ref="I46:J46" si="18">I34</f>
        <v>4.870967741935484</v>
      </c>
      <c r="J46" s="185">
        <f t="shared" si="18"/>
        <v>5.4182921543129607</v>
      </c>
    </row>
    <row r="47" spans="1:12" x14ac:dyDescent="0.25">
      <c r="A47" s="176" t="s">
        <v>607</v>
      </c>
      <c r="B47" s="186">
        <f t="shared" si="12"/>
        <v>6.0109289617486334</v>
      </c>
      <c r="C47" s="186">
        <f t="shared" si="12"/>
        <v>6.7126784532476131</v>
      </c>
      <c r="G47" s="113"/>
      <c r="H47" s="176" t="s">
        <v>607</v>
      </c>
      <c r="I47" s="186">
        <f t="shared" ref="I47:J47" si="19">I35</f>
        <v>13.720430107526882</v>
      </c>
      <c r="J47" s="186">
        <f t="shared" si="19"/>
        <v>11.757693974859125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6343</v>
      </c>
      <c r="C5" s="207">
        <v>5935</v>
      </c>
      <c r="D5" s="253"/>
      <c r="E5" s="253"/>
      <c r="F5" s="1003"/>
      <c r="H5" s="174" t="s">
        <v>624</v>
      </c>
      <c r="I5" s="207">
        <v>2879</v>
      </c>
      <c r="J5" s="207">
        <v>2491</v>
      </c>
    </row>
    <row r="6" spans="1:10" ht="15" customHeight="1" x14ac:dyDescent="0.25">
      <c r="A6" s="175" t="s">
        <v>625</v>
      </c>
      <c r="B6" s="208">
        <v>1402</v>
      </c>
      <c r="C6" s="208">
        <v>1459</v>
      </c>
      <c r="D6" s="253"/>
      <c r="E6" s="253"/>
      <c r="F6" s="1003"/>
      <c r="H6" s="175" t="s">
        <v>625</v>
      </c>
      <c r="I6" s="208">
        <v>2191</v>
      </c>
      <c r="J6" s="208">
        <v>2713</v>
      </c>
    </row>
    <row r="7" spans="1:10" ht="15" customHeight="1" x14ac:dyDescent="0.25">
      <c r="A7" s="176" t="s">
        <v>626</v>
      </c>
      <c r="B7" s="209">
        <v>2869</v>
      </c>
      <c r="C7" s="209">
        <v>3183</v>
      </c>
      <c r="D7" s="253"/>
      <c r="E7" s="253"/>
      <c r="F7" s="1003"/>
      <c r="H7" s="175" t="s">
        <v>626</v>
      </c>
      <c r="I7" s="208">
        <v>4212</v>
      </c>
      <c r="J7" s="208">
        <v>3993</v>
      </c>
    </row>
    <row r="8" spans="1:10" x14ac:dyDescent="0.25">
      <c r="D8" s="253"/>
      <c r="E8" s="253"/>
      <c r="F8" s="1003"/>
      <c r="H8" s="176" t="s">
        <v>2351</v>
      </c>
      <c r="I8" s="209">
        <v>18</v>
      </c>
      <c r="J8" s="209">
        <v>31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6343</v>
      </c>
      <c r="C13" s="178">
        <f>IF(ISBLANK(C5),"0",C5)</f>
        <v>5935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1402</v>
      </c>
      <c r="C14" s="180">
        <f t="shared" si="0"/>
        <v>1459</v>
      </c>
      <c r="D14" s="253"/>
      <c r="E14" s="253"/>
      <c r="F14" s="1003"/>
      <c r="H14" s="174" t="s">
        <v>624</v>
      </c>
      <c r="I14" s="177">
        <f>IF(ISBLANK(I5),"0",I5)</f>
        <v>2879</v>
      </c>
      <c r="J14" s="178">
        <f>IF(ISBLANK(J5),"0",J5)</f>
        <v>2491</v>
      </c>
    </row>
    <row r="15" spans="1:10" ht="15" customHeight="1" x14ac:dyDescent="0.25">
      <c r="A15" s="176" t="s">
        <v>626</v>
      </c>
      <c r="B15" s="181">
        <f t="shared" si="0"/>
        <v>2869</v>
      </c>
      <c r="C15" s="182">
        <f t="shared" si="0"/>
        <v>3183</v>
      </c>
      <c r="D15" s="253"/>
      <c r="E15" s="253"/>
      <c r="F15" s="1003"/>
      <c r="H15" s="175" t="s">
        <v>625</v>
      </c>
      <c r="I15" s="179">
        <f t="shared" ref="I15:J15" si="1">IF(ISBLANK(I6),"0",I6)</f>
        <v>2191</v>
      </c>
      <c r="J15" s="180">
        <f t="shared" si="1"/>
        <v>2713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4212</v>
      </c>
      <c r="J16" s="180">
        <f t="shared" si="2"/>
        <v>3993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18</v>
      </c>
      <c r="J17" s="182">
        <f t="shared" si="3"/>
        <v>31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59.760693423779912</v>
      </c>
      <c r="C21" s="184">
        <f>C13/SUM(C13:C15)*100</f>
        <v>56.112319183133216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13.208969285848879</v>
      </c>
      <c r="C22" s="185">
        <f>C14/SUM(C13:C15)*100</f>
        <v>13.794081497589108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27.030337290371207</v>
      </c>
      <c r="C23" s="186">
        <f>C15/SUM(C13:C15)*100</f>
        <v>30.093599319277679</v>
      </c>
      <c r="D23" s="253"/>
      <c r="E23" s="253"/>
      <c r="F23" s="1003"/>
      <c r="H23" s="174" t="s">
        <v>629</v>
      </c>
      <c r="I23" s="184">
        <f>I14/SUM(I14:I17)*100</f>
        <v>30.956989247311828</v>
      </c>
      <c r="J23" s="184">
        <f>J14/SUM(J14:J17)*100</f>
        <v>26.993931512787167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23.559139784946236</v>
      </c>
      <c r="J24" s="185">
        <f>J15/SUM(J14:J17)*100</f>
        <v>29.399653229302125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45.29032258064516</v>
      </c>
      <c r="J25" s="185">
        <f>J16/SUM(J14:J17)*100</f>
        <v>43.2704811443433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0.19354838709677419</v>
      </c>
      <c r="J26" s="186">
        <f>J17/SUM(J14:J17)*100</f>
        <v>0.33593411356740355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59.760693423779912</v>
      </c>
      <c r="C29" s="189">
        <f t="shared" si="4"/>
        <v>56.112319183133216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13.208969285848879</v>
      </c>
      <c r="C30" s="192">
        <f t="shared" si="4"/>
        <v>13.794081497589108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27.030337290371207</v>
      </c>
      <c r="C31" s="195">
        <f t="shared" si="4"/>
        <v>30.093599319277679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30.956989247311828</v>
      </c>
      <c r="J32" s="189">
        <f>J23</f>
        <v>26.993931512787167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23.559139784946236</v>
      </c>
      <c r="J33" s="192">
        <f t="shared" si="5"/>
        <v>29.399653229302125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45.29032258064516</v>
      </c>
      <c r="J34" s="192">
        <f t="shared" si="6"/>
        <v>43.2704811443433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0.19354838709677419</v>
      </c>
      <c r="J35" s="195">
        <f t="shared" si="7"/>
        <v>0.33593411356740355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670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21606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74.37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169.8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7</v>
      </c>
      <c r="C5" s="655">
        <v>1</v>
      </c>
      <c r="E5" s="28"/>
      <c r="J5" s="654" t="s">
        <v>542</v>
      </c>
      <c r="K5" s="669">
        <f>IF(ISBLANK(B5),"",B5)</f>
        <v>7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3</v>
      </c>
      <c r="C6" s="657">
        <v>3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12</v>
      </c>
      <c r="C7" s="657">
        <v>13</v>
      </c>
      <c r="E7" s="44"/>
      <c r="J7" s="656" t="s">
        <v>641</v>
      </c>
      <c r="K7" s="670">
        <f t="shared" si="0"/>
        <v>12</v>
      </c>
      <c r="L7" s="619">
        <f t="shared" si="1"/>
        <v>13</v>
      </c>
      <c r="N7" s="44"/>
    </row>
    <row r="8" spans="1:15" x14ac:dyDescent="0.25">
      <c r="A8" s="650" t="s">
        <v>642</v>
      </c>
      <c r="B8" s="651">
        <v>14</v>
      </c>
      <c r="C8" s="651">
        <v>13</v>
      </c>
      <c r="E8" s="21"/>
      <c r="J8" s="650" t="s">
        <v>642</v>
      </c>
      <c r="K8" s="670">
        <f t="shared" si="0"/>
        <v>14</v>
      </c>
      <c r="L8" s="619">
        <f t="shared" si="1"/>
        <v>13</v>
      </c>
      <c r="N8" s="21"/>
    </row>
    <row r="9" spans="1:15" x14ac:dyDescent="0.25">
      <c r="A9" s="650" t="s">
        <v>643</v>
      </c>
      <c r="B9" s="651">
        <v>26</v>
      </c>
      <c r="C9" s="651">
        <v>19</v>
      </c>
      <c r="E9" s="21"/>
      <c r="J9" s="650" t="s">
        <v>643</v>
      </c>
      <c r="K9" s="670">
        <f t="shared" si="0"/>
        <v>26</v>
      </c>
      <c r="L9" s="619">
        <f t="shared" si="1"/>
        <v>19</v>
      </c>
      <c r="N9" s="21"/>
    </row>
    <row r="10" spans="1:15" x14ac:dyDescent="0.25">
      <c r="A10" s="652" t="s">
        <v>365</v>
      </c>
      <c r="B10" s="653">
        <v>676</v>
      </c>
      <c r="C10" s="653">
        <v>41</v>
      </c>
      <c r="J10" s="652" t="s">
        <v>365</v>
      </c>
      <c r="K10" s="671">
        <f t="shared" si="0"/>
        <v>676</v>
      </c>
      <c r="L10" s="620">
        <f t="shared" si="1"/>
        <v>41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6.59</v>
      </c>
      <c r="C15" s="197"/>
      <c r="D15" s="253"/>
      <c r="E15" s="211"/>
      <c r="F15" s="253"/>
      <c r="G15" s="253"/>
      <c r="J15" s="673" t="s">
        <v>488</v>
      </c>
      <c r="K15" s="674">
        <f>B15</f>
        <v>6.59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</v>
      </c>
      <c r="C16" s="197"/>
      <c r="D16" s="253"/>
      <c r="E16" s="254"/>
      <c r="F16" s="253"/>
      <c r="G16" s="253"/>
      <c r="J16" s="675" t="s">
        <v>489</v>
      </c>
      <c r="K16" s="676">
        <f>B16</f>
        <v>0.8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</v>
      </c>
      <c r="C18" s="197"/>
      <c r="D18" s="255"/>
      <c r="E18" s="256"/>
      <c r="F18" s="253"/>
      <c r="G18" s="253"/>
      <c r="J18" s="678" t="s">
        <v>501</v>
      </c>
      <c r="K18" s="674">
        <f>B18</f>
        <v>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4.67</v>
      </c>
      <c r="C19" s="198"/>
      <c r="D19" s="255"/>
      <c r="E19" s="256"/>
      <c r="F19" s="253"/>
      <c r="G19" s="253"/>
      <c r="J19" s="672" t="s">
        <v>502</v>
      </c>
      <c r="K19" s="676">
        <f>B19</f>
        <v>4.67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3.7</v>
      </c>
      <c r="C21" s="253"/>
      <c r="D21" s="253"/>
      <c r="E21" s="253"/>
      <c r="F21" s="253"/>
      <c r="G21" s="253"/>
      <c r="J21" s="661" t="s">
        <v>498</v>
      </c>
      <c r="K21" s="679">
        <f>B21</f>
        <v>3.7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3</v>
      </c>
      <c r="C33" s="657">
        <v>5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8</v>
      </c>
      <c r="C34" s="657">
        <v>8</v>
      </c>
      <c r="E34" s="44"/>
      <c r="J34" s="656" t="s">
        <v>641</v>
      </c>
      <c r="K34" s="670">
        <f t="shared" si="2"/>
        <v>8</v>
      </c>
      <c r="L34" s="619">
        <f t="shared" si="3"/>
        <v>8</v>
      </c>
      <c r="N34" s="44"/>
    </row>
    <row r="35" spans="1:15" x14ac:dyDescent="0.25">
      <c r="A35" s="650" t="s">
        <v>642</v>
      </c>
      <c r="B35" s="651">
        <v>12</v>
      </c>
      <c r="C35" s="651">
        <v>12</v>
      </c>
      <c r="E35" s="21"/>
      <c r="J35" s="650" t="s">
        <v>642</v>
      </c>
      <c r="K35" s="670">
        <f t="shared" si="2"/>
        <v>12</v>
      </c>
      <c r="L35" s="619">
        <f t="shared" si="3"/>
        <v>12</v>
      </c>
      <c r="N35" s="21"/>
    </row>
    <row r="36" spans="1:15" x14ac:dyDescent="0.25">
      <c r="A36" s="650" t="s">
        <v>643</v>
      </c>
      <c r="B36" s="651">
        <v>13</v>
      </c>
      <c r="C36" s="651">
        <v>9</v>
      </c>
      <c r="E36" s="21"/>
      <c r="J36" s="650" t="s">
        <v>643</v>
      </c>
      <c r="K36" s="670">
        <f t="shared" si="2"/>
        <v>13</v>
      </c>
      <c r="L36" s="619">
        <f t="shared" si="3"/>
        <v>9</v>
      </c>
      <c r="N36" s="21"/>
    </row>
    <row r="37" spans="1:15" x14ac:dyDescent="0.25">
      <c r="A37" s="652" t="s">
        <v>365</v>
      </c>
      <c r="B37" s="653">
        <v>132</v>
      </c>
      <c r="C37" s="653">
        <v>23</v>
      </c>
      <c r="J37" s="652" t="s">
        <v>365</v>
      </c>
      <c r="K37" s="671">
        <f t="shared" si="2"/>
        <v>132</v>
      </c>
      <c r="L37" s="620">
        <f t="shared" si="3"/>
        <v>23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1.71</v>
      </c>
      <c r="C42" s="197"/>
      <c r="D42" s="253"/>
      <c r="E42" s="211"/>
      <c r="F42" s="253"/>
      <c r="G42" s="253"/>
      <c r="J42" s="673" t="s">
        <v>488</v>
      </c>
      <c r="K42" s="674">
        <f>B42</f>
        <v>1.71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0.59</v>
      </c>
      <c r="C43" s="197"/>
      <c r="D43" s="253"/>
      <c r="E43" s="254"/>
      <c r="F43" s="253"/>
      <c r="G43" s="253"/>
      <c r="J43" s="675" t="s">
        <v>489</v>
      </c>
      <c r="K43" s="676">
        <f>B43</f>
        <v>0.59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0.98</v>
      </c>
      <c r="C45" s="197"/>
      <c r="D45" s="255"/>
      <c r="E45" s="256"/>
      <c r="F45" s="253"/>
      <c r="G45" s="253"/>
      <c r="J45" s="678" t="s">
        <v>501</v>
      </c>
      <c r="K45" s="674">
        <f>B45</f>
        <v>0.98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1.26</v>
      </c>
      <c r="C46" s="198"/>
      <c r="D46" s="255"/>
      <c r="E46" s="256"/>
      <c r="F46" s="253"/>
      <c r="G46" s="253"/>
      <c r="J46" s="672" t="s">
        <v>502</v>
      </c>
      <c r="K46" s="676">
        <f>B46</f>
        <v>1.26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1.1499999999999999</v>
      </c>
      <c r="C48" s="253"/>
      <c r="D48" s="253"/>
      <c r="E48" s="253"/>
      <c r="F48" s="253"/>
      <c r="G48" s="253"/>
      <c r="J48" s="661" t="s">
        <v>498</v>
      </c>
      <c r="K48" s="679">
        <f>B48</f>
        <v>1.1499999999999999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886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1026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886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122.6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1.22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348676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16138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103.8</v>
      </c>
      <c r="E4" s="600">
        <v>1.24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163.9</v>
      </c>
      <c r="E5" s="751">
        <v>1.97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122.6</v>
      </c>
      <c r="E6" s="959">
        <v>1.22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35</v>
      </c>
      <c r="C4" s="643">
        <v>1.6</v>
      </c>
      <c r="D4" s="643">
        <v>1.2</v>
      </c>
      <c r="E4" s="643">
        <v>0.31</v>
      </c>
      <c r="F4" s="643">
        <v>0.9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35</v>
      </c>
      <c r="C5" s="602">
        <v>1.6</v>
      </c>
      <c r="D5" s="602">
        <v>1.3</v>
      </c>
      <c r="E5" s="602">
        <v>0.32</v>
      </c>
      <c r="F5" s="602">
        <v>1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33</v>
      </c>
      <c r="C6" s="602">
        <v>1.5</v>
      </c>
      <c r="D6" s="602">
        <v>0.7</v>
      </c>
      <c r="E6" s="602">
        <v>0.21</v>
      </c>
      <c r="F6" s="602">
        <v>1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95.4</v>
      </c>
      <c r="C5" s="602">
        <v>80.5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88</v>
      </c>
      <c r="C6" s="602">
        <v>96.6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82.9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2794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310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2379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32456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1502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2790</v>
      </c>
      <c r="C5" s="1034">
        <v>1361</v>
      </c>
      <c r="D5" s="600">
        <v>1429</v>
      </c>
      <c r="G5" s="871" t="s">
        <v>126</v>
      </c>
      <c r="H5" s="637">
        <f>IF(ISBLANK(D7),"",D7)</f>
        <v>1433</v>
      </c>
    </row>
    <row r="6" spans="1:17" x14ac:dyDescent="0.25">
      <c r="A6" s="641">
        <v>2021</v>
      </c>
      <c r="B6" s="1034">
        <v>2808</v>
      </c>
      <c r="C6" s="1034">
        <v>1369</v>
      </c>
      <c r="D6" s="602">
        <v>1439</v>
      </c>
      <c r="G6" s="635" t="s">
        <v>127</v>
      </c>
      <c r="H6" s="623">
        <f>IF(ISBLANK(C7),"",C7)</f>
        <v>1361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2794</v>
      </c>
      <c r="C7" s="1034">
        <v>1361</v>
      </c>
      <c r="D7" s="617">
        <v>1433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1433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1361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4.0999999999999996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1224</v>
      </c>
      <c r="C6" s="55">
        <v>629</v>
      </c>
      <c r="D6" s="55">
        <v>595</v>
      </c>
      <c r="E6" s="70">
        <v>1671</v>
      </c>
      <c r="F6" s="55">
        <v>853</v>
      </c>
      <c r="G6" s="110">
        <v>818</v>
      </c>
      <c r="H6" s="55">
        <v>904</v>
      </c>
      <c r="I6" s="55">
        <v>481</v>
      </c>
      <c r="J6" s="55">
        <v>423</v>
      </c>
      <c r="K6" s="70">
        <v>3562</v>
      </c>
      <c r="L6" s="55">
        <v>1834</v>
      </c>
      <c r="M6" s="110">
        <v>1728</v>
      </c>
      <c r="N6" s="70">
        <v>3516</v>
      </c>
      <c r="O6" s="55">
        <v>1856</v>
      </c>
      <c r="P6" s="110">
        <v>1660</v>
      </c>
      <c r="Q6" s="70">
        <v>13875</v>
      </c>
      <c r="R6" s="55">
        <v>7107</v>
      </c>
      <c r="S6" s="110">
        <v>6768</v>
      </c>
      <c r="T6" s="70">
        <v>22077</v>
      </c>
      <c r="U6" s="55">
        <v>11058</v>
      </c>
      <c r="V6" s="160">
        <v>11019</v>
      </c>
    </row>
    <row r="7" spans="1:22" x14ac:dyDescent="0.25">
      <c r="A7" s="286">
        <v>2021</v>
      </c>
      <c r="B7" s="167">
        <v>1226</v>
      </c>
      <c r="C7" s="94">
        <v>619</v>
      </c>
      <c r="D7" s="94">
        <v>607</v>
      </c>
      <c r="E7" s="167">
        <v>1601</v>
      </c>
      <c r="F7" s="94">
        <v>817</v>
      </c>
      <c r="G7" s="169">
        <v>784</v>
      </c>
      <c r="H7" s="94">
        <v>898</v>
      </c>
      <c r="I7" s="94">
        <v>467</v>
      </c>
      <c r="J7" s="94">
        <v>431</v>
      </c>
      <c r="K7" s="167">
        <v>3506</v>
      </c>
      <c r="L7" s="94">
        <v>1787</v>
      </c>
      <c r="M7" s="169">
        <v>1719</v>
      </c>
      <c r="N7" s="167">
        <v>3438</v>
      </c>
      <c r="O7" s="94">
        <v>1810</v>
      </c>
      <c r="P7" s="169">
        <v>1628</v>
      </c>
      <c r="Q7" s="167">
        <v>13527</v>
      </c>
      <c r="R7" s="94">
        <v>6938</v>
      </c>
      <c r="S7" s="169">
        <v>6589</v>
      </c>
      <c r="T7" s="212">
        <v>21694</v>
      </c>
      <c r="U7" s="58">
        <v>10832</v>
      </c>
      <c r="V7" s="160">
        <v>10862</v>
      </c>
    </row>
    <row r="8" spans="1:22" x14ac:dyDescent="0.25">
      <c r="A8" s="219">
        <v>2022</v>
      </c>
      <c r="B8" s="72">
        <v>1307</v>
      </c>
      <c r="C8" s="61">
        <v>657</v>
      </c>
      <c r="D8" s="61">
        <v>650</v>
      </c>
      <c r="E8" s="72">
        <v>1685</v>
      </c>
      <c r="F8" s="61">
        <v>873</v>
      </c>
      <c r="G8" s="111">
        <v>812</v>
      </c>
      <c r="H8" s="61">
        <v>879</v>
      </c>
      <c r="I8" s="61">
        <v>455</v>
      </c>
      <c r="J8" s="61">
        <v>424</v>
      </c>
      <c r="K8" s="72">
        <v>3669</v>
      </c>
      <c r="L8" s="61">
        <v>1881</v>
      </c>
      <c r="M8" s="111">
        <v>1788</v>
      </c>
      <c r="N8" s="72">
        <v>3275</v>
      </c>
      <c r="O8" s="61">
        <v>1719</v>
      </c>
      <c r="P8" s="111">
        <v>1556</v>
      </c>
      <c r="Q8" s="72">
        <v>13383</v>
      </c>
      <c r="R8" s="61">
        <v>6858</v>
      </c>
      <c r="S8" s="111">
        <v>6525</v>
      </c>
      <c r="T8" s="72">
        <v>21606</v>
      </c>
      <c r="U8" s="61">
        <v>10805</v>
      </c>
      <c r="V8" s="111">
        <v>10801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1307</v>
      </c>
      <c r="C15" s="172">
        <f>E8</f>
        <v>1685</v>
      </c>
      <c r="D15" s="172">
        <f>H8</f>
        <v>879</v>
      </c>
      <c r="E15" s="172">
        <f>K8</f>
        <v>3669</v>
      </c>
      <c r="F15" s="172">
        <f>N8</f>
        <v>3275</v>
      </c>
      <c r="G15" s="172">
        <f>Q8</f>
        <v>13383</v>
      </c>
      <c r="H15" s="334">
        <f>T8</f>
        <v>21606</v>
      </c>
      <c r="M15" s="172">
        <f>K8</f>
        <v>3669</v>
      </c>
      <c r="N15" s="172">
        <f>H15-E15-O15</f>
        <v>12706</v>
      </c>
      <c r="O15" s="172">
        <f>H15-(B15+C15+G15)</f>
        <v>5231</v>
      </c>
      <c r="P15" s="29"/>
      <c r="Q15" s="100">
        <f>M15/H15*100</f>
        <v>16.98139405720633</v>
      </c>
      <c r="R15" s="100">
        <f>N15/H15*100</f>
        <v>58.8077385911321</v>
      </c>
      <c r="S15" s="100">
        <f>O15/H15*100</f>
        <v>24.210867351661573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16.98139405720633</v>
      </c>
      <c r="R18" s="100">
        <f>N15/H15*100</f>
        <v>58.8077385911321</v>
      </c>
      <c r="S18" s="100">
        <f>O15/H15*100</f>
        <v>24.210867351661573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5.2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6.5</v>
      </c>
      <c r="C25" s="357"/>
      <c r="D25" s="357"/>
      <c r="E25" s="72">
        <v>0</v>
      </c>
      <c r="F25" s="357"/>
      <c r="G25" s="461"/>
      <c r="H25" s="72">
        <v>6.49</v>
      </c>
      <c r="I25" s="61">
        <v>10.87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10.87</v>
      </c>
      <c r="F34" s="702">
        <f t="shared" si="3"/>
        <v>2022</v>
      </c>
      <c r="G34" s="676">
        <f t="shared" si="4"/>
        <v>0</v>
      </c>
      <c r="H34" s="676">
        <f t="shared" si="5"/>
        <v>10.87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</v>
      </c>
      <c r="C4" s="600">
        <v>0</v>
      </c>
      <c r="D4" s="600">
        <v>1</v>
      </c>
      <c r="E4" s="599">
        <v>1</v>
      </c>
      <c r="F4" s="600">
        <v>3.5</v>
      </c>
      <c r="G4" s="600">
        <v>0.3</v>
      </c>
    </row>
    <row r="5" spans="1:10" x14ac:dyDescent="0.25">
      <c r="A5" s="286">
        <v>2022</v>
      </c>
      <c r="B5" s="751">
        <v>12</v>
      </c>
      <c r="C5" s="751">
        <v>0</v>
      </c>
      <c r="D5" s="751">
        <v>3</v>
      </c>
      <c r="E5" s="753">
        <v>0</v>
      </c>
      <c r="F5" s="751">
        <v>4.0999999999999996</v>
      </c>
      <c r="G5" s="751">
        <v>0.8</v>
      </c>
    </row>
    <row r="6" spans="1:10" x14ac:dyDescent="0.25">
      <c r="A6" s="218">
        <v>2023</v>
      </c>
      <c r="B6" s="752">
        <v>13</v>
      </c>
      <c r="C6" s="752">
        <v>0</v>
      </c>
      <c r="D6" s="752">
        <v>3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</v>
      </c>
      <c r="C11" s="80">
        <f>IF(ISBLANK(D4),"",D4)</f>
        <v>1</v>
      </c>
      <c r="E11" s="103">
        <f>A4</f>
        <v>2021</v>
      </c>
      <c r="F11" s="80">
        <f>IF(ISBLANK(B4),"",B4)</f>
        <v>11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12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12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13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13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361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474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544</v>
      </c>
    </row>
    <row r="17" spans="2:3" x14ac:dyDescent="0.25">
      <c r="B17" s="253">
        <v>2022</v>
      </c>
      <c r="C17" s="1100">
        <v>495</v>
      </c>
    </row>
    <row r="18" spans="2:3" x14ac:dyDescent="0.25">
      <c r="B18" s="253">
        <v>2023</v>
      </c>
      <c r="C18" s="1100">
        <v>474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544</v>
      </c>
    </row>
    <row r="22" spans="2:3" x14ac:dyDescent="0.25">
      <c r="B22" s="636">
        <f>B17</f>
        <v>2022</v>
      </c>
      <c r="C22" s="636">
        <f t="shared" ref="C22:C23" si="0">IF(ISBLANK(C17),"",C17)</f>
        <v>495</v>
      </c>
    </row>
    <row r="23" spans="2:3" x14ac:dyDescent="0.25">
      <c r="B23" s="636">
        <f>B18</f>
        <v>2023</v>
      </c>
      <c r="C23" s="636">
        <f t="shared" si="0"/>
        <v>474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14</v>
      </c>
      <c r="C5" s="55">
        <v>15</v>
      </c>
      <c r="D5" s="55">
        <v>24</v>
      </c>
      <c r="E5" s="269">
        <f>SUM(B5:D5)</f>
        <v>53</v>
      </c>
      <c r="F5" s="71">
        <v>404</v>
      </c>
      <c r="G5" s="70">
        <v>0.4</v>
      </c>
      <c r="H5" s="55">
        <v>0.1</v>
      </c>
      <c r="I5" s="110">
        <v>0.4</v>
      </c>
      <c r="J5" s="71">
        <v>1.9</v>
      </c>
    </row>
    <row r="6" spans="1:10" x14ac:dyDescent="0.25">
      <c r="A6" s="286">
        <v>2022</v>
      </c>
      <c r="B6" s="757">
        <v>12</v>
      </c>
      <c r="C6" s="758">
        <v>12</v>
      </c>
      <c r="D6" s="758">
        <v>21</v>
      </c>
      <c r="E6" s="270">
        <f>SUM(B6:D6)</f>
        <v>45</v>
      </c>
      <c r="F6" s="214">
        <v>370</v>
      </c>
      <c r="G6" s="457">
        <v>0.3</v>
      </c>
      <c r="H6" s="458">
        <v>0.1</v>
      </c>
      <c r="I6" s="763">
        <v>0.4</v>
      </c>
      <c r="J6" s="214">
        <v>1.7</v>
      </c>
    </row>
    <row r="7" spans="1:10" x14ac:dyDescent="0.25">
      <c r="A7" s="218">
        <v>2023</v>
      </c>
      <c r="B7" s="167">
        <v>20</v>
      </c>
      <c r="C7" s="94">
        <v>15</v>
      </c>
      <c r="D7" s="94">
        <v>18</v>
      </c>
      <c r="E7" s="447">
        <f>SUM(B7:D7)</f>
        <v>53</v>
      </c>
      <c r="F7" s="168">
        <v>361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404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370</v>
      </c>
      <c r="C14" s="28"/>
      <c r="D14" s="28"/>
      <c r="F14" s="625" t="s">
        <v>1526</v>
      </c>
      <c r="G14" s="621">
        <f>IF(ISBLANK(B7),"",B7)</f>
        <v>20</v>
      </c>
      <c r="I14" s="625" t="s">
        <v>1529</v>
      </c>
      <c r="J14" s="621">
        <f>IF(ISBLANK(B7),"",B7)</f>
        <v>20</v>
      </c>
    </row>
    <row r="15" spans="1:10" x14ac:dyDescent="0.25">
      <c r="A15" s="624">
        <f t="shared" ref="A15" si="1">A7</f>
        <v>2023</v>
      </c>
      <c r="B15" s="623">
        <f t="shared" si="0"/>
        <v>361</v>
      </c>
      <c r="C15" s="28"/>
      <c r="D15" s="28"/>
      <c r="F15" s="626" t="s">
        <v>1527</v>
      </c>
      <c r="G15" s="622">
        <f>IF(ISBLANK(C7),"",C7)</f>
        <v>15</v>
      </c>
      <c r="I15" s="626" t="s">
        <v>1538</v>
      </c>
      <c r="J15" s="622">
        <f>IF(ISBLANK(C7),"",C7)</f>
        <v>15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18</v>
      </c>
      <c r="I16" s="627" t="s">
        <v>1539</v>
      </c>
      <c r="J16" s="623">
        <f>IF(ISBLANK(D7),"",D7)</f>
        <v>18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79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</v>
      </c>
      <c r="C6" s="759"/>
      <c r="D6" s="759"/>
      <c r="E6" s="457">
        <v>7.6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18</v>
      </c>
      <c r="C7" s="759"/>
      <c r="D7" s="759"/>
      <c r="E7" s="457">
        <v>7.4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12</v>
      </c>
      <c r="C8" s="760"/>
      <c r="D8" s="760"/>
      <c r="E8" s="601">
        <v>4.7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</v>
      </c>
      <c r="C16" s="755"/>
      <c r="I16" s="700">
        <f>A6</f>
        <v>2020</v>
      </c>
      <c r="J16" s="674">
        <f>IF(ISBLANK(E6),"",E6)</f>
        <v>7.6</v>
      </c>
      <c r="K16" s="756"/>
    </row>
    <row r="17" spans="1:10" x14ac:dyDescent="0.25">
      <c r="A17" s="701">
        <f>A7</f>
        <v>2021</v>
      </c>
      <c r="B17" s="853">
        <f>IF(ISBLANK(B7),"",B7)</f>
        <v>18</v>
      </c>
      <c r="C17" s="755"/>
      <c r="I17" s="701">
        <f>A7</f>
        <v>2021</v>
      </c>
      <c r="J17" s="853">
        <f>IF(ISBLANK(E7),"",E7)</f>
        <v>7.4</v>
      </c>
    </row>
    <row r="18" spans="1:10" x14ac:dyDescent="0.25">
      <c r="A18" s="702">
        <f>A8</f>
        <v>2022</v>
      </c>
      <c r="B18" s="676">
        <f>IF(ISBLANK(B8),"",B8)</f>
        <v>12</v>
      </c>
      <c r="C18" s="755"/>
      <c r="I18" s="702">
        <f>A8</f>
        <v>2022</v>
      </c>
      <c r="J18" s="676">
        <f>IF(ISBLANK(E8),"",E8)</f>
        <v>4.7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16</v>
      </c>
      <c r="D5" s="449">
        <f>IF(ISBLANK(B5),"",A5)</f>
        <v>2021</v>
      </c>
      <c r="E5" s="618">
        <f>IF(ISBLANK(B5),"",B5)</f>
        <v>16</v>
      </c>
      <c r="K5" s="217">
        <v>2020</v>
      </c>
      <c r="L5" s="655">
        <v>2</v>
      </c>
    </row>
    <row r="6" spans="1:12" x14ac:dyDescent="0.25">
      <c r="A6" s="229">
        <v>2022</v>
      </c>
      <c r="B6" s="602">
        <v>16</v>
      </c>
      <c r="D6" s="450">
        <f>IF(ISBLANK(B6),"",A6)</f>
        <v>2022</v>
      </c>
      <c r="E6" s="619">
        <f>IF(ISBLANK(B6),"",B6)</f>
        <v>16</v>
      </c>
      <c r="K6" s="286">
        <v>2021</v>
      </c>
      <c r="L6" s="657">
        <v>3.2</v>
      </c>
    </row>
    <row r="7" spans="1:12" x14ac:dyDescent="0.25">
      <c r="A7" s="123">
        <v>2023</v>
      </c>
      <c r="B7" s="617">
        <v>16</v>
      </c>
      <c r="D7" s="379">
        <f>IF(ISBLANK(B7),"",A7)</f>
        <v>2023</v>
      </c>
      <c r="E7" s="620">
        <f>IF(ISBLANK(B7),"",B7)</f>
        <v>16</v>
      </c>
      <c r="K7" s="219">
        <v>2022</v>
      </c>
      <c r="L7" s="617">
        <v>3.3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14</v>
      </c>
      <c r="C4" s="643">
        <v>57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16</v>
      </c>
      <c r="C5" s="602">
        <v>73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</v>
      </c>
      <c r="C6" s="602">
        <v>79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2737</v>
      </c>
      <c r="D5" s="643">
        <v>349</v>
      </c>
      <c r="E5" s="869">
        <v>12.6</v>
      </c>
      <c r="F5" s="1039">
        <v>12.3</v>
      </c>
      <c r="G5" s="1039">
        <v>13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9</v>
      </c>
      <c r="C6" s="657">
        <v>2388</v>
      </c>
      <c r="D6" s="657">
        <v>312</v>
      </c>
      <c r="E6" s="657">
        <v>12.9</v>
      </c>
      <c r="F6" s="657">
        <v>12.6</v>
      </c>
      <c r="G6" s="657">
        <v>13.2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9</v>
      </c>
      <c r="C7" s="617">
        <v>2379</v>
      </c>
      <c r="D7" s="617">
        <v>310</v>
      </c>
      <c r="E7" s="617">
        <v>12.9</v>
      </c>
      <c r="F7" s="617">
        <v>12.6</v>
      </c>
      <c r="G7" s="617">
        <v>13.3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15.7</v>
      </c>
      <c r="C4" s="655">
        <v>103</v>
      </c>
      <c r="D4" s="655">
        <v>3</v>
      </c>
      <c r="E4" s="655">
        <v>124</v>
      </c>
      <c r="F4" s="655">
        <v>0.6</v>
      </c>
      <c r="G4" s="655">
        <v>12</v>
      </c>
      <c r="H4" s="655">
        <v>1</v>
      </c>
      <c r="I4" s="655">
        <v>8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13.6</v>
      </c>
      <c r="C5" s="602">
        <v>142</v>
      </c>
      <c r="D5" s="602">
        <v>3.9</v>
      </c>
      <c r="E5" s="602">
        <v>124</v>
      </c>
      <c r="F5" s="602">
        <v>0.6</v>
      </c>
      <c r="G5" s="602">
        <v>15</v>
      </c>
      <c r="H5" s="602">
        <v>0</v>
      </c>
      <c r="I5" s="602">
        <v>9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154</v>
      </c>
      <c r="D6" s="617"/>
      <c r="E6" s="617">
        <v>122</v>
      </c>
      <c r="F6" s="617"/>
      <c r="G6" s="617">
        <v>16</v>
      </c>
      <c r="H6" s="617">
        <v>1</v>
      </c>
      <c r="I6" s="617">
        <v>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167</v>
      </c>
      <c r="C4" s="1006">
        <v>82</v>
      </c>
      <c r="D4" s="1006">
        <v>85</v>
      </c>
      <c r="E4" s="1005">
        <v>402</v>
      </c>
      <c r="F4" s="1006">
        <v>222</v>
      </c>
      <c r="G4" s="1006">
        <v>180</v>
      </c>
      <c r="H4" s="1007">
        <v>7.6</v>
      </c>
      <c r="I4" s="1007">
        <v>18.2</v>
      </c>
      <c r="J4" s="1007">
        <v>-10.6</v>
      </c>
      <c r="K4" s="70">
        <v>252</v>
      </c>
      <c r="L4" s="55">
        <v>120</v>
      </c>
      <c r="M4" s="110">
        <v>132</v>
      </c>
      <c r="N4" s="55">
        <v>383</v>
      </c>
      <c r="O4" s="55">
        <v>180</v>
      </c>
      <c r="P4" s="110">
        <v>203</v>
      </c>
    </row>
    <row r="5" spans="1:17" x14ac:dyDescent="0.25">
      <c r="A5" s="286">
        <v>2021</v>
      </c>
      <c r="B5" s="1008">
        <v>190</v>
      </c>
      <c r="C5" s="1009">
        <v>84</v>
      </c>
      <c r="D5" s="1009">
        <v>106</v>
      </c>
      <c r="E5" s="1008">
        <v>471</v>
      </c>
      <c r="F5" s="1009">
        <v>267</v>
      </c>
      <c r="G5" s="1009">
        <v>204</v>
      </c>
      <c r="H5" s="1010">
        <v>8.8000000000000007</v>
      </c>
      <c r="I5" s="1010">
        <v>21.7</v>
      </c>
      <c r="J5" s="1010">
        <v>-13</v>
      </c>
      <c r="K5" s="212">
        <v>338</v>
      </c>
      <c r="L5" s="58">
        <v>149</v>
      </c>
      <c r="M5" s="160">
        <v>189</v>
      </c>
      <c r="N5" s="58">
        <v>456</v>
      </c>
      <c r="O5" s="58">
        <v>217</v>
      </c>
      <c r="P5" s="160">
        <v>239</v>
      </c>
    </row>
    <row r="6" spans="1:17" x14ac:dyDescent="0.25">
      <c r="A6" s="219">
        <v>2022</v>
      </c>
      <c r="B6" s="1011">
        <v>154</v>
      </c>
      <c r="C6" s="1012">
        <v>92</v>
      </c>
      <c r="D6" s="1012">
        <v>62</v>
      </c>
      <c r="E6" s="1011">
        <v>407</v>
      </c>
      <c r="F6" s="1012">
        <v>207</v>
      </c>
      <c r="G6" s="1012">
        <v>200</v>
      </c>
      <c r="H6" s="1013">
        <v>7.1</v>
      </c>
      <c r="I6" s="1013">
        <v>18.8</v>
      </c>
      <c r="J6" s="1013">
        <v>-11.7</v>
      </c>
      <c r="K6" s="1014">
        <v>453</v>
      </c>
      <c r="L6" s="1015">
        <v>226</v>
      </c>
      <c r="M6" s="1016">
        <v>227</v>
      </c>
      <c r="N6" s="1015">
        <v>589</v>
      </c>
      <c r="O6" s="1015">
        <v>298</v>
      </c>
      <c r="P6" s="1016">
        <v>291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85</v>
      </c>
      <c r="C13" s="319">
        <f>IF(ISBLANK(C4),"",C4)</f>
        <v>82</v>
      </c>
      <c r="D13" s="364"/>
      <c r="E13" s="322">
        <f>A4</f>
        <v>2020</v>
      </c>
      <c r="F13" s="319">
        <f>IF(ISBLANK(G4),"",G4)</f>
        <v>180</v>
      </c>
      <c r="G13" s="319">
        <f>IF(ISBLANK(F4),"",F4)</f>
        <v>222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106</v>
      </c>
      <c r="C14" s="320">
        <f t="shared" ref="C14:C15" si="2">IF(ISBLANK(C5),"",C5)</f>
        <v>84</v>
      </c>
      <c r="D14" s="364"/>
      <c r="E14" s="323">
        <f t="shared" ref="E14:E15" si="3">A5</f>
        <v>2021</v>
      </c>
      <c r="F14" s="320">
        <f t="shared" ref="F14:F15" si="4">IF(ISBLANK(G5),"",G5)</f>
        <v>204</v>
      </c>
      <c r="G14" s="320">
        <f t="shared" ref="G14:G15" si="5">IF(ISBLANK(F5),"",F5)</f>
        <v>267</v>
      </c>
      <c r="H14" s="389"/>
      <c r="I14" s="389"/>
      <c r="J14" s="48"/>
      <c r="K14" s="325" t="s">
        <v>536</v>
      </c>
      <c r="L14" s="328">
        <f>IF(ISBLANK(K4),"",K4)</f>
        <v>252</v>
      </c>
      <c r="M14" s="328">
        <f>IF(ISBLANK(K5),"",K5)</f>
        <v>338</v>
      </c>
      <c r="N14" s="328">
        <f>IF(ISBLANK(K6),"",K6)</f>
        <v>453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62</v>
      </c>
      <c r="C15" s="321">
        <f t="shared" si="2"/>
        <v>92</v>
      </c>
      <c r="E15" s="324">
        <f t="shared" si="3"/>
        <v>2022</v>
      </c>
      <c r="F15" s="321">
        <f t="shared" si="4"/>
        <v>200</v>
      </c>
      <c r="G15" s="321">
        <f t="shared" si="5"/>
        <v>207</v>
      </c>
      <c r="H15" s="211"/>
      <c r="I15" s="211"/>
      <c r="J15" s="28"/>
      <c r="K15" s="326" t="s">
        <v>535</v>
      </c>
      <c r="L15" s="329">
        <f>IF(ISBLANK(N4),"",N4)</f>
        <v>383</v>
      </c>
      <c r="M15" s="329">
        <f>IF(ISBLANK(N5),"",N5)</f>
        <v>456</v>
      </c>
      <c r="N15" s="329">
        <f>IF(ISBLANK(N6),"",N6)</f>
        <v>589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252</v>
      </c>
      <c r="M19" s="328">
        <f>IF(ISBLANK(K5),"",K5)</f>
        <v>338</v>
      </c>
      <c r="N19" s="328">
        <f>IF(ISBLANK(K6),"",K6)</f>
        <v>453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383</v>
      </c>
      <c r="M20" s="329">
        <f>IF(ISBLANK(N5),"",N5)</f>
        <v>456</v>
      </c>
      <c r="N20" s="329">
        <f>IF(ISBLANK(N6),"",N6)</f>
        <v>589</v>
      </c>
      <c r="O20" s="364"/>
    </row>
    <row r="21" spans="1:15" x14ac:dyDescent="0.25">
      <c r="A21" s="322">
        <f>A4</f>
        <v>2020</v>
      </c>
      <c r="B21" s="319">
        <f>IF(ISBLANK(D4),"",D4)</f>
        <v>85</v>
      </c>
      <c r="C21" s="319">
        <f>IF(ISBLANK(C4),"",C4)</f>
        <v>82</v>
      </c>
      <c r="E21" s="322">
        <f>A4</f>
        <v>2020</v>
      </c>
      <c r="F21" s="319">
        <f>IF(ISBLANK(G4),"",G4)</f>
        <v>180</v>
      </c>
      <c r="G21" s="319">
        <f>IF(ISBLANK(F4),"",F4)</f>
        <v>222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106</v>
      </c>
      <c r="C22" s="320">
        <f t="shared" ref="C22:C23" si="8">IF(ISBLANK(C5),"",C5)</f>
        <v>84</v>
      </c>
      <c r="E22" s="323">
        <f t="shared" ref="E22:E23" si="9">A5</f>
        <v>2021</v>
      </c>
      <c r="F22" s="320">
        <f t="shared" ref="F22:F23" si="10">IF(ISBLANK(G5),"",G5)</f>
        <v>204</v>
      </c>
      <c r="G22" s="320">
        <f t="shared" ref="G22:G23" si="11">IF(ISBLANK(F5),"",F5)</f>
        <v>267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62</v>
      </c>
      <c r="C23" s="321">
        <f t="shared" si="8"/>
        <v>92</v>
      </c>
      <c r="E23" s="324">
        <f t="shared" si="9"/>
        <v>2022</v>
      </c>
      <c r="F23" s="321">
        <f t="shared" si="10"/>
        <v>200</v>
      </c>
      <c r="G23" s="321">
        <f t="shared" si="11"/>
        <v>207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15</v>
      </c>
      <c r="F5" s="616"/>
      <c r="G5" s="945"/>
      <c r="H5" s="599">
        <v>90</v>
      </c>
      <c r="I5" s="616">
        <v>34</v>
      </c>
      <c r="J5" s="616">
        <v>56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15</v>
      </c>
      <c r="F6" s="1028"/>
      <c r="G6" s="980"/>
      <c r="H6" s="1034">
        <v>112</v>
      </c>
      <c r="I6" s="1028">
        <v>29</v>
      </c>
      <c r="J6" s="1028">
        <v>83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6</v>
      </c>
      <c r="F7" s="1028"/>
      <c r="G7" s="980"/>
      <c r="H7" s="1034">
        <v>61</v>
      </c>
      <c r="I7" s="1028">
        <v>15</v>
      </c>
      <c r="J7" s="1028">
        <v>46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15</v>
      </c>
    </row>
    <row r="15" spans="1:12" ht="30" x14ac:dyDescent="0.25">
      <c r="A15" s="833" t="s">
        <v>1543</v>
      </c>
      <c r="B15" s="623">
        <f>IF(ISBLANK(J7),"",J7)</f>
        <v>46</v>
      </c>
    </row>
    <row r="17" spans="1:2" x14ac:dyDescent="0.25">
      <c r="A17" s="625" t="s">
        <v>1540</v>
      </c>
      <c r="B17" s="621">
        <f>IF(ISBLANK(I7),"",I7)</f>
        <v>15</v>
      </c>
    </row>
    <row r="18" spans="1:2" x14ac:dyDescent="0.25">
      <c r="A18" s="627" t="s">
        <v>1541</v>
      </c>
      <c r="B18" s="623">
        <f>IF(ISBLANK(J7),"",J7)</f>
        <v>46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68.8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70.8</v>
      </c>
      <c r="C6" s="614">
        <v>31.4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72</v>
      </c>
      <c r="C10" s="614">
        <v>31.4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68.8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546.08000000000004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180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7150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95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5000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31574.21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4.0999999999999996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546.08000000000004</v>
      </c>
      <c r="C5" s="611">
        <v>307.24</v>
      </c>
      <c r="D5" s="751">
        <v>6152</v>
      </c>
      <c r="E5" s="751">
        <v>28</v>
      </c>
      <c r="G5" s="358">
        <v>2014</v>
      </c>
      <c r="H5" s="70">
        <v>31708.560000000001</v>
      </c>
      <c r="I5" s="55">
        <v>13754.06</v>
      </c>
      <c r="J5" s="55">
        <v>17954.5</v>
      </c>
      <c r="K5" s="71">
        <v>47</v>
      </c>
    </row>
    <row r="6" spans="1:12" x14ac:dyDescent="0.25">
      <c r="A6" s="286">
        <v>2021</v>
      </c>
      <c r="B6" s="601">
        <v>546.08000000000004</v>
      </c>
      <c r="C6" s="612">
        <v>307.83999999999997</v>
      </c>
      <c r="D6" s="959">
        <v>5990</v>
      </c>
      <c r="E6" s="959">
        <v>28</v>
      </c>
      <c r="G6" s="480">
        <v>2017</v>
      </c>
      <c r="H6" s="212">
        <v>31535.23</v>
      </c>
      <c r="I6" s="58">
        <v>13754.01</v>
      </c>
      <c r="J6" s="58">
        <v>17781.22</v>
      </c>
      <c r="K6" s="214">
        <v>47</v>
      </c>
    </row>
    <row r="7" spans="1:12" x14ac:dyDescent="0.25">
      <c r="A7" s="218">
        <v>2022</v>
      </c>
      <c r="B7" s="601">
        <v>546.08000000000004</v>
      </c>
      <c r="C7" s="612">
        <v>307.83999999999997</v>
      </c>
      <c r="D7" s="959">
        <v>6178</v>
      </c>
      <c r="E7" s="959">
        <v>29</v>
      </c>
      <c r="G7" s="482">
        <v>2020</v>
      </c>
      <c r="H7" s="72">
        <v>31574.21</v>
      </c>
      <c r="I7" s="61">
        <v>13754.01</v>
      </c>
      <c r="J7" s="61">
        <v>17820.2</v>
      </c>
      <c r="K7" s="73">
        <v>47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307.83999999999997</v>
      </c>
      <c r="D14" s="631">
        <f>A5</f>
        <v>2020</v>
      </c>
      <c r="E14" s="625">
        <f>IF(ISBLANK(D5),"",D5)</f>
        <v>6152</v>
      </c>
      <c r="F14" s="211"/>
      <c r="G14" s="634" t="s">
        <v>925</v>
      </c>
      <c r="H14" s="621">
        <f>IF(ISBLANK(J7),"",J7)</f>
        <v>17820.2</v>
      </c>
      <c r="I14" s="211"/>
      <c r="J14" s="211"/>
    </row>
    <row r="15" spans="1:12" x14ac:dyDescent="0.25">
      <c r="A15" s="870" t="s">
        <v>16</v>
      </c>
      <c r="B15" s="630">
        <f>IF(ISBLANK(B7),"",B7)</f>
        <v>546.08000000000004</v>
      </c>
      <c r="D15" s="632">
        <f t="shared" ref="D15:D16" si="0">A6</f>
        <v>2021</v>
      </c>
      <c r="E15" s="626">
        <f>IF(ISBLANK(D6),"",D6)</f>
        <v>5990</v>
      </c>
      <c r="F15" s="211"/>
      <c r="G15" s="635" t="s">
        <v>926</v>
      </c>
      <c r="H15" s="623">
        <f>IF(ISBLANK(I7),"",I7)</f>
        <v>13754.01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6178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307.83999999999997</v>
      </c>
      <c r="F19" s="253"/>
      <c r="G19" s="634" t="s">
        <v>529</v>
      </c>
      <c r="H19" s="621">
        <f>IF(ISBLANK(J7),"",J7)</f>
        <v>17820.2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546.08000000000004</v>
      </c>
      <c r="F20" s="253"/>
      <c r="G20" s="635" t="s">
        <v>528</v>
      </c>
      <c r="H20" s="623">
        <f>IF(ISBLANK(I7),"",I7)</f>
        <v>13754.01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6.4</v>
      </c>
      <c r="C5" s="1092">
        <v>4994</v>
      </c>
      <c r="D5" s="1093">
        <v>110</v>
      </c>
      <c r="E5" s="1092">
        <v>3895</v>
      </c>
      <c r="F5" s="1093">
        <v>85</v>
      </c>
    </row>
    <row r="6" spans="1:9" x14ac:dyDescent="0.25">
      <c r="A6" s="218">
        <v>2021</v>
      </c>
      <c r="B6" s="1092">
        <v>4.7</v>
      </c>
      <c r="C6" s="1092">
        <v>7150</v>
      </c>
      <c r="D6" s="1093">
        <v>180</v>
      </c>
      <c r="E6" s="1092">
        <v>5000</v>
      </c>
      <c r="F6" s="1093">
        <v>95</v>
      </c>
    </row>
    <row r="7" spans="1:9" x14ac:dyDescent="0.25">
      <c r="A7" s="219">
        <v>2022</v>
      </c>
      <c r="B7" s="73">
        <v>4.0999999999999996</v>
      </c>
      <c r="C7" s="73">
        <v>7150</v>
      </c>
      <c r="D7" s="73">
        <v>180</v>
      </c>
      <c r="E7" s="73">
        <v>5000</v>
      </c>
      <c r="F7" s="73">
        <v>95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132367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104327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28040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517369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406273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111096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104902</v>
      </c>
      <c r="C5" s="458">
        <v>86390</v>
      </c>
      <c r="D5" s="458">
        <v>18512</v>
      </c>
      <c r="E5" s="457">
        <v>432648</v>
      </c>
      <c r="F5" s="458">
        <v>339631</v>
      </c>
      <c r="G5" s="458">
        <v>93017</v>
      </c>
      <c r="H5" s="457">
        <v>3.9</v>
      </c>
      <c r="I5" s="763">
        <v>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116087</v>
      </c>
      <c r="C6" s="458">
        <v>99233</v>
      </c>
      <c r="D6" s="458">
        <v>16854</v>
      </c>
      <c r="E6" s="457">
        <v>427004</v>
      </c>
      <c r="F6" s="458">
        <v>360141</v>
      </c>
      <c r="G6" s="458">
        <v>66863</v>
      </c>
      <c r="H6" s="457">
        <v>3.6</v>
      </c>
      <c r="I6" s="763">
        <v>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132367</v>
      </c>
      <c r="C7" s="612">
        <v>104327</v>
      </c>
      <c r="D7" s="612">
        <v>28040</v>
      </c>
      <c r="E7" s="601">
        <v>517369</v>
      </c>
      <c r="F7" s="612">
        <v>406273</v>
      </c>
      <c r="G7" s="612">
        <v>111096</v>
      </c>
      <c r="H7" s="947">
        <v>3.9</v>
      </c>
      <c r="I7" s="948">
        <v>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104902</v>
      </c>
      <c r="C14" s="674">
        <f t="shared" ref="C14:D14" si="0">IF(ISBLANK(C5),"",C5)</f>
        <v>86390</v>
      </c>
      <c r="D14" s="669">
        <f t="shared" si="0"/>
        <v>18512</v>
      </c>
      <c r="F14" s="884">
        <f>A5</f>
        <v>2020</v>
      </c>
      <c r="G14" s="674">
        <f>IF(ISBLANK(E5),"",E5)</f>
        <v>432648</v>
      </c>
      <c r="H14" s="674">
        <f t="shared" ref="H14:I16" si="1">IF(ISBLANK(F5),"",F5)</f>
        <v>339631</v>
      </c>
      <c r="I14" s="669">
        <f t="shared" si="1"/>
        <v>93017</v>
      </c>
      <c r="J14" s="756"/>
      <c r="K14" s="884">
        <f>A5</f>
        <v>2020</v>
      </c>
      <c r="L14" s="674">
        <f>IF(ISBLANK(H5),"",H5)</f>
        <v>3.9</v>
      </c>
      <c r="M14" s="669">
        <f>IF(ISBLANK(I5),"",I5)</f>
        <v>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116087</v>
      </c>
      <c r="C15" s="879">
        <f t="shared" si="3"/>
        <v>99233</v>
      </c>
      <c r="D15" s="886">
        <f t="shared" si="3"/>
        <v>16854</v>
      </c>
      <c r="F15" s="890">
        <f t="shared" ref="F15:F16" si="4">A6</f>
        <v>2021</v>
      </c>
      <c r="G15" s="853">
        <f t="shared" ref="G15:G16" si="5">IF(ISBLANK(E6),"",E6)</f>
        <v>427004</v>
      </c>
      <c r="H15" s="853">
        <f t="shared" si="1"/>
        <v>360141</v>
      </c>
      <c r="I15" s="670">
        <f t="shared" si="1"/>
        <v>66863</v>
      </c>
      <c r="J15" s="211"/>
      <c r="K15" s="890">
        <f t="shared" ref="K15:K16" si="6">A6</f>
        <v>2021</v>
      </c>
      <c r="L15" s="853">
        <f t="shared" ref="L15:M16" si="7">IF(ISBLANK(H6),"",H6)</f>
        <v>3.6</v>
      </c>
      <c r="M15" s="670">
        <f t="shared" si="7"/>
        <v>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132367</v>
      </c>
      <c r="C16" s="888">
        <f t="shared" si="3"/>
        <v>104327</v>
      </c>
      <c r="D16" s="889">
        <f t="shared" si="3"/>
        <v>28040</v>
      </c>
      <c r="F16" s="891">
        <f t="shared" si="4"/>
        <v>2022</v>
      </c>
      <c r="G16" s="676">
        <f t="shared" si="5"/>
        <v>517369</v>
      </c>
      <c r="H16" s="676">
        <f t="shared" si="1"/>
        <v>406273</v>
      </c>
      <c r="I16" s="671">
        <f t="shared" si="1"/>
        <v>111096</v>
      </c>
      <c r="J16" s="211"/>
      <c r="K16" s="891">
        <f t="shared" si="6"/>
        <v>2022</v>
      </c>
      <c r="L16" s="676">
        <f t="shared" si="7"/>
        <v>3.9</v>
      </c>
      <c r="M16" s="671">
        <f t="shared" si="7"/>
        <v>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104902</v>
      </c>
      <c r="C22" s="674">
        <f t="shared" ref="C22:D22" si="8">IF(ISBLANK(C5),"",C5)</f>
        <v>86390</v>
      </c>
      <c r="D22" s="669">
        <f t="shared" si="8"/>
        <v>18512</v>
      </c>
      <c r="F22" s="884">
        <f>A5</f>
        <v>2020</v>
      </c>
      <c r="G22" s="674">
        <f>IF(ISBLANK(E5),"",E5)</f>
        <v>432648</v>
      </c>
      <c r="H22" s="674">
        <f t="shared" ref="H22:I24" si="9">IF(ISBLANK(F5),"",F5)</f>
        <v>339631</v>
      </c>
      <c r="I22" s="669">
        <f t="shared" si="9"/>
        <v>93017</v>
      </c>
      <c r="J22" s="756"/>
      <c r="K22" s="884">
        <f>A5</f>
        <v>2020</v>
      </c>
      <c r="L22" s="674">
        <f>IF(ISBLANK(H5),"",H5)</f>
        <v>3.9</v>
      </c>
      <c r="M22" s="669">
        <f>IF(ISBLANK(I5),"",I5)</f>
        <v>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116087</v>
      </c>
      <c r="C23" s="853">
        <f t="shared" si="11"/>
        <v>99233</v>
      </c>
      <c r="D23" s="670">
        <f t="shared" si="11"/>
        <v>16854</v>
      </c>
      <c r="F23" s="890">
        <f t="shared" ref="F23:F24" si="12">A6</f>
        <v>2021</v>
      </c>
      <c r="G23" s="853">
        <f t="shared" ref="G23:G24" si="13">IF(ISBLANK(E6),"",E6)</f>
        <v>427004</v>
      </c>
      <c r="H23" s="853">
        <f t="shared" si="9"/>
        <v>360141</v>
      </c>
      <c r="I23" s="670">
        <f t="shared" si="9"/>
        <v>66863</v>
      </c>
      <c r="J23" s="211"/>
      <c r="K23" s="890">
        <f t="shared" ref="K23:K24" si="14">A6</f>
        <v>2021</v>
      </c>
      <c r="L23" s="853">
        <f t="shared" ref="L23:M24" si="15">IF(ISBLANK(H6),"",H6)</f>
        <v>3.6</v>
      </c>
      <c r="M23" s="670">
        <f t="shared" si="15"/>
        <v>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132367</v>
      </c>
      <c r="C24" s="676">
        <f t="shared" si="11"/>
        <v>104327</v>
      </c>
      <c r="D24" s="671">
        <f t="shared" si="11"/>
        <v>28040</v>
      </c>
      <c r="F24" s="891">
        <f t="shared" si="12"/>
        <v>2022</v>
      </c>
      <c r="G24" s="676">
        <f t="shared" si="13"/>
        <v>517369</v>
      </c>
      <c r="H24" s="676">
        <f t="shared" si="9"/>
        <v>406273</v>
      </c>
      <c r="I24" s="671">
        <f t="shared" si="9"/>
        <v>111096</v>
      </c>
      <c r="J24" s="211"/>
      <c r="K24" s="891">
        <f t="shared" si="14"/>
        <v>2022</v>
      </c>
      <c r="L24" s="676">
        <f t="shared" si="15"/>
        <v>3.9</v>
      </c>
      <c r="M24" s="671">
        <f t="shared" si="15"/>
        <v>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65</v>
      </c>
      <c r="C3" s="71">
        <v>31</v>
      </c>
      <c r="D3" s="71">
        <v>12.3</v>
      </c>
      <c r="F3" s="105" t="s">
        <v>537</v>
      </c>
      <c r="G3" s="97">
        <f>IF(ISBLANK(B3),"",B3)</f>
        <v>65</v>
      </c>
      <c r="H3" s="97">
        <f>IF(ISBLANK(B4),"",B4)</f>
        <v>98</v>
      </c>
      <c r="I3" s="97">
        <f>IF(ISBLANK(B5),"",B5)</f>
        <v>97</v>
      </c>
      <c r="J3" s="365"/>
    </row>
    <row r="4" spans="1:12" x14ac:dyDescent="0.25">
      <c r="A4" s="286">
        <v>2021</v>
      </c>
      <c r="B4" s="214">
        <v>98</v>
      </c>
      <c r="C4" s="214">
        <v>30</v>
      </c>
      <c r="D4" s="214">
        <v>14.2</v>
      </c>
      <c r="F4" s="130" t="s">
        <v>538</v>
      </c>
      <c r="G4" s="98">
        <f>IF(ISBLANK(C3),"",C3)</f>
        <v>31</v>
      </c>
      <c r="H4" s="98">
        <f>IF(ISBLANK(C4),"",C4)</f>
        <v>30</v>
      </c>
      <c r="I4" s="98">
        <f>IF(ISBLANK(C5),"",C5)</f>
        <v>25</v>
      </c>
      <c r="J4" s="365"/>
    </row>
    <row r="5" spans="1:12" x14ac:dyDescent="0.25">
      <c r="A5" s="218">
        <v>2022</v>
      </c>
      <c r="B5" s="168">
        <v>97</v>
      </c>
      <c r="C5" s="168">
        <v>25</v>
      </c>
      <c r="D5" s="168">
        <v>12.4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65</v>
      </c>
      <c r="H8" s="97">
        <f>IF(ISBLANK(B4),"",B4)</f>
        <v>98</v>
      </c>
      <c r="I8" s="97">
        <f>IF(ISBLANK(B5),"",B5)</f>
        <v>97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31</v>
      </c>
      <c r="H9" s="98">
        <f>IF(ISBLANK(C4),"",C4)</f>
        <v>30</v>
      </c>
      <c r="I9" s="98">
        <f>IF(ISBLANK(C5),"",C5)</f>
        <v>25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12.3</v>
      </c>
      <c r="H13" s="132">
        <f>IF(ISBLANK(D4),"",D4)</f>
        <v>14.2</v>
      </c>
      <c r="I13" s="132">
        <f>IF(ISBLANK(D5),"",D5)</f>
        <v>12.4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459</v>
      </c>
      <c r="C4" s="110">
        <v>458</v>
      </c>
      <c r="E4" s="29" t="s">
        <v>540</v>
      </c>
      <c r="F4" s="163">
        <f>B4/($B$22+$C$22)*100</f>
        <v>2.1244098861427378</v>
      </c>
      <c r="G4" s="163">
        <f>C4/($B$22+$C$22)*100</f>
        <v>2.1197815421642137</v>
      </c>
      <c r="J4" s="29" t="s">
        <v>540</v>
      </c>
      <c r="K4" s="163">
        <f>G4</f>
        <v>2.1197815421642137</v>
      </c>
    </row>
    <row r="5" spans="1:11" x14ac:dyDescent="0.25">
      <c r="A5" s="202" t="s">
        <v>541</v>
      </c>
      <c r="B5" s="212">
        <v>481</v>
      </c>
      <c r="C5" s="160">
        <v>509</v>
      </c>
      <c r="E5" s="29" t="s">
        <v>541</v>
      </c>
      <c r="F5" s="163">
        <f t="shared" ref="F5:G21" si="0">B5/($B$22+$C$22)*100</f>
        <v>2.2262334536702766</v>
      </c>
      <c r="G5" s="163">
        <f t="shared" si="0"/>
        <v>2.3558270850689622</v>
      </c>
      <c r="J5" s="29" t="s">
        <v>541</v>
      </c>
      <c r="K5" s="163">
        <f t="shared" ref="K5:K21" si="1">G5</f>
        <v>2.3558270850689622</v>
      </c>
    </row>
    <row r="6" spans="1:11" x14ac:dyDescent="0.25">
      <c r="A6" s="202" t="s">
        <v>542</v>
      </c>
      <c r="B6" s="212">
        <v>522</v>
      </c>
      <c r="C6" s="160">
        <v>563</v>
      </c>
      <c r="E6" s="29" t="s">
        <v>542</v>
      </c>
      <c r="F6" s="163">
        <f t="shared" si="0"/>
        <v>2.4159955567897806</v>
      </c>
      <c r="G6" s="163">
        <f t="shared" si="0"/>
        <v>2.6057576599092842</v>
      </c>
      <c r="J6" s="29" t="s">
        <v>542</v>
      </c>
      <c r="K6" s="163">
        <f t="shared" si="1"/>
        <v>2.6057576599092842</v>
      </c>
    </row>
    <row r="7" spans="1:11" x14ac:dyDescent="0.25">
      <c r="A7" s="202" t="s">
        <v>543</v>
      </c>
      <c r="B7" s="212">
        <v>517</v>
      </c>
      <c r="C7" s="160">
        <v>567</v>
      </c>
      <c r="E7" s="29" t="s">
        <v>543</v>
      </c>
      <c r="F7" s="163">
        <f t="shared" si="0"/>
        <v>2.3928538368971584</v>
      </c>
      <c r="G7" s="163">
        <f t="shared" si="0"/>
        <v>2.6242710358233823</v>
      </c>
      <c r="J7" s="29" t="s">
        <v>543</v>
      </c>
      <c r="K7" s="163">
        <f t="shared" si="1"/>
        <v>2.6242710358233823</v>
      </c>
    </row>
    <row r="8" spans="1:11" x14ac:dyDescent="0.25">
      <c r="A8" s="202" t="s">
        <v>544</v>
      </c>
      <c r="B8" s="212">
        <v>510</v>
      </c>
      <c r="C8" s="160">
        <v>572</v>
      </c>
      <c r="E8" s="29" t="s">
        <v>544</v>
      </c>
      <c r="F8" s="163">
        <f t="shared" si="0"/>
        <v>2.3604554290474868</v>
      </c>
      <c r="G8" s="163">
        <f t="shared" si="0"/>
        <v>2.6474127557160045</v>
      </c>
      <c r="J8" s="29" t="s">
        <v>544</v>
      </c>
      <c r="K8" s="163">
        <f t="shared" si="1"/>
        <v>2.6474127557160045</v>
      </c>
    </row>
    <row r="9" spans="1:11" x14ac:dyDescent="0.25">
      <c r="A9" s="202" t="s">
        <v>545</v>
      </c>
      <c r="B9" s="212">
        <v>529</v>
      </c>
      <c r="C9" s="160">
        <v>580</v>
      </c>
      <c r="E9" s="29" t="s">
        <v>545</v>
      </c>
      <c r="F9" s="163">
        <f t="shared" si="0"/>
        <v>2.4483939646394521</v>
      </c>
      <c r="G9" s="163">
        <f t="shared" si="0"/>
        <v>2.6844395075442007</v>
      </c>
      <c r="J9" s="29" t="s">
        <v>545</v>
      </c>
      <c r="K9" s="163">
        <f t="shared" si="1"/>
        <v>2.6844395075442007</v>
      </c>
    </row>
    <row r="10" spans="1:11" x14ac:dyDescent="0.25">
      <c r="A10" s="202" t="s">
        <v>546</v>
      </c>
      <c r="B10" s="212">
        <v>571</v>
      </c>
      <c r="C10" s="160">
        <v>576</v>
      </c>
      <c r="E10" s="29" t="s">
        <v>546</v>
      </c>
      <c r="F10" s="163">
        <f t="shared" si="0"/>
        <v>2.6427844117374804</v>
      </c>
      <c r="G10" s="163">
        <f t="shared" si="0"/>
        <v>2.6659261316301026</v>
      </c>
      <c r="J10" s="29" t="s">
        <v>546</v>
      </c>
      <c r="K10" s="163">
        <f t="shared" si="1"/>
        <v>2.6659261316301026</v>
      </c>
    </row>
    <row r="11" spans="1:11" x14ac:dyDescent="0.25">
      <c r="A11" s="202" t="s">
        <v>547</v>
      </c>
      <c r="B11" s="212">
        <v>658</v>
      </c>
      <c r="C11" s="160">
        <v>679</v>
      </c>
      <c r="E11" s="29" t="s">
        <v>547</v>
      </c>
      <c r="F11" s="163">
        <f t="shared" si="0"/>
        <v>3.0454503378691102</v>
      </c>
      <c r="G11" s="163">
        <f t="shared" si="0"/>
        <v>3.1426455614181248</v>
      </c>
      <c r="J11" s="29" t="s">
        <v>547</v>
      </c>
      <c r="K11" s="163">
        <f t="shared" si="1"/>
        <v>3.1426455614181248</v>
      </c>
    </row>
    <row r="12" spans="1:11" x14ac:dyDescent="0.25">
      <c r="A12" s="202" t="s">
        <v>548</v>
      </c>
      <c r="B12" s="212">
        <v>702</v>
      </c>
      <c r="C12" s="160">
        <v>797</v>
      </c>
      <c r="E12" s="29" t="s">
        <v>548</v>
      </c>
      <c r="F12" s="163">
        <f t="shared" si="0"/>
        <v>3.2490974729241873</v>
      </c>
      <c r="G12" s="163">
        <f t="shared" si="0"/>
        <v>3.6887901508840137</v>
      </c>
      <c r="J12" s="29" t="s">
        <v>548</v>
      </c>
      <c r="K12" s="163">
        <f t="shared" si="1"/>
        <v>3.6887901508840137</v>
      </c>
    </row>
    <row r="13" spans="1:11" x14ac:dyDescent="0.25">
      <c r="A13" s="202" t="s">
        <v>549</v>
      </c>
      <c r="B13" s="212">
        <v>779</v>
      </c>
      <c r="C13" s="160">
        <v>830</v>
      </c>
      <c r="E13" s="29" t="s">
        <v>549</v>
      </c>
      <c r="F13" s="163">
        <f t="shared" si="0"/>
        <v>3.6054799592705731</v>
      </c>
      <c r="G13" s="163">
        <f t="shared" si="0"/>
        <v>3.8415255021753221</v>
      </c>
      <c r="J13" s="29" t="s">
        <v>549</v>
      </c>
      <c r="K13" s="163">
        <f t="shared" si="1"/>
        <v>3.8415255021753221</v>
      </c>
    </row>
    <row r="14" spans="1:11" x14ac:dyDescent="0.25">
      <c r="A14" s="202" t="s">
        <v>550</v>
      </c>
      <c r="B14" s="212">
        <v>717</v>
      </c>
      <c r="C14" s="160">
        <v>744</v>
      </c>
      <c r="E14" s="29" t="s">
        <v>550</v>
      </c>
      <c r="F14" s="163">
        <f t="shared" si="0"/>
        <v>3.3185226326020549</v>
      </c>
      <c r="G14" s="163">
        <f t="shared" si="0"/>
        <v>3.4434879200222159</v>
      </c>
      <c r="J14" s="29" t="s">
        <v>550</v>
      </c>
      <c r="K14" s="163">
        <f t="shared" si="1"/>
        <v>3.4434879200222159</v>
      </c>
    </row>
    <row r="15" spans="1:11" x14ac:dyDescent="0.25">
      <c r="A15" s="202" t="s">
        <v>551</v>
      </c>
      <c r="B15" s="212">
        <v>675</v>
      </c>
      <c r="C15" s="160">
        <v>691</v>
      </c>
      <c r="E15" s="29" t="s">
        <v>551</v>
      </c>
      <c r="F15" s="163">
        <f t="shared" si="0"/>
        <v>3.1241321855040267</v>
      </c>
      <c r="G15" s="163">
        <f t="shared" si="0"/>
        <v>3.1981856891604181</v>
      </c>
      <c r="J15" s="29" t="s">
        <v>551</v>
      </c>
      <c r="K15" s="163">
        <f t="shared" si="1"/>
        <v>3.1981856891604181</v>
      </c>
    </row>
    <row r="16" spans="1:11" x14ac:dyDescent="0.25">
      <c r="A16" s="202" t="s">
        <v>552</v>
      </c>
      <c r="B16" s="212">
        <v>867</v>
      </c>
      <c r="C16" s="160">
        <v>822</v>
      </c>
      <c r="E16" s="29" t="s">
        <v>552</v>
      </c>
      <c r="F16" s="163">
        <f t="shared" si="0"/>
        <v>4.012774229380728</v>
      </c>
      <c r="G16" s="163">
        <f t="shared" si="0"/>
        <v>3.8044987503471259</v>
      </c>
      <c r="J16" s="29" t="s">
        <v>552</v>
      </c>
      <c r="K16" s="163">
        <f t="shared" si="1"/>
        <v>3.8044987503471259</v>
      </c>
    </row>
    <row r="17" spans="1:11" x14ac:dyDescent="0.25">
      <c r="A17" s="202" t="s">
        <v>553</v>
      </c>
      <c r="B17" s="212">
        <v>979</v>
      </c>
      <c r="C17" s="160">
        <v>923</v>
      </c>
      <c r="E17" s="29" t="s">
        <v>553</v>
      </c>
      <c r="F17" s="163">
        <f t="shared" si="0"/>
        <v>4.5311487549754697</v>
      </c>
      <c r="G17" s="163">
        <f t="shared" si="0"/>
        <v>4.2719614921780984</v>
      </c>
      <c r="J17" s="29" t="s">
        <v>553</v>
      </c>
      <c r="K17" s="163">
        <f t="shared" si="1"/>
        <v>4.2719614921780984</v>
      </c>
    </row>
    <row r="18" spans="1:11" x14ac:dyDescent="0.25">
      <c r="A18" s="202" t="s">
        <v>554</v>
      </c>
      <c r="B18" s="212">
        <v>803</v>
      </c>
      <c r="C18" s="160">
        <v>733</v>
      </c>
      <c r="E18" s="29" t="s">
        <v>554</v>
      </c>
      <c r="F18" s="163">
        <f t="shared" si="0"/>
        <v>3.7165602147551611</v>
      </c>
      <c r="G18" s="163">
        <f t="shared" si="0"/>
        <v>3.3925761362584468</v>
      </c>
      <c r="J18" s="29" t="s">
        <v>554</v>
      </c>
      <c r="K18" s="163">
        <f t="shared" si="1"/>
        <v>3.3925761362584468</v>
      </c>
    </row>
    <row r="19" spans="1:11" x14ac:dyDescent="0.25">
      <c r="A19" s="202" t="s">
        <v>555</v>
      </c>
      <c r="B19" s="212">
        <v>467</v>
      </c>
      <c r="C19" s="160">
        <v>370</v>
      </c>
      <c r="E19" s="29" t="s">
        <v>555</v>
      </c>
      <c r="F19" s="163">
        <f t="shared" si="0"/>
        <v>2.161436637970934</v>
      </c>
      <c r="G19" s="163">
        <f t="shared" si="0"/>
        <v>1.7124872720540592</v>
      </c>
      <c r="J19" s="29" t="s">
        <v>555</v>
      </c>
      <c r="K19" s="163">
        <f t="shared" si="1"/>
        <v>1.7124872720540592</v>
      </c>
    </row>
    <row r="20" spans="1:11" x14ac:dyDescent="0.25">
      <c r="A20" s="202" t="s">
        <v>556</v>
      </c>
      <c r="B20" s="212">
        <v>342</v>
      </c>
      <c r="C20" s="160">
        <v>238</v>
      </c>
      <c r="E20" s="29" t="s">
        <v>556</v>
      </c>
      <c r="F20" s="163">
        <f t="shared" si="0"/>
        <v>1.5828936406553733</v>
      </c>
      <c r="G20" s="163">
        <f t="shared" si="0"/>
        <v>1.1015458668888272</v>
      </c>
      <c r="J20" s="29" t="s">
        <v>556</v>
      </c>
      <c r="K20" s="163">
        <f t="shared" si="1"/>
        <v>1.1015458668888272</v>
      </c>
    </row>
    <row r="21" spans="1:11" x14ac:dyDescent="0.25">
      <c r="A21" s="203" t="s">
        <v>557</v>
      </c>
      <c r="B21" s="72">
        <v>223</v>
      </c>
      <c r="C21" s="111">
        <v>153</v>
      </c>
      <c r="E21" s="31" t="s">
        <v>557</v>
      </c>
      <c r="F21" s="163">
        <f t="shared" si="0"/>
        <v>1.0321207072109599</v>
      </c>
      <c r="G21" s="163">
        <f t="shared" si="0"/>
        <v>0.70813662871424599</v>
      </c>
      <c r="J21" s="31" t="s">
        <v>557</v>
      </c>
      <c r="K21" s="210">
        <f t="shared" si="1"/>
        <v>0.70813662871424599</v>
      </c>
    </row>
    <row r="22" spans="1:11" x14ac:dyDescent="0.25">
      <c r="A22" s="309" t="s">
        <v>16</v>
      </c>
      <c r="B22" s="121">
        <f>SUM(B4:B21)</f>
        <v>10801</v>
      </c>
      <c r="C22" s="124">
        <f>SUM(C4:C21)</f>
        <v>10805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580</v>
      </c>
      <c r="C3" s="110">
        <v>1214</v>
      </c>
      <c r="E3" s="297" t="s">
        <v>709</v>
      </c>
      <c r="F3" s="71">
        <v>44.63</v>
      </c>
      <c r="G3" s="71">
        <v>49.85</v>
      </c>
      <c r="K3" s="122" t="s">
        <v>16</v>
      </c>
      <c r="L3" s="71">
        <v>2.92</v>
      </c>
      <c r="M3" s="71">
        <v>2.5299999999999998</v>
      </c>
    </row>
    <row r="4" spans="1:16" x14ac:dyDescent="0.25">
      <c r="A4" s="202" t="s">
        <v>704</v>
      </c>
      <c r="B4" s="212">
        <v>771</v>
      </c>
      <c r="C4" s="160">
        <v>1427</v>
      </c>
      <c r="E4" s="298" t="s">
        <v>710</v>
      </c>
      <c r="F4" s="214">
        <v>48.14</v>
      </c>
      <c r="G4" s="214">
        <v>40.01</v>
      </c>
      <c r="K4" s="215" t="s">
        <v>212</v>
      </c>
      <c r="L4" s="214">
        <v>2.95</v>
      </c>
      <c r="M4" s="214">
        <v>2.5299999999999998</v>
      </c>
      <c r="N4" s="211"/>
    </row>
    <row r="5" spans="1:16" x14ac:dyDescent="0.25">
      <c r="A5" s="202" t="s">
        <v>705</v>
      </c>
      <c r="B5" s="212">
        <v>585</v>
      </c>
      <c r="C5" s="160">
        <v>850</v>
      </c>
      <c r="E5" s="298" t="s">
        <v>711</v>
      </c>
      <c r="F5" s="214">
        <v>6.48</v>
      </c>
      <c r="G5" s="214">
        <v>8.85</v>
      </c>
      <c r="K5" s="123" t="s">
        <v>213</v>
      </c>
      <c r="L5" s="73">
        <v>2.91</v>
      </c>
      <c r="M5" s="73">
        <v>2.52</v>
      </c>
      <c r="N5" s="211"/>
    </row>
    <row r="6" spans="1:16" x14ac:dyDescent="0.25">
      <c r="A6" s="202" t="s">
        <v>706</v>
      </c>
      <c r="B6" s="212">
        <v>763</v>
      </c>
      <c r="C6" s="160">
        <v>979</v>
      </c>
      <c r="E6" s="298" t="s">
        <v>712</v>
      </c>
      <c r="F6" s="214">
        <v>0.66</v>
      </c>
      <c r="G6" s="214">
        <v>1.1200000000000001</v>
      </c>
      <c r="K6" s="226"/>
      <c r="L6" s="164"/>
      <c r="M6" s="211"/>
    </row>
    <row r="7" spans="1:16" x14ac:dyDescent="0.25">
      <c r="A7" s="202" t="s">
        <v>707</v>
      </c>
      <c r="B7" s="212">
        <v>247</v>
      </c>
      <c r="C7" s="160">
        <v>477</v>
      </c>
      <c r="E7" s="299" t="s">
        <v>713</v>
      </c>
      <c r="F7" s="73">
        <v>0.08</v>
      </c>
      <c r="G7" s="73">
        <v>0.17</v>
      </c>
      <c r="K7" s="227"/>
      <c r="L7" s="211"/>
      <c r="M7" s="211"/>
    </row>
    <row r="8" spans="1:16" x14ac:dyDescent="0.25">
      <c r="A8" s="203" t="s">
        <v>708</v>
      </c>
      <c r="B8" s="72">
        <v>146</v>
      </c>
      <c r="C8" s="111">
        <v>403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22.691588785046729</v>
      </c>
      <c r="C13" s="301">
        <f>B3/SUM(B3:B8)*100</f>
        <v>18.758085381630014</v>
      </c>
      <c r="E13" s="217" t="s">
        <v>836</v>
      </c>
      <c r="F13" s="289">
        <f>IF(ISBLANK(F3),"",F3)</f>
        <v>44.63</v>
      </c>
      <c r="G13" s="289">
        <f>IF(ISBLANK(G3),"",G3)</f>
        <v>49.85</v>
      </c>
    </row>
    <row r="14" spans="1:16" x14ac:dyDescent="0.25">
      <c r="A14" s="220" t="s">
        <v>825</v>
      </c>
      <c r="B14" s="305">
        <f>C4/SUM(C3:C8)*100</f>
        <v>26.67289719626168</v>
      </c>
      <c r="C14" s="302">
        <f>B4/SUM(B3:B8)*100</f>
        <v>24.935316946959894</v>
      </c>
      <c r="E14" s="286" t="s">
        <v>837</v>
      </c>
      <c r="F14" s="290">
        <f t="shared" ref="F14:G17" si="0">IF(ISBLANK(F4),"",F4)</f>
        <v>48.14</v>
      </c>
      <c r="G14" s="290">
        <f t="shared" si="0"/>
        <v>40.01</v>
      </c>
    </row>
    <row r="15" spans="1:16" x14ac:dyDescent="0.25">
      <c r="A15" s="220" t="s">
        <v>826</v>
      </c>
      <c r="B15" s="305">
        <f>C5/SUM(C3:C8)*100</f>
        <v>15.887850467289718</v>
      </c>
      <c r="C15" s="302">
        <f>B5/SUM(B3:B8)*100</f>
        <v>18.919793014230272</v>
      </c>
      <c r="E15" s="286" t="s">
        <v>838</v>
      </c>
      <c r="F15" s="290">
        <f t="shared" si="0"/>
        <v>6.48</v>
      </c>
      <c r="G15" s="290">
        <f t="shared" si="0"/>
        <v>8.85</v>
      </c>
    </row>
    <row r="16" spans="1:16" x14ac:dyDescent="0.25">
      <c r="A16" s="220" t="s">
        <v>827</v>
      </c>
      <c r="B16" s="305">
        <f>C6/SUM(C3:C8)*100</f>
        <v>18.299065420560748</v>
      </c>
      <c r="C16" s="302">
        <f>B6/SUM(B3:B8)*100</f>
        <v>24.676584734799484</v>
      </c>
      <c r="E16" s="286" t="s">
        <v>839</v>
      </c>
      <c r="F16" s="290">
        <f t="shared" si="0"/>
        <v>0.66</v>
      </c>
      <c r="G16" s="290">
        <f t="shared" si="0"/>
        <v>1.1200000000000001</v>
      </c>
    </row>
    <row r="17" spans="1:18" x14ac:dyDescent="0.25">
      <c r="A17" s="220" t="s">
        <v>828</v>
      </c>
      <c r="B17" s="305">
        <f>C7/SUM(C3:C8)*100</f>
        <v>8.9158878504672892</v>
      </c>
      <c r="C17" s="302">
        <f>B7/SUM(B3:B8)*100</f>
        <v>7.9883570504527812</v>
      </c>
      <c r="E17" s="219" t="s">
        <v>840</v>
      </c>
      <c r="F17" s="291">
        <f t="shared" si="0"/>
        <v>0.08</v>
      </c>
      <c r="G17" s="291">
        <f t="shared" si="0"/>
        <v>0.17</v>
      </c>
    </row>
    <row r="18" spans="1:18" x14ac:dyDescent="0.25">
      <c r="A18" s="221" t="s">
        <v>829</v>
      </c>
      <c r="B18" s="306">
        <f>C8/SUM(C3:C8)*100</f>
        <v>7.5327102803738315</v>
      </c>
      <c r="C18" s="303">
        <f>B8/SUM(B3:B8)*100</f>
        <v>4.7218628719275548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22.691588785046729</v>
      </c>
      <c r="C22" s="301">
        <f>C13</f>
        <v>18.758085381630014</v>
      </c>
    </row>
    <row r="23" spans="1:18" x14ac:dyDescent="0.25">
      <c r="A23" s="220" t="s">
        <v>831</v>
      </c>
      <c r="B23" s="305">
        <f t="shared" ref="B23:C27" si="1">B14</f>
        <v>26.67289719626168</v>
      </c>
      <c r="C23" s="302">
        <f t="shared" si="1"/>
        <v>24.935316946959894</v>
      </c>
    </row>
    <row r="24" spans="1:18" x14ac:dyDescent="0.25">
      <c r="A24" s="307" t="s">
        <v>832</v>
      </c>
      <c r="B24" s="305">
        <f t="shared" si="1"/>
        <v>15.887850467289718</v>
      </c>
      <c r="C24" s="302">
        <f t="shared" si="1"/>
        <v>18.919793014230272</v>
      </c>
    </row>
    <row r="25" spans="1:18" x14ac:dyDescent="0.25">
      <c r="A25" s="220" t="s">
        <v>833</v>
      </c>
      <c r="B25" s="305">
        <f t="shared" si="1"/>
        <v>18.299065420560748</v>
      </c>
      <c r="C25" s="302">
        <f t="shared" si="1"/>
        <v>24.676584734799484</v>
      </c>
    </row>
    <row r="26" spans="1:18" x14ac:dyDescent="0.25">
      <c r="A26" s="220" t="s">
        <v>834</v>
      </c>
      <c r="B26" s="305">
        <f t="shared" si="1"/>
        <v>8.9158878504672892</v>
      </c>
      <c r="C26" s="302">
        <f t="shared" si="1"/>
        <v>7.9883570504527812</v>
      </c>
    </row>
    <row r="27" spans="1:18" x14ac:dyDescent="0.25">
      <c r="A27" s="308" t="s">
        <v>835</v>
      </c>
      <c r="B27" s="306">
        <f t="shared" si="1"/>
        <v>7.5327102803738315</v>
      </c>
      <c r="C27" s="303">
        <f t="shared" si="1"/>
        <v>4.7218628719275548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914</v>
      </c>
      <c r="C34" s="110">
        <v>1380</v>
      </c>
      <c r="E34" s="297" t="s">
        <v>709</v>
      </c>
      <c r="F34" s="71">
        <v>49.85</v>
      </c>
      <c r="G34" s="211"/>
      <c r="K34" s="122" t="s">
        <v>16</v>
      </c>
      <c r="L34" s="71">
        <v>2.5299999999999998</v>
      </c>
      <c r="M34" s="211"/>
    </row>
    <row r="35" spans="1:16" x14ac:dyDescent="0.25">
      <c r="A35" s="202" t="s">
        <v>704</v>
      </c>
      <c r="B35" s="212">
        <v>933</v>
      </c>
      <c r="C35" s="160">
        <v>1596</v>
      </c>
      <c r="E35" s="298" t="s">
        <v>710</v>
      </c>
      <c r="F35" s="214">
        <v>40.01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642</v>
      </c>
      <c r="C36" s="160">
        <v>949</v>
      </c>
      <c r="E36" s="298" t="s">
        <v>711</v>
      </c>
      <c r="F36" s="214">
        <v>8.85</v>
      </c>
      <c r="G36" s="211"/>
      <c r="K36" s="123" t="s">
        <v>213</v>
      </c>
      <c r="L36" s="73">
        <v>2.52</v>
      </c>
      <c r="M36" s="211"/>
      <c r="N36" s="288">
        <v>2022</v>
      </c>
    </row>
    <row r="37" spans="1:16" x14ac:dyDescent="0.25">
      <c r="A37" s="202" t="s">
        <v>706</v>
      </c>
      <c r="B37" s="212">
        <v>608</v>
      </c>
      <c r="C37" s="160">
        <v>781</v>
      </c>
      <c r="E37" s="298" t="s">
        <v>712</v>
      </c>
      <c r="F37" s="214">
        <v>1.1200000000000001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182</v>
      </c>
      <c r="C38" s="160">
        <v>328</v>
      </c>
      <c r="E38" s="299" t="s">
        <v>713</v>
      </c>
      <c r="F38" s="73">
        <v>0.17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68</v>
      </c>
      <c r="C39" s="111">
        <v>129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26.728646135967459</v>
      </c>
      <c r="C44" s="301">
        <f>B34/SUM(B34:B39)*100</f>
        <v>27.308037048102779</v>
      </c>
      <c r="E44" s="217" t="s">
        <v>836</v>
      </c>
      <c r="F44" s="289">
        <f>IF(ISBLANK(F34),"",F34)</f>
        <v>49.85</v>
      </c>
    </row>
    <row r="45" spans="1:16" x14ac:dyDescent="0.25">
      <c r="A45" s="220" t="s">
        <v>825</v>
      </c>
      <c r="B45" s="305">
        <f>C35/SUM(C34:C39)*100</f>
        <v>30.912260313771061</v>
      </c>
      <c r="C45" s="302">
        <f>B35/SUM(B34:B39)*100</f>
        <v>27.87570959067822</v>
      </c>
      <c r="E45" s="286" t="s">
        <v>837</v>
      </c>
      <c r="F45" s="290">
        <f t="shared" ref="F45:F48" si="2">IF(ISBLANK(F35),"",F35)</f>
        <v>40.01</v>
      </c>
    </row>
    <row r="46" spans="1:16" x14ac:dyDescent="0.25">
      <c r="A46" s="220" t="s">
        <v>826</v>
      </c>
      <c r="B46" s="305">
        <f>C36/SUM(C34:C39)*100</f>
        <v>18.380786364516755</v>
      </c>
      <c r="C46" s="302">
        <f>B36/SUM(B34:B39)*100</f>
        <v>19.181356438601732</v>
      </c>
      <c r="E46" s="286" t="s">
        <v>838</v>
      </c>
      <c r="F46" s="290">
        <f t="shared" si="2"/>
        <v>8.85</v>
      </c>
    </row>
    <row r="47" spans="1:16" x14ac:dyDescent="0.25">
      <c r="A47" s="220" t="s">
        <v>827</v>
      </c>
      <c r="B47" s="305">
        <f>C37/SUM(C34:C39)*100</f>
        <v>15.126864226225061</v>
      </c>
      <c r="C47" s="302">
        <f>B37/SUM(B34:B39)*100</f>
        <v>18.165521362414104</v>
      </c>
      <c r="E47" s="286" t="s">
        <v>839</v>
      </c>
      <c r="F47" s="290">
        <f t="shared" si="2"/>
        <v>1.1200000000000001</v>
      </c>
    </row>
    <row r="48" spans="1:16" x14ac:dyDescent="0.25">
      <c r="A48" s="220" t="s">
        <v>828</v>
      </c>
      <c r="B48" s="305">
        <f>C38/SUM(C34:C39)*100</f>
        <v>6.3528956033313957</v>
      </c>
      <c r="C48" s="302">
        <f>B38/SUM(B34:B39)*100</f>
        <v>5.4377054078279059</v>
      </c>
      <c r="E48" s="219" t="s">
        <v>840</v>
      </c>
      <c r="F48" s="291">
        <f t="shared" si="2"/>
        <v>0.17</v>
      </c>
    </row>
    <row r="49" spans="1:3" x14ac:dyDescent="0.25">
      <c r="A49" s="221" t="s">
        <v>829</v>
      </c>
      <c r="B49" s="306">
        <f>C39/SUM(C34:C39)*100</f>
        <v>2.4985473561882623</v>
      </c>
      <c r="C49" s="303">
        <f>B39/SUM(B34:B39)*100</f>
        <v>2.0316701523752614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26.728646135967459</v>
      </c>
      <c r="C53" s="301">
        <f>C44</f>
        <v>27.308037048102779</v>
      </c>
    </row>
    <row r="54" spans="1:3" x14ac:dyDescent="0.25">
      <c r="A54" s="220" t="s">
        <v>831</v>
      </c>
      <c r="B54" s="305">
        <f t="shared" ref="B54:C54" si="3">B45</f>
        <v>30.912260313771061</v>
      </c>
      <c r="C54" s="302">
        <f t="shared" si="3"/>
        <v>27.87570959067822</v>
      </c>
    </row>
    <row r="55" spans="1:3" x14ac:dyDescent="0.25">
      <c r="A55" s="307" t="s">
        <v>832</v>
      </c>
      <c r="B55" s="305">
        <f t="shared" ref="B55:C55" si="4">B46</f>
        <v>18.380786364516755</v>
      </c>
      <c r="C55" s="302">
        <f t="shared" si="4"/>
        <v>19.181356438601732</v>
      </c>
    </row>
    <row r="56" spans="1:3" x14ac:dyDescent="0.25">
      <c r="A56" s="220" t="s">
        <v>833</v>
      </c>
      <c r="B56" s="305">
        <f t="shared" ref="B56:C56" si="5">B47</f>
        <v>15.126864226225061</v>
      </c>
      <c r="C56" s="302">
        <f t="shared" si="5"/>
        <v>18.165521362414104</v>
      </c>
    </row>
    <row r="57" spans="1:3" x14ac:dyDescent="0.25">
      <c r="A57" s="220" t="s">
        <v>834</v>
      </c>
      <c r="B57" s="305">
        <f t="shared" ref="B57:C57" si="6">B48</f>
        <v>6.3528956033313957</v>
      </c>
      <c r="C57" s="302">
        <f t="shared" si="6"/>
        <v>5.4377054078279059</v>
      </c>
    </row>
    <row r="58" spans="1:3" x14ac:dyDescent="0.25">
      <c r="A58" s="308" t="s">
        <v>835</v>
      </c>
      <c r="B58" s="306">
        <f t="shared" ref="B58:C58" si="7">B49</f>
        <v>2.4985473561882623</v>
      </c>
      <c r="C58" s="303">
        <f t="shared" si="7"/>
        <v>2.0316701523752614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2024-04-26T07:40:20Z</dcterms:modified>
</cp:coreProperties>
</file>