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<sst xmlns="http://schemas.openxmlformats.org/spreadsheetml/2006/main" count="6316" uniqueCount="2914">
  <si>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</si>
  <si>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</si>
  <si>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</si>
  <si>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</si>
  <si>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</si>
  <si>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</si>
  <si>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</si>
  <si>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</si>
  <si>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</si>
  <si>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</si>
  <si>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</si>
  <si>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</si>
  <si>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</si>
  <si>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</si>
  <si>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</si>
  <si>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</si>
  <si>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</si>
  <si>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</si>
  <si>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</si>
  <si>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</si>
  <si>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</si>
  <si>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</si>
  <si>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</si>
  <si>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</si>
  <si>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</si>
  <si>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</si>
  <si>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</si>
  <si>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</si>
  <si>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</si>
  <si>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</si>
  <si>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</si>
  <si>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</si>
  <si>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</si>
  <si>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</si>
  <si>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</si>
  <si>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</si>
  <si>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</si>
  <si>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</si>
  <si>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</si>
  <si>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</si>
  <si>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</si>
  <si>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</si>
  <si>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</si>
  <si>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</si>
  <si>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</si>
  <si>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</si>
  <si>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</si>
  <si>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</si>
  <si>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</si>
  <si>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</si>
  <si>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</si>
  <si>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</si>
  <si>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</si>
  <si>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</si>
  <si>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</si>
  <si>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</si>
  <si>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</si>
  <si>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</si>
  <si>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</si>
  <si>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</si>
  <si>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</si>
  <si>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</si>
  <si>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</si>
  <si>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</si>
  <si>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</si>
  <si>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</si>
  <si>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</si>
  <si>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</si>
  <si>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</si>
  <si>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</si>
  <si>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</si>
  <si>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</si>
  <si>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</si>
  <si>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</si>
  <si>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</si>
  <si>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</si>
  <si>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</si>
  <si>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</si>
  <si>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</si>
  <si>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</si>
  <si>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</si>
  <si>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</si>
  <si>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</si>
  <si>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</si>
  <si>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</si>
  <si>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</si>
  <si>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</si>
  <si>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</si>
  <si>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</si>
  <si>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</si>
  <si>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</si>
  <si>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</si>
  <si>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</si>
  <si>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</si>
  <si>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</si>
  <si>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</si>
  <si>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</si>
  <si>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</si>
  <si>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</si>
  <si>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</si>
  <si>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</si>
  <si>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</si>
  <si>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</si>
  <si>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</si>
  <si>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</si>
  <si>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</si>
  <si>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</si>
  <si>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</si>
  <si>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</si>
  <si>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</si>
  <si>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</si>
  <si>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</si>
  <si>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</si>
  <si>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</si>
  <si>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</si>
  <si>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</si>
  <si>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</si>
  <si>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</si>
  <si>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</si>
  <si>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</si>
  <si>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</si>
  <si>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</si>
  <si>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</si>
  <si>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</si>
  <si>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</si>
  <si>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</si>
  <si>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</si>
  <si>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</si>
  <si>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</si>
  <si>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</si>
  <si>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</si>
  <si>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</si>
  <si>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</si>
  <si>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</si>
  <si>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</si>
  <si>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</si>
  <si>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</si>
  <si>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</si>
  <si>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</si>
  <si>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</si>
  <si>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</si>
  <si>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</si>
  <si>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</si>
  <si>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</si>
  <si>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</si>
  <si>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</si>
  <si>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</si>
  <si>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</si>
  <si>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</si>
  <si>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</si>
  <si>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</si>
  <si>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</si>
  <si>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</si>
  <si>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</si>
  <si>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</si>
  <si>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</si>
  <si>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</si>
  <si>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</si>
  <si>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</si>
  <si>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</si>
  <si>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</si>
  <si>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</si>
  <si>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</si>
  <si>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</si>
  <si>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</si>
  <si>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</si>
  <si>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</si>
  <si>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</si>
  <si>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</si>
  <si>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</si>
  <si>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</si>
  <si>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</si>
  <si>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</si>
  <si>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</si>
  <si>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</si>
  <si>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</si>
  <si>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</si>
  <si>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</si>
  <si>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</si>
  <si>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</si>
  <si>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</si>
  <si>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</si>
  <si>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</si>
  <si>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</si>
  <si>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</si>
  <si>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</si>
  <si>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</si>
  <si>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</si>
  <si>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</si>
  <si>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</si>
  <si>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</si>
  <si>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</si>
  <si>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</si>
  <si>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</si>
  <si>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</si>
  <si>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</si>
  <si>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</si>
  <si>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</si>
  <si>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</si>
  <si>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</si>
  <si>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</si>
  <si>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</si>
  <si>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</si>
  <si>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</si>
  <si>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</si>
  <si>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</si>
  <si>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</si>
  <si>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</si>
  <si>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</si>
  <si>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</si>
  <si>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</si>
  <si>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</si>
  <si>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</si>
  <si>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</si>
  <si>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</si>
  <si>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</si>
  <si>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</si>
  <si>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</si>
  <si>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</si>
  <si>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</si>
  <si>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</si>
  <si>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</si>
  <si>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</si>
  <si>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</si>
  <si>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</si>
  <si>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</si>
  <si>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</si>
  <si>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</si>
  <si>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</si>
  <si>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</si>
  <si>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</si>
  <si>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</si>
  <si>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</si>
  <si>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</si>
  <si>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</si>
  <si>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</si>
  <si>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</si>
  <si>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</si>
  <si>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</si>
  <si>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</si>
  <si>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</si>
  <si>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</si>
  <si>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</si>
  <si>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</si>
  <si>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</si>
  <si>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</si>
  <si>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</si>
  <si>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</si>
  <si>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</si>
  <si>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</si>
  <si>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</si>
  <si>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</si>
  <si>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</si>
  <si>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</si>
  <si>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</si>
  <si>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</si>
  <si>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</si>
  <si>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</si>
  <si>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</si>
  <si>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</si>
  <si>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</si>
  <si>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</si>
  <si>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</si>
  <si>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</si>
  <si>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</si>
  <si>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</si>
  <si>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</si>
  <si>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</si>
  <si>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</si>
  <si>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</si>
  <si>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</si>
  <si>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</si>
  <si>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</si>
  <si>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</si>
  <si>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</si>
  <si>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</si>
  <si>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</si>
  <si>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</si>
  <si>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</si>
  <si>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</si>
  <si>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</si>
  <si>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</si>
  <si>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</si>
  <si>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</si>
  <si>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</si>
  <si>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</si>
  <si>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</si>
  <si>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</si>
  <si>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</si>
  <si>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</si>
  <si>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</si>
  <si>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</si>
  <si>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</si>
  <si>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</si>
  <si>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</si>
  <si>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</si>
  <si>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</si>
  <si>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</si>
  <si>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</si>
  <si>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</si>
  <si>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</si>
  <si>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</si>
  <si>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</si>
  <si>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</si>
  <si>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</si>
  <si>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</si>
  <si>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</si>
  <si>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</si>
  <si>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</si>
  <si>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</si>
  <si>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</si>
  <si>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</si>
  <si>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</si>
  <si>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</si>
  <si>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</si>
  <si>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</si>
  <si>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</si>
  <si>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</si>
  <si>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</si>
  <si>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</si>
  <si>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</si>
  <si>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</si>
  <si>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</si>
  <si>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</si>
  <si>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</si>
  <si>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</si>
  <si>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</si>
  <si>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</si>
  <si>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</si>
  <si>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</si>
  <si>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</si>
  <si>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</si>
  <si>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</si>
  <si>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</si>
  <si>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</si>
  <si>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</si>
  <si>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</si>
  <si>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</si>
  <si>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</si>
  <si>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</si>
  <si>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</si>
  <si>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</si>
  <si>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</si>
  <si>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</si>
  <si>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</si>
  <si>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</si>
  <si>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</si>
  <si>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</si>
  <si>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</si>
  <si>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</si>
  <si>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</si>
  <si>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</si>
  <si>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</si>
  <si>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</si>
  <si>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</si>
  <si>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</si>
  <si>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</si>
  <si>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</si>
  <si>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</si>
  <si>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</si>
  <si>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</si>
  <si>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</si>
  <si>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</si>
  <si>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</si>
  <si>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</si>
  <si>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</si>
  <si>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</si>
  <si>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</si>
  <si>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</si>
  <si>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</si>
  <si>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</si>
  <si>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</si>
  <si>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</si>
  <si>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</si>
  <si>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</si>
  <si>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</si>
  <si>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</si>
  <si>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</si>
  <si>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</si>
  <si>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</si>
  <si>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</si>
  <si>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</si>
  <si>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</si>
  <si>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</si>
  <si>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</si>
  <si>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</si>
  <si>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</si>
  <si>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</si>
  <si>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</si>
  <si>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</si>
  <si>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</si>
  <si>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</si>
  <si>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</si>
  <si>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</si>
  <si>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</si>
  <si>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</si>
  <si>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</si>
  <si>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</si>
  <si>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</si>
  <si>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</si>
  <si>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</si>
  <si>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</si>
  <si>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</si>
  <si>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</si>
  <si>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</si>
  <si>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</si>
  <si>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</si>
  <si>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</si>
  <si>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</si>
  <si>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</si>
  <si>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</si>
  <si>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</si>
  <si>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</si>
  <si>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</si>
  <si>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</si>
  <si>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</si>
  <si>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</si>
  <si>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</si>
  <si>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</si>
  <si>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</si>
  <si>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</si>
  <si>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</si>
  <si>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</si>
  <si>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</si>
  <si>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</si>
  <si>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</si>
  <si>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</si>
  <si>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</si>
  <si>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</si>
  <si>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</si>
  <si>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</si>
  <si>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</si>
  <si>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</si>
  <si>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</si>
  <si>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</si>
  <si>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</si>
  <si>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</si>
  <si>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</si>
  <si>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</si>
  <si>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</si>
  <si>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</si>
  <si>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</si>
  <si>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</si>
  <si>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</si>
  <si>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</si>
  <si>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</si>
  <si>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</si>
  <si>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</si>
  <si>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</si>
  <si>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</si>
  <si>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</si>
  <si>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</si>
  <si>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</si>
  <si>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</si>
  <si>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</si>
  <si>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</si>
  <si>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</si>
  <si>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</si>
  <si>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</si>
  <si>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</si>
  <si>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</si>
  <si>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</si>
  <si>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</si>
  <si>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</si>
  <si>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</si>
  <si>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</si>
  <si>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</si>
  <si>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</si>
  <si>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</si>
  <si>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</si>
  <si>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</si>
  <si>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</si>
  <si>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</si>
  <si>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</si>
  <si>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</si>
  <si>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</si>
  <si>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</si>
  <si>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</si>
  <si>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</si>
  <si>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</si>
  <si>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</si>
  <si>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</si>
  <si>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</si>
  <si>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</si>
  <si>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</si>
  <si>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</si>
  <si>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</si>
  <si>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</si>
  <si>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</si>
  <si>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</si>
  <si>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</si>
  <si>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</si>
  <si>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</si>
  <si>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</si>
  <si>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</si>
  <si>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</si>
  <si>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</si>
  <si>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</si>
  <si>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</si>
  <si>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</si>
  <si>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</si>
  <si>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</si>
  <si>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</si>
  <si>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</si>
  <si>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</si>
  <si>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</si>
  <si>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</si>
  <si>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</si>
  <si>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</si>
  <si>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</si>
  <si>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</si>
  <si>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</si>
  <si>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</si>
  <si>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</si>
  <si>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</si>
  <si>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</si>
  <si>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</si>
  <si>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</si>
  <si>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</si>
  <si>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</si>
  <si>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</si>
  <si>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</si>
  <si>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</si>
  <si>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</si>
  <si>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</si>
  <si>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</si>
  <si>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</si>
  <si>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</si>
  <si>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</si>
  <si>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</si>
  <si>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</si>
  <si>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</si>
  <si>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</si>
  <si>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</si>
  <si>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</si>
  <si>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</si>
  <si>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</si>
  <si>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</si>
  <si>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</si>
  <si>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</si>
  <si>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</si>
  <si>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</si>
  <si>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</si>
  <si>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</si>
  <si>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</si>
  <si>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</si>
  <si>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</si>
  <si>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</si>
  <si>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</si>
  <si>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</si>
  <si>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</si>
  <si>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</si>
  <si>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</si>
  <si>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</si>
  <si>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</si>
  <si>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</si>
  <si>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</si>
  <si>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</si>
  <si>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</si>
  <si>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</si>
  <si>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</si>
  <si>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</si>
  <si>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</si>
  <si>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</si>
  <si>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</si>
  <si>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</si>
  <si>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</si>
  <si>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</si>
  <si>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</si>
  <si>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</si>
  <si>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</si>
  <si>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</si>
  <si>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</si>
  <si>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</si>
  <si>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</si>
  <si>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</si>
  <si>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</si>
  <si>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</si>
  <si>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</si>
  <si>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</si>
  <si>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</si>
  <si>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</si>
  <si>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</si>
  <si>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</si>
  <si>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</si>
  <si>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</si>
  <si>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</si>
  <si>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</si>
  <si>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</si>
  <si>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</si>
  <si>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</si>
  <si>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</si>
  <si>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</si>
  <si>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</si>
  <si>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</si>
  <si>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</si>
  <si>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</si>
  <si>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</si>
  <si>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</si>
  <si>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</si>
  <si>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</si>
  <si>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</si>
  <si>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</si>
  <si>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</si>
  <si>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</si>
  <si>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</si>
  <si>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</si>
  <si>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</si>
  <si>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</si>
  <si>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</si>
  <si>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</si>
  <si>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</si>
  <si>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</si>
  <si>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</si>
  <si>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</si>
  <si>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</si>
  <si>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</si>
  <si>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</si>
  <si>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</si>
  <si>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</si>
  <si>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</si>
  <si>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</si>
  <si>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</si>
  <si>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</si>
  <si>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</si>
  <si>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</si>
  <si>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</si>
  <si>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</si>
  <si>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</si>
  <si>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</si>
  <si>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</si>
  <si>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</si>
  <si>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</si>
  <si>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</si>
  <si>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</si>
  <si>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</si>
  <si>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</si>
  <si>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</si>
  <si>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</si>
  <si>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</si>
  <si>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</si>
  <si>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</si>
  <si>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</si>
  <si>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</si>
  <si>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</si>
  <si>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</si>
  <si>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</si>
  <si>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</si>
  <si>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</si>
  <si>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</si>
  <si>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</si>
  <si>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</si>
  <si>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</si>
  <si>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</si>
  <si>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</si>
  <si>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</si>
  <si>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</si>
  <si>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</si>
  <si>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</si>
  <si>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</si>
  <si>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</si>
  <si>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</si>
  <si>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</si>
  <si>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</si>
  <si>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</si>
  <si>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</si>
  <si>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</si>
  <si>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</si>
  <si>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</si>
  <si>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</si>
  <si>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</si>
  <si>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</si>
  <si>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</si>
  <si>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</si>
  <si>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</si>
  <si>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</si>
  <si>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</si>
  <si>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</si>
  <si>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</si>
  <si>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</si>
  <si>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</si>
  <si>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</si>
  <si>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</si>
  <si>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</si>
  <si>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</si>
  <si>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</si>
  <si>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</si>
  <si>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</si>
  <si>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</si>
  <si>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</si>
  <si>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</si>
  <si>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</si>
  <si>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</si>
  <si>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</si>
  <si>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</si>
  <si>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</si>
  <si>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</si>
  <si>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</si>
  <si>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</si>
  <si>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</si>
  <si>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</si>
  <si>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</si>
  <si>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</si>
  <si>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</si>
  <si>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</si>
  <si>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</si>
  <si>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</si>
  <si>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</si>
  <si>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</si>
  <si>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</si>
  <si>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</si>
  <si>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</si>
  <si>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</si>
  <si>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</si>
  <si>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</si>
  <si>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</si>
  <si>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</si>
  <si>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</si>
  <si>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</si>
  <si>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</si>
  <si>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</si>
  <si>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</si>
  <si>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</si>
  <si>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</si>
  <si>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</si>
  <si>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</si>
  <si>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</si>
  <si>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</si>
  <si>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</si>
  <si>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</si>
  <si>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</si>
  <si>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</si>
  <si>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</si>
  <si>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</si>
  <si>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</si>
  <si>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</si>
  <si>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</si>
  <si>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</si>
  <si>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</si>
  <si>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</si>
  <si>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</si>
  <si>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</si>
  <si>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</si>
  <si>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</si>
  <si>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</si>
  <si>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</si>
  <si>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</si>
  <si>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</si>
  <si>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</si>
  <si>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</si>
  <si>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</si>
  <si>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</si>
  <si>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</si>
  <si>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</si>
  <si>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</si>
  <si>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</si>
  <si>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</si>
  <si>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</si>
  <si>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</si>
  <si>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</si>
  <si>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</si>
  <si>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</si>
  <si>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</si>
  <si>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</si>
  <si>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</si>
  <si>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</si>
  <si>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</si>
  <si>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</si>
  <si>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</si>
  <si>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</si>
  <si>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</si>
  <si>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</si>
  <si>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</si>
  <si>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</si>
  <si>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</si>
  <si>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</si>
  <si>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</si>
  <si>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</si>
  <si>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</si>
  <si>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</si>
  <si>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</si>
  <si>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</si>
  <si>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</si>
  <si>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</si>
  <si>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</si>
  <si>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</si>
  <si>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</si>
  <si>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</si>
  <si>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</si>
  <si>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</si>
  <si>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</si>
  <si>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</si>
  <si>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</si>
  <si>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</si>
  <si>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</si>
  <si>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</si>
  <si>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</si>
  <si>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</si>
  <si>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</si>
  <si>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</si>
  <si>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</si>
  <si>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</si>
  <si>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</si>
  <si>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</si>
  <si>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</si>
  <si>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</si>
  <si>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</si>
  <si>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</si>
  <si>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</si>
  <si>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</si>
  <si>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</si>
  <si>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</si>
  <si>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</si>
  <si>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</si>
  <si>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</si>
  <si>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</si>
  <si>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</si>
  <si>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</si>
  <si>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</si>
  <si>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</si>
  <si>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</si>
  <si>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</si>
  <si>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</si>
  <si>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</si>
  <si>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</si>
  <si>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</si>
  <si>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</si>
  <si>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</si>
  <si>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</si>
  <si>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</si>
  <si>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</si>
  <si>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</si>
  <si>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</si>
  <si>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</si>
  <si>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</si>
  <si>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</si>
  <si>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</si>
  <si>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</si>
  <si>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</si>
  <si>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</si>
  <si>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</si>
  <si>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</si>
  <si>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</si>
  <si>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</si>
  <si>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</si>
  <si>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</si>
  <si>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</si>
  <si>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</si>
  <si>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</si>
  <si>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</si>
  <si>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</si>
  <si>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</si>
  <si>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</si>
  <si>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</si>
  <si>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</si>
  <si>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</si>
  <si>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</si>
  <si>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</si>
  <si>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</si>
  <si>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</si>
  <si>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</si>
  <si>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</si>
  <si>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</si>
  <si>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</si>
  <si>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</si>
  <si>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</si>
  <si>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</si>
  <si>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</si>
  <si>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</si>
  <si>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</si>
  <si>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</si>
  <si>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</si>
  <si>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</si>
  <si>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</si>
  <si>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</si>
  <si>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</si>
  <si>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</si>
  <si>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</si>
  <si>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</si>
  <si>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</si>
  <si>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</si>
  <si>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</si>
  <si>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</si>
  <si>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</si>
  <si>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</si>
  <si>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</si>
  <si>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</si>
  <si>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</si>
  <si>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</si>
  <si>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</si>
  <si>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</si>
  <si>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</si>
  <si>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</si>
  <si>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</si>
  <si>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</si>
  <si>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</si>
  <si>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</si>
  <si>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</si>
  <si>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</si>
  <si>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</si>
  <si>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</si>
  <si>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</si>
  <si>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</si>
  <si>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</si>
  <si>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</si>
  <si>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</si>
  <si>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</si>
  <si>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</si>
  <si>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</si>
  <si>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</si>
  <si>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</si>
  <si>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</si>
  <si>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</si>
  <si>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</si>
  <si>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</si>
  <si>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</si>
  <si>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</si>
  <si>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</si>
  <si>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</si>
  <si>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</si>
  <si>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</si>
  <si>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</si>
  <si>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</si>
  <si>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</si>
  <si>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</si>
  <si>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</si>
  <si>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</si>
  <si>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</si>
  <si>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</si>
  <si>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</si>
  <si>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</si>
  <si>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</si>
  <si>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</si>
  <si>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</si>
  <si>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</si>
  <si>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</si>
  <si>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</si>
  <si>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</si>
  <si>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</si>
  <si>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</si>
  <si>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</si>
  <si>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</si>
  <si>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</si>
  <si>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</si>
  <si>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</si>
  <si>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</si>
  <si>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</si>
  <si>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</si>
  <si>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</si>
  <si>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</si>
  <si>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</si>
  <si>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</si>
  <si>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</si>
  <si>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</si>
  <si>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</si>
  <si>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</si>
  <si>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</si>
  <si>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</si>
  <si>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</si>
  <si>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</si>
  <si>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</si>
  <si>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</si>
  <si>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</si>
  <si>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</si>
  <si>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</si>
  <si>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</si>
  <si>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</si>
  <si>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</si>
  <si>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</si>
  <si>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</si>
  <si>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</si>
  <si>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</si>
  <si>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</si>
  <si>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</si>
  <si>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</si>
  <si>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</si>
  <si>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</si>
  <si>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</si>
  <si>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</si>
  <si>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</si>
  <si>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</si>
  <si>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</si>
  <si>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</si>
  <si>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</si>
  <si>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</si>
  <si>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</si>
  <si>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</si>
  <si>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</si>
  <si>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</si>
  <si>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</si>
  <si>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</si>
  <si>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</si>
  <si>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</si>
  <si>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</si>
  <si>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</si>
  <si>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</si>
  <si>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</si>
  <si>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</si>
  <si>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</si>
  <si>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</si>
  <si>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</si>
  <si>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</si>
  <si>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</si>
  <si>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</si>
  <si>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</si>
  <si>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</si>
  <si>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</si>
  <si>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</si>
  <si>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</si>
  <si>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</si>
  <si>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</si>
  <si>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</si>
  <si>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</si>
  <si>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</si>
  <si>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</si>
  <si>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</si>
  <si>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</si>
  <si>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</si>
  <si>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</si>
  <si>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</si>
  <si>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</si>
  <si>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</si>
  <si>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</si>
  <si>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</si>
  <si>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</si>
  <si>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</si>
  <si>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</si>
  <si>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</si>
  <si>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</si>
  <si>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</si>
  <si>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</si>
  <si>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</si>
  <si>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</si>
  <si>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</si>
  <si>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</si>
  <si>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</si>
  <si>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</si>
  <si>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</si>
  <si>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</si>
  <si>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</si>
  <si>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</si>
  <si>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</si>
  <si>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</si>
  <si>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</si>
  <si>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</si>
  <si>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</si>
  <si>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</si>
  <si>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</si>
  <si>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</si>
  <si>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</si>
  <si>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</si>
  <si>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</si>
  <si>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</si>
  <si>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</si>
  <si>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</si>
  <si>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</si>
  <si>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</si>
  <si>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</si>
  <si>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</si>
  <si>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</si>
  <si>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</si>
  <si>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</si>
  <si>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</si>
  <si>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</si>
  <si>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</si>
  <si>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</si>
  <si>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</si>
  <si>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</si>
  <si>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</si>
  <si>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</si>
  <si>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</si>
  <si>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</si>
  <si>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</si>
  <si>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</si>
  <si>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</si>
  <si>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</si>
  <si>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</si>
  <si>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</si>
  <si>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</si>
  <si>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</si>
  <si>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</si>
  <si>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</si>
  <si>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</si>
  <si>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</si>
  <si>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</si>
  <si>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</si>
  <si>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</si>
  <si>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</si>
  <si>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</si>
  <si>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</si>
  <si>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</si>
  <si>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</si>
  <si>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</si>
  <si>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</si>
  <si>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</si>
  <si>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</si>
  <si>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</si>
  <si>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</si>
  <si>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</si>
  <si>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</si>
  <si>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</si>
  <si>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</si>
  <si>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</si>
  <si>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</si>
  <si>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</si>
  <si>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</si>
  <si>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</si>
  <si>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</si>
  <si>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</si>
  <si>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</si>
  <si>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</si>
  <si>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</si>
  <si>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</si>
  <si>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</si>
  <si>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</si>
  <si>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</si>
  <si>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</si>
  <si>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</si>
  <si>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</si>
  <si>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</si>
  <si>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</si>
  <si>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</si>
  <si>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</si>
  <si>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</si>
  <si>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</si>
  <si>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</si>
  <si>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</si>
  <si>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</si>
  <si>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</si>
  <si>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</si>
  <si>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</si>
  <si>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</si>
  <si>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</si>
  <si>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</si>
  <si>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</si>
  <si>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</si>
  <si>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</si>
  <si>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</si>
  <si>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</si>
  <si>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</si>
  <si>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</si>
  <si>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</si>
  <si>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</si>
  <si>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</si>
  <si>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</si>
  <si>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</si>
  <si>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</si>
  <si>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</si>
  <si>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</si>
  <si>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</si>
  <si>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</si>
  <si>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</si>
  <si>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</si>
  <si>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</si>
  <si>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</si>
  <si>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</si>
  <si>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</si>
  <si>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</si>
  <si>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</si>
  <si>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</si>
  <si>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</si>
  <si>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</si>
  <si>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</si>
  <si>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</si>
  <si>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</si>
  <si>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</si>
  <si>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</si>
  <si>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</si>
  <si>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</si>
  <si>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</si>
  <si>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</si>
  <si>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</si>
  <si>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</si>
  <si>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</si>
  <si>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</si>
  <si>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</si>
  <si>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</si>
  <si>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</si>
  <si>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</si>
  <si>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</si>
  <si>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</si>
  <si>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</si>
  <si>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</si>
  <si>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</si>
  <si>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</si>
  <si>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</si>
  <si>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</si>
  <si>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</si>
  <si>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</si>
  <si>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</si>
  <si>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</si>
  <si>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</si>
  <si>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</si>
  <si>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</si>
  <si>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</si>
  <si>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</si>
  <si>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</si>
  <si>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</si>
  <si>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</si>
  <si>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</si>
  <si>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</si>
  <si>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</si>
  <si>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</si>
  <si>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</si>
  <si>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</si>
  <si>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</si>
  <si>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</si>
  <si>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</si>
  <si>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</si>
  <si>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</si>
  <si>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</si>
  <si>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</si>
  <si>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</si>
  <si>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</si>
  <si>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</si>
  <si>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</si>
  <si>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</si>
  <si>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</si>
  <si>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</si>
  <si>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</si>
  <si>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</si>
  <si>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</si>
  <si>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</si>
  <si>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</si>
  <si>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</si>
  <si>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</si>
  <si>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</si>
  <si>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</si>
  <si>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</si>
  <si>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</si>
  <si>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</si>
  <si>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</si>
  <si>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</si>
  <si>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</si>
  <si>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</si>
  <si>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</si>
  <si>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</si>
  <si>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</si>
  <si>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</si>
  <si>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</si>
  <si>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</si>
  <si>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</si>
  <si>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</si>
  <si>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</si>
  <si>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</si>
  <si>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</si>
  <si>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</si>
  <si>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</si>
  <si>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</si>
  <si>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</si>
  <si>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</si>
  <si>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</si>
  <si>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</si>
  <si>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</si>
  <si>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</si>
  <si>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</si>
  <si>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</si>
  <si>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</si>
  <si>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</si>
  <si>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</si>
  <si>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</si>
  <si>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</si>
  <si>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</si>
  <si>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</si>
  <si>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</si>
  <si>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</si>
  <si>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</si>
  <si>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</si>
  <si>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</si>
  <si>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</si>
  <si>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</si>
  <si>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</si>
  <si>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</si>
  <si>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</si>
  <si>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</si>
  <si>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</si>
  <si>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</si>
  <si>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</si>
  <si>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</si>
  <si>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</si>
  <si>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</si>
  <si>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</si>
  <si>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</si>
  <si>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</si>
  <si>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</si>
  <si>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</si>
  <si>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</si>
  <si>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</si>
  <si>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</si>
  <si>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</si>
  <si>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</si>
  <si>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</si>
  <si>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</si>
  <si>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</si>
  <si>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</si>
  <si>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</si>
  <si>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</si>
  <si>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</si>
  <si>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</si>
  <si>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</si>
  <si>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</si>
  <si>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</si>
  <si>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</si>
  <si>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</si>
  <si>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</si>
  <si>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</si>
  <si>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</si>
  <si>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</si>
  <si>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</si>
  <si>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</si>
  <si>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</si>
  <si>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</si>
  <si>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</si>
  <si>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</si>
  <si>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</si>
  <si>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</si>
  <si>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</si>
  <si>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</si>
  <si>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</si>
  <si>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</si>
  <si>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</si>
  <si>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</si>
  <si>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</si>
  <si>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</si>
  <si>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</si>
  <si>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</si>
  <si>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</si>
  <si>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</si>
  <si>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</si>
  <si>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</si>
  <si>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</si>
  <si>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</si>
  <si>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</si>
  <si>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</si>
  <si>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</si>
  <si>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</si>
  <si>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</si>
  <si>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</si>
  <si>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</si>
  <si>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</si>
  <si>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</si>
  <si>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</si>
  <si>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</si>
  <si>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</si>
  <si>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</si>
  <si>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</si>
  <si>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</si>
  <si>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</si>
  <si>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</si>
  <si>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</si>
  <si>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</si>
  <si>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</si>
  <si>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</si>
  <si>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</si>
  <si>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</si>
  <si>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</si>
  <si>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</si>
  <si>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</si>
  <si>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</si>
  <si>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</si>
  <si>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</si>
  <si>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</si>
  <si>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</si>
  <si>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</si>
  <si>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</si>
  <si>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</si>
  <si>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</si>
  <si>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</si>
  <si>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</si>
  <si>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</si>
  <si>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</si>
  <si>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</si>
  <si>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</si>
  <si>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</si>
  <si>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</si>
  <si>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</si>
  <si>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</si>
  <si>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</si>
  <si>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</si>
  <si>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</si>
  <si>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</si>
  <si>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</si>
  <si>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</si>
  <si>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</si>
  <si>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</si>
  <si>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</si>
  <si>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</si>
  <si>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</si>
  <si>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</si>
  <si>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</si>
  <si>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</si>
  <si>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</si>
  <si>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</si>
  <si>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</si>
  <si>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</si>
  <si>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</si>
  <si>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</si>
  <si>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</si>
  <si>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</si>
  <si>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</si>
  <si>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</si>
  <si>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</si>
  <si>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</si>
  <si>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</si>
  <si>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</si>
  <si>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</si>
  <si>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</si>
  <si>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</si>
  <si>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</si>
  <si>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</si>
  <si>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</si>
  <si>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</si>
  <si>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</si>
  <si>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</si>
  <si>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</si>
  <si>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</si>
  <si>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</si>
  <si>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</si>
  <si>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</si>
  <si>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</si>
  <si>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</si>
  <si>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</si>
  <si>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</si>
  <si>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</si>
  <si>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</si>
  <si>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</si>
  <si>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</si>
  <si>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</si>
  <si>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</si>
  <si>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</si>
  <si>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</si>
  <si>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</si>
  <si>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</si>
  <si>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</si>
  <si>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</si>
  <si>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</si>
  <si>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</si>
  <si>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</si>
  <si>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</si>
  <si>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</si>
  <si>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</si>
  <si>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</si>
  <si>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</si>
  <si>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</si>
  <si>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</si>
  <si>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</si>
  <si>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</si>
  <si>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</si>
  <si>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</si>
  <si>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</si>
  <si>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</si>
  <si>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</si>
  <si>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</si>
  <si>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</si>
  <si>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</si>
  <si>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</si>
  <si>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</si>
  <si>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</si>
  <si>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</si>
  <si>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</si>
  <si>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</si>
  <si>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</si>
  <si>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</si>
  <si>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</si>
  <si>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</si>
  <si>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</si>
  <si>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</si>
  <si>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</si>
  <si>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</si>
  <si>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</si>
  <si>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</si>
  <si>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</si>
  <si>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</si>
  <si>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</si>
  <si>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</si>
  <si>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</si>
  <si>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</si>
  <si>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</si>
  <si>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</si>
  <si>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</si>
  <si>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</si>
  <si>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</si>
  <si>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</si>
  <si>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</si>
  <si>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</si>
  <si>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</si>
  <si>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</si>
  <si>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</si>
  <si>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</si>
  <si>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</si>
  <si>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</si>
  <si>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</si>
  <si>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</si>
  <si>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</si>
  <si>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</si>
  <si>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</si>
  <si>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</si>
  <si>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</si>
  <si>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</si>
  <si>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</si>
  <si>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</si>
  <si>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</si>
  <si>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</si>
  <si>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</si>
  <si>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</si>
  <si>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</si>
  <si>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</si>
  <si>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</si>
  <si>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</si>
  <si>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</si>
  <si>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</si>
  <si>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</si>
  <si>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</si>
  <si>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</si>
  <si>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</si>
  <si>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</si>
  <si>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</si>
  <si>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</si>
  <si>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</si>
  <si>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</si>
  <si>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</si>
  <si>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</si>
  <si>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</si>
  <si>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</si>
  <si>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</si>
  <si>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</si>
  <si>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</si>
  <si>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</si>
  <si>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</si>
  <si>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</si>
  <si>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</si>
  <si>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</si>
  <si>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</si>
  <si>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</si>
  <si>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</si>
  <si>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</si>
  <si>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</si>
  <si>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</si>
  <si>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</si>
  <si>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</si>
  <si>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</si>
  <si>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</si>
  <si>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</si>
  <si>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</si>
  <si>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</si>
  <si>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</si>
  <si>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</si>
  <si>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</si>
  <si>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</si>
  <si>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</si>
  <si>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</si>
  <si>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</si>
  <si>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</si>
  <si>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</si>
  <si>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</si>
  <si>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</si>
  <si>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</si>
  <si>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</si>
  <si>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</si>
  <si>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</si>
  <si>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</si>
  <si>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</si>
  <si>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</si>
  <si>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</si>
  <si>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</si>
  <si>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</si>
  <si>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</si>
  <si>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</si>
  <si>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</si>
  <si>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</si>
  <si>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</si>
  <si>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</si>
  <si>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</si>
  <si>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</si>
  <si>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</si>
  <si>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</si>
  <si>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</si>
  <si>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</si>
  <si>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</si>
  <si>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</si>
  <si>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</si>
  <si>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</si>
  <si>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</si>
  <si>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</si>
  <si>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</si>
  <si>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</si>
  <si>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</si>
  <si>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</si>
  <si>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</si>
  <si>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</si>
  <si>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</si>
  <si>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</si>
  <si>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</si>
  <si>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</si>
  <si>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</si>
  <si>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</si>
  <si>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</si>
  <si>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</si>
  <si>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</si>
  <si>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</si>
  <si>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</si>
  <si>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</si>
  <si>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</si>
  <si>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</si>
  <si>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</si>
  <si>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</si>
  <si>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</si>
  <si>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</si>
  <si>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</si>
  <si>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</si>
  <si>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</si>
  <si>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</si>
  <si>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</si>
  <si>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</si>
  <si>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</si>
  <si>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</si>
  <si>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</si>
  <si>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</si>
  <si>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</si>
  <si>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</si>
  <si>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</si>
  <si>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</si>
  <si>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</si>
  <si>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</si>
  <si>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</si>
  <si>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</si>
  <si>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</si>
  <si>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</si>
  <si>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</si>
  <si>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</si>
  <si>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</si>
  <si>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</si>
  <si>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</si>
  <si>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</si>
  <si>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</si>
  <si>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</si>
  <si>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</si>
  <si>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</si>
  <si>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</si>
  <si>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</si>
  <si>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</si>
  <si>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</si>
  <si>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</si>
  <si>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</si>
  <si>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</si>
  <si>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</si>
  <si>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</si>
  <si>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</si>
  <si>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</si>
  <si>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</si>
  <si>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</si>
  <si>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</si>
  <si>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</si>
  <si>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</si>
  <si>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</si>
  <si>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</si>
  <si>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</si>
  <si>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</si>
  <si>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</si>
  <si>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</si>
  <si>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</si>
  <si>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</si>
  <si>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</si>
  <si>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</si>
  <si>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</si>
  <si>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</si>
  <si>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</si>
  <si>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</si>
  <si>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</si>
  <si>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</si>
  <si>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</si>
  <si>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</si>
  <si>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</si>
  <si>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</si>
  <si>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</si>
  <si>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</si>
  <si>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</si>
  <si>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</si>
  <si>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</si>
  <si>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</si>
  <si>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</si>
  <si>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</si>
  <si>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</si>
  <si>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</si>
  <si>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</si>
  <si>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</si>
  <si>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</si>
  <si>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</si>
  <si>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</si>
  <si>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</si>
  <si>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</si>
  <si>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</si>
  <si>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</si>
  <si>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</si>
  <si>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</si>
  <si>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</si>
  <si>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</si>
  <si>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</si>
  <si>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</si>
  <si>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</si>
  <si>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</si>
  <si>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</si>
  <si>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</si>
  <si>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</si>
  <si>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</si>
  <si>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</si>
  <si>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</si>
  <si>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</si>
  <si>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</si>
  <si>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</si>
  <si>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</si>
  <si>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</si>
  <si>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</si>
  <si>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</si>
  <si>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</si>
  <si>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</si>
  <si>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</si>
  <si>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</si>
  <si>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</si>
  <si>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</si>
  <si>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</si>
  <si>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</si>
  <si>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</si>
  <si>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</si>
  <si>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</si>
  <si>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</si>
  <si>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</si>
  <si>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</si>
  <si>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</si>
  <si>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</si>
  <si>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</si>
  <si>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</si>
  <si>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</si>
  <si>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</si>
  <si>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</si>
  <si>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</si>
  <si>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</si>
  <si>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</si>
  <si>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</si>
  <si>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</si>
  <si>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</si>
  <si>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</si>
  <si>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</si>
  <si>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</si>
  <si>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</si>
  <si>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</si>
  <si>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</si>
  <si>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</si>
  <si>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</si>
  <si>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</si>
  <si>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</si>
  <si>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</si>
  <si>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</si>
  <si>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</si>
  <si>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</si>
  <si>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</si>
  <si>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</si>
  <si>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</si>
  <si>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</si>
  <si>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</si>
  <si>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</si>
  <si>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</si>
  <si>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</si>
  <si>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</si>
  <si>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</si>
  <si>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</si>
  <si>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</si>
  <si>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</si>
  <si>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</si>
  <si>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</si>
  <si>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</si>
  <si>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</si>
  <si>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</si>
  <si>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</si>
  <si>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</si>
  <si>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</si>
  <si>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</si>
  <si>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</si>
  <si>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</si>
  <si>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</si>
  <si>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</si>
  <si>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</si>
  <si>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</si>
  <si>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</si>
  <si>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</si>
  <si>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</si>
  <si>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</si>
  <si>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</si>
  <si>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</si>
  <si>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</si>
  <si>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</si>
  <si>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</si>
  <si>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</si>
  <si>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</si>
  <si>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</si>
  <si>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</si>
  <si>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</si>
  <si>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</si>
  <si>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</si>
  <si>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</si>
  <si>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</si>
  <si>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</si>
  <si>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</si>
  <si>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</si>
  <si>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</si>
  <si>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</si>
  <si>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</si>
  <si>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</si>
  <si>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</si>
  <si>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</si>
  <si>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</si>
  <si>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</si>
  <si>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</si>
  <si>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</si>
  <si>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</si>
  <si>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</si>
  <si>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</si>
  <si>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</si>
  <si>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</si>
  <si>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</si>
  <si>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</si>
  <si>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</si>
  <si>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</si>
  <si>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</si>
  <si>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</si>
  <si>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</si>
  <si>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</si>
  <si>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</si>
  <si>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</si>
  <si>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</si>
  <si>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</si>
  <si>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</si>
  <si>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</si>
  <si>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</si>
  <si>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</si>
  <si>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</si>
  <si>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</si>
  <si>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</si>
  <si>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</si>
  <si>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</si>
  <si>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</si>
  <si>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</si>
  <si>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</si>
  <si>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</si>
  <si>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</si>
  <si>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</si>
  <si>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</si>
  <si>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</si>
  <si>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</si>
  <si>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</si>
  <si>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</si>
  <si>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</si>
  <si>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</si>
  <si>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</si>
  <si>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</si>
  <si>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</si>
  <si>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</si>
  <si>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</si>
  <si>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</si>
  <si>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</si>
  <si>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</si>
  <si>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</si>
  <si>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</si>
  <si>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</si>
  <si>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</si>
  <si>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</si>
  <si>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</si>
  <si>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</si>
  <si>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</si>
  <si>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</si>
  <si>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</si>
  <si>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</si>
  <si>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</si>
  <si>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</si>
  <si>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</si>
  <si>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</si>
  <si>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</si>
  <si>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</si>
  <si>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</si>
  <si>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</si>
  <si>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</si>
  <si>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</si>
  <si>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</si>
  <si>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</si>
  <si>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</si>
  <si>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</si>
  <si>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</si>
  <si>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</si>
  <si>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</si>
  <si>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</si>
  <si>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</si>
  <si>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</si>
  <si>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</si>
  <si>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</si>
  <si>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</si>
  <si>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</si>
  <si>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</si>
  <si>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</si>
  <si>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</si>
  <si>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</si>
  <si>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</si>
  <si>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</si>
  <si>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</si>
  <si>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</si>
  <si>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</si>
  <si>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</si>
  <si>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</si>
  <si>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</si>
  <si>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</si>
  <si>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</si>
  <si>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</si>
  <si>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</si>
  <si>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</si>
  <si>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</si>
  <si>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</si>
  <si>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</si>
  <si>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</si>
  <si>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</si>
  <si>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</si>
  <si>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</si>
  <si>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</si>
  <si>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</si>
  <si>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</si>
  <si>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</si>
  <si>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</si>
  <si>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</si>
  <si>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</si>
  <si>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</si>
  <si>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</si>
  <si>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</si>
  <si>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</si>
  <si>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</si>
  <si>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</si>
  <si>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</si>
  <si>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</si>
  <si>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</si>
  <si>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</si>
  <si>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</si>
  <si>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</si>
  <si>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</si>
  <si>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</si>
  <si>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</si>
  <si>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</si>
  <si>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</si>
  <si>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</si>
  <si>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</si>
  <si>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</si>
  <si>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</si>
  <si>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</si>
  <si>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</si>
  <si>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</si>
  <si>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</si>
  <si>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</si>
  <si>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</si>
  <si>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</si>
  <si>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</si>
  <si>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</si>
  <si>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</si>
  <si>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</si>
  <si>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</si>
  <si>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</si>
  <si>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</si>
  <si>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</si>
  <si>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</si>
  <si>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</si>
  <si>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</si>
  <si>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</si>
  <si>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</si>
  <si>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</si>
  <si>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</si>
  <si>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</si>
  <si>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</si>
  <si>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</si>
  <si>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</si>
  <si>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</si>
  <si>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</si>
  <si>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</si>
  <si>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</si>
  <si>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</si>
  <si>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</si>
  <si>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</si>
  <si>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</si>
  <si>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</si>
  <si>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</si>
  <si>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</si>
  <si>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</si>
  <si>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</si>
  <si>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</si>
  <si>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</si>
  <si>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</si>
  <si>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</si>
  <si>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</si>
  <si>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</si>
  <si>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</si>
  <si>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</si>
  <si>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</si>
  <si>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</si>
  <si>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</si>
  <si>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</si>
  <si>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</si>
  <si>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</si>
  <si>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</si>
  <si>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</si>
  <si>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</si>
  <si>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</si>
  <si>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</si>
  <si>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</si>
  <si>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</si>
  <si>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</si>
  <si>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</si>
  <si>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</si>
  <si>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</si>
  <si>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</si>
  <si>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</si>
  <si>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</si>
  <si>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</si>
  <si>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</si>
  <si>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</si>
  <si>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</si>
  <si>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</si>
  <si>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</si>
  <si>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</si>
  <si>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</si>
  <si>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</si>
  <si>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</si>
  <si>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</si>
  <si>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</si>
  <si>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</si>
  <si>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</si>
  <si>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</si>
  <si>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</si>
  <si>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</si>
  <si>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</si>
  <si>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</si>
  <si>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</si>
  <si>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</si>
  <si>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</si>
  <si>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</si>
  <si>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</si>
  <si>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</si>
  <si>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</si>
  <si>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</si>
  <si>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</si>
  <si>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</si>
  <si>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</si>
  <si>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</si>
  <si>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</si>
  <si>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</si>
  <si>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</si>
  <si>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</si>
  <si>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</si>
  <si>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</si>
  <si>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</si>
  <si>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</si>
  <si>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</si>
  <si>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</si>
  <si>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</si>
  <si>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</si>
  <si>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</si>
  <si>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</si>
  <si>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</si>
  <si>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</si>
  <si>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</si>
  <si>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</si>
  <si>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</si>
  <si>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</si>
  <si>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</si>
  <si>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</si>
  <si>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</si>
  <si>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</si>
  <si>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</si>
  <si>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</si>
  <si>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</si>
  <si>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</si>
  <si>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</si>
  <si>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</si>
  <si>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</si>
  <si>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</si>
  <si>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</si>
  <si>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</si>
  <si>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</si>
  <si>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</si>
  <si>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</si>
  <si>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</si>
  <si>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</si>
  <si>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</si>
  <si>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</si>
  <si>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</si>
  <si>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</si>
  <si>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</si>
  <si>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</si>
  <si>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</si>
  <si>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</si>
  <si>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</si>
  <si>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</si>
  <si>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</si>
  <si>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</si>
  <si>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</si>
  <si>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</si>
  <si>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</si>
  <si>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</si>
  <si>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</si>
  <si>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</si>
  <si>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</si>
  <si>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</si>
  <si>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</si>
  <si>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</si>
  <si>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</si>
  <si>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</si>
  <si>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</si>
  <si>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</si>
  <si>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</si>
  <si>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</si>
  <si>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</si>
  <si>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</si>
  <si>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</si>
  <si>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</si>
  <si>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</si>
  <si>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</si>
  <si>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</si>
  <si>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</si>
  <si>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</si>
  <si>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</si>
  <si>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</si>
  <si>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</si>
  <si>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</si>
  <si>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</si>
  <si>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</si>
  <si>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</si>
  <si>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</si>
  <si>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</si>
  <si>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</si>
  <si>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</si>
  <si>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</si>
  <si>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</si>
  <si>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</si>
  <si>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</si>
  <si>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</si>
  <si>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</si>
  <si>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</si>
  <si>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</si>
  <si>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</si>
  <si>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</si>
  <si>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</si>
  <si>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</si>
  <si>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</si>
  <si>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</si>
  <si>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</si>
  <si>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</si>
  <si>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</si>
  <si>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</si>
  <si>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</si>
  <si>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</si>
  <si>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</si>
  <si>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</si>
  <si>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</si>
  <si>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</si>
  <si>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</si>
  <si>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</si>
  <si>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</si>
  <si>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</si>
  <si>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</si>
  <si>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</si>
  <si>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</si>
  <si>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</si>
  <si>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</si>
  <si>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</si>
  <si>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</si>
  <si>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</si>
  <si>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</si>
  <si>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</si>
  <si>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</si>
  <si>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</si>
  <si>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</si>
  <si>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</si>
  <si>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</si>
  <si>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</si>
  <si>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</si>
  <si>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</si>
  <si>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</si>
  <si>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</si>
  <si>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</si>
  <si>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</si>
  <si>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</si>
  <si>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</si>
  <si>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</si>
  <si>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</si>
  <si>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</si>
  <si>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</si>
  <si>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</si>
  <si>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</si>
  <si>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</si>
  <si>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</si>
  <si>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</si>
  <si>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</si>
  <si>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</si>
  <si>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</si>
  <si>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</si>
  <si>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</si>
  <si>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</si>
  <si>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</si>
  <si>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</si>
  <si>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</si>
  <si>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</si>
  <si>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</si>
  <si>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</si>
  <si>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</si>
  <si>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</si>
  <si>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</si>
  <si>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</si>
  <si>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</si>
  <si>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</si>
  <si>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</si>
  <si>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</si>
  <si>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</si>
  <si>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</si>
  <si>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</si>
  <si>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</si>
  <si>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</si>
  <si>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</si>
  <si>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</si>
  <si>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</si>
  <si>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</si>
  <si>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</si>
  <si>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</si>
  <si>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</si>
  <si>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</si>
  <si>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</si>
  <si>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</si>
  <si>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</si>
  <si>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</si>
  <si>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</si>
  <si>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</si>
  <si>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</si>
  <si>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</si>
  <si>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</si>
  <si>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</si>
  <si>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</si>
  <si>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</si>
  <si>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</si>
  <si>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</si>
  <si>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</si>
  <si>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</si>
  <si>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</si>
  <si>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</si>
  <si>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</si>
  <si>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</si>
  <si>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</si>
  <si>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</si>
  <si>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</si>
  <si>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</si>
  <si>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</si>
  <si>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</si>
  <si>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</si>
  <si>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</si>
  <si>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</si>
  <si>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</si>
  <si>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</si>
  <si>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</si>
  <si>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</si>
  <si>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</si>
  <si>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</si>
  <si>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</si>
  <si>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</si>
  <si>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</si>
  <si>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</si>
  <si>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</si>
  <si>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</si>
  <si>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</si>
  <si>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</si>
  <si>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</si>
  <si>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</si>
  <si>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</si>
  <si>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</si>
  <si>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</si>
  <si>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</si>
  <si>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</si>
  <si>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</si>
  <si>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</si>
  <si>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</si>
  <si>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</si>
  <si>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</si>
  <si>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</si>
  <si>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</si>
  <si>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</si>
  <si>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</si>
  <si>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</si>
  <si>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</si>
  <si>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</si>
  <si>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</si>
  <si>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</si>
  <si>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</si>
  <si>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</si>
  <si>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</si>
  <si>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</si>
  <si>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</si>
  <si>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</si>
  <si>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</si>
  <si>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</si>
  <si>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</si>
  <si>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</si>
  <si>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</si>
  <si>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</si>
  <si>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</si>
  <si>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</si>
  <si>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</si>
  <si>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</si>
  <si>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</si>
  <si>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</si>
  <si>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</si>
  <si>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</si>
  <si>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</si>
  <si>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</si>
  <si>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</si>
  <si>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</si>
  <si>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</si>
  <si>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</si>
  <si>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</si>
  <si>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</si>
  <si>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</si>
  <si>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</si>
  <si>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</si>
  <si>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</si>
  <si>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</si>
  <si>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</si>
  <si>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</si>
  <si>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</si>
  <si>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</si>
  <si>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</si>
  <si>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</si>
  <si>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</si>
  <si>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</si>
  <si>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</si>
  <si>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</si>
  <si>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</si>
  <si>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</si>
  <si>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</si>
  <si>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</si>
  <si>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</si>
  <si>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</si>
  <si>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</si>
  <si>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</si>
  <si>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</si>
  <si>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</si>
  <si>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</si>
  <si>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</si>
  <si>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</si>
  <si>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</si>
  <si>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</si>
  <si>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</si>
  <si>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</si>
  <si>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</si>
  <si>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</si>
  <si>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</si>
  <si>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</si>
  <si>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</si>
  <si>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</si>
  <si>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</si>
  <si>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</si>
  <si>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</si>
  <si>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</si>
  <si>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</si>
  <si>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</si>
  <si>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</si>
  <si>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</si>
  <si>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</si>
  <si>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</si>
  <si>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</si>
  <si>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</si>
  <si>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</si>
  <si>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</si>
  <si>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</si>
  <si>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</si>
  <si>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</si>
  <si>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</si>
  <si>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</si>
  <si>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</si>
  <si>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</si>
  <si>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</si>
  <si>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</si>
  <si>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</si>
  <si>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</si>
  <si>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</si>
  <si>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</si>
  <si>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</si>
  <si>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</si>
  <si>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</si>
  <si>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</si>
  <si>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</si>
  <si>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</si>
  <si>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</si>
  <si>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</si>
  <si>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</si>
  <si>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</si>
  <si>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</si>
  <si>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</si>
  <si>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</si>
  <si>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</si>
  <si>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</si>
  <si>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</si>
  <si>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</si>
  <si>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</si>
  <si>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</si>
  <si>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</si>
  <si>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</si>
  <si>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</si>
  <si>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</si>
  <si>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</si>
  <si>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</si>
  <si>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</si>
  <si>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</si>
  <si>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</si>
  <si>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</si>
  <si>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</si>
  <si>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</si>
  <si>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</si>
  <si>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</si>
  <si>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</si>
  <si>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</si>
  <si>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</si>
  <si>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</si>
  <si>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</si>
  <si>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</si>
  <si>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</si>
  <si>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</si>
  <si>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</si>
  <si>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</si>
  <si>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</si>
  <si>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</si>
  <si>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</si>
  <si>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</si>
  <si>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</si>
  <si>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</si>
  <si>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</si>
  <si>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</si>
  <si>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</si>
  <si>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</si>
  <si>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</si>
  <si>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</si>
  <si>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</si>
  <si>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</si>
  <si>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</si>
  <si>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</si>
  <si>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</si>
  <si>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</si>
  <si>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</si>
  <si>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</si>
  <si>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</si>
  <si>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</si>
  <si>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</si>
  <si>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</si>
  <si>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</si>
  <si>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</si>
  <si>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</si>
  <si>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</si>
  <si>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</si>
  <si>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</si>
  <si>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</si>
  <si>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</si>
  <si>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</si>
  <si>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</si>
  <si>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</si>
  <si>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</si>
  <si>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</si>
  <si>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</si>
  <si>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</si>
  <si>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</si>
  <si>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</si>
  <si>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</si>
  <si>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</si>
  <si>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</si>
  <si>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</si>
  <si>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</si>
  <si>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</si>
  <si>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</si>
  <si>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</si>
  <si>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</si>
  <si>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</si>
  <si>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</si>
  <si>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</si>
  <si>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</si>
  <si>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</si>
  <si>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</si>
  <si>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</si>
  <si>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</si>
  <si>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</si>
  <si>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</si>
  <si>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</si>
  <si>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</si>
  <si>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</si>
  <si>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</si>
  <si>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</si>
  <si>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</si>
  <si>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</si>
  <si>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</si>
  <si>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</si>
  <si>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</si>
  <si>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</si>
  <si>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</si>
  <si>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</si>
  <si>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</si>
  <si>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</si>
  <si>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</si>
  <si>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</si>
  <si>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</si>
  <si>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</si>
  <si>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</si>
  <si>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</si>
  <si>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</si>
  <si>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</si>
  <si>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</si>
  <si>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</si>
  <si>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</si>
  <si>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</si>
  <si>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</si>
  <si>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</si>
  <si>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</si>
  <si>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</si>
  <si>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</si>
  <si>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</si>
  <si>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</si>
  <si>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</si>
  <si>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</si>
  <si>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</si>
  <si>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</si>
  <si>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</si>
  <si>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</si>
  <si>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</si>
  <si>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</si>
  <si>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</si>
  <si>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</si>
  <si>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</si>
  <si>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</si>
  <si>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</si>
  <si>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</si>
  <si>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</si>
  <si>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</si>
  <si>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</si>
  <si>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</si>
  <si>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</si>
  <si>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</si>
  <si>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</si>
  <si>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</si>
  <si>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</si>
  <si>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</si>
  <si>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</si>
  <si>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</si>
  <si>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</si>
  <si>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</si>
  <si>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</si>
  <si>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</si>
  <si>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</si>
  <si>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</si>
  <si>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</si>
  <si>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</si>
  <si>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</si>
  <si>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</si>
  <si>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</si>
  <si>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</si>
  <si>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</si>
  <si>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</si>
  <si>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</si>
  <si>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</si>
  <si>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</si>
  <si>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</si>
  <si>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</si>
  <si>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</si>
  <si>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</si>
  <si>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</si>
  <si>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</si>
  <si>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</si>
  <si>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</si>
  <si>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</si>
  <si>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</si>
  <si>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</si>
  <si>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</si>
  <si>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</si>
  <si>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</si>
  <si>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</si>
  <si>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</si>
  <si>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</si>
  <si>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</si>
  <si>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</si>
  <si>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</si>
  <si>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</si>
  <si>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</si>
  <si>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</si>
  <si>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</si>
  <si>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</si>
  <si>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</si>
  <si>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</si>
  <si>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</si>
  <si>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</si>
  <si>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</si>
  <si>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</si>
  <si>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</si>
  <si>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</si>
  <si>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</si>
  <si>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</si>
  <si>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</si>
  <si>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</si>
  <si>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</si>
  <si>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</si>
  <si>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</si>
  <si>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</si>
  <si>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</si>
  <si>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</si>
  <si>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</si>
  <si>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</si>
  <si>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</si>
  <si>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</si>
  <si>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</si>
  <si>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</si>
  <si>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</si>
  <si>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</si>
  <si>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</si>
  <si>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</si>
  <si>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</si>
  <si>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</si>
  <si>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</si>
  <si>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</si>
  <si>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</si>
  <si>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</si>
  <si>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</si>
  <si>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</si>
  <si>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</si>
  <si>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</si>
  <si>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</si>
  <si>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</si>
  <si>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</si>
  <si>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</si>
  <si>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</si>
  <si>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</si>
  <si>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</si>
  <si>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</si>
  <si>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</si>
  <si>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</si>
  <si>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</si>
  <si>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</si>
  <si>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</si>
  <si>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</si>
  <si>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</si>
  <si>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</si>
  <si>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</si>
  <si>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</si>
  <si>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</si>
  <si>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</si>
  <si>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</si>
  <si>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</si>
  <si>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</si>
  <si>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</si>
  <si>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</si>
  <si>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</si>
  <si>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</si>
  <si>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</si>
  <si>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</si>
  <si>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</si>
  <si>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</si>
  <si>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</si>
  <si>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</si>
  <si>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</si>
  <si>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</si>
  <si>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</si>
  <si>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</si>
  <si>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</si>
  <si>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</si>
  <si>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</si>
  <si>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</si>
  <si>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</si>
  <si>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</si>
  <si>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</si>
  <si>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</si>
  <si>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</si>
  <si>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</si>
  <si>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</si>
  <si>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</si>
  <si>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</si>
  <si>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</si>
  <si>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</si>
  <si>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</si>
  <si>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</si>
  <si>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</si>
  <si>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</si>
  <si>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</si>
  <si>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</si>
  <si>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</si>
  <si>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</si>
  <si>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</si>
  <si>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</si>
  <si>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</si>
  <si>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</si>
  <si>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</si>
  <si>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</si>
  <si>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</si>
  <si>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</si>
  <si>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</si>
  <si>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</si>
  <si>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</si>
  <si>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</si>
  <si>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</si>
  <si>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</si>
  <si>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</si>
  <si>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</si>
  <si>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</si>
  <si>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</si>
  <si>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</si>
  <si>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</si>
  <si>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</si>
  <si>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</si>
  <si>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</si>
  <si>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</si>
  <si>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</si>
  <si>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</si>
  <si>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</si>
  <si>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</si>
  <si>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</si>
  <si>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</si>
  <si>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</si>
  <si>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</si>
  <si>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</si>
  <si>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</si>
  <si>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</si>
  <si>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</si>
  <si>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</si>
  <si>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</si>
  <si>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</si>
  <si>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</si>
  <si>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</si>
  <si>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</si>
  <si>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</si>
  <si>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</si>
  <si>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</si>
  <si>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</si>
  <si>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</si>
  <si>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</si>
  <si>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</si>
  <si>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</si>
  <si>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</si>
  <si>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</si>
  <si>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</si>
  <si>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</si>
  <si>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</si>
  <si>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</si>
  <si>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</si>
  <si>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</si>
  <si>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</si>
  <si>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</si>
  <si>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</si>
  <si>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</si>
  <si>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</si>
  <si>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</si>
  <si>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</si>
  <si>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</si>
  <si>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</si>
  <si>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</si>
  <si>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</si>
  <si>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</si>
  <si>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</si>
  <si>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</si>
  <si>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</si>
  <si>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</si>
  <si>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</si>
  <si>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</si>
  <si>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</si>
  <si>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</si>
  <si>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</si>
  <si>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</si>
  <si>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</si>
  <si>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</si>
  <si>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</si>
  <si>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</si>
  <si>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</si>
  <si>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</si>
  <si>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</si>
  <si>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</si>
  <si>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</si>
  <si>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</si>
  <si>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</si>
  <si>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</si>
  <si>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</si>
  <si>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</si>
  <si>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</si>
  <si>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</si>
  <si>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</si>
  <si>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</si>
  <si>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</si>
  <si>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</si>
  <si>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</si>
  <si>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</si>
  <si>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</si>
  <si>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</si>
  <si>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</si>
  <si>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</si>
  <si>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</si>
  <si>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</si>
  <si>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</si>
  <si>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</si>
  <si>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</si>
  <si>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</si>
  <si>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</si>
  <si>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</si>
  <si>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</si>
  <si>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</si>
  <si>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</si>
  <si>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</si>
  <si>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</si>
  <si>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</si>
  <si>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</si>
  <si>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</si>
  <si>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</si>
  <si>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</si>
  <si>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</si>
  <si>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</si>
  <si>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</si>
  <si>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</si>
  <si>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</si>
  <si>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</si>
  <si>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</si>
  <si>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</si>
  <si>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</si>
  <si>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</si>
  <si>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</si>
  <si>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</si>
  <si>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</si>
  <si>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</si>
  <si>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</si>
  <si>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</si>
  <si>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</si>
  <si>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</si>
  <si>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</si>
  <si>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</si>
  <si>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</si>
  <si>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</si>
  <si>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</si>
  <si>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</si>
  <si>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</si>
  <si>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</si>
  <si>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</si>
  <si>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</si>
  <si>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</si>
  <si>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</si>
  <si>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</si>
  <si>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</si>
  <si>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</si>
  <si>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</si>
  <si>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</si>
  <si>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</si>
  <si>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</si>
  <si>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</si>
  <si>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</si>
  <si>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</si>
  <si>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</si>
  <si>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</si>
  <si>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</si>
  <si>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</si>
  <si>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</si>
  <si>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</si>
  <si>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</si>
  <si>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</si>
  <si>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</si>
  <si>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</si>
  <si>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</si>
  <si>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</si>
  <si>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</si>
  <si>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</si>
  <si>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</si>
  <si>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</si>
  <si>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</si>
  <si>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</si>
  <si>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</si>
  <si>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</si>
  <si>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</si>
  <si>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</si>
  <si>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</si>
  <si>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</si>
  <si>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</si>
  <si>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</si>
  <si>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</si>
  <si>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</si>
  <si>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</si>
  <si>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</si>
  <si>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</si>
  <si>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</si>
  <si>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</si>
  <si>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</si>
  <si>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</si>
  <si>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</si>
  <si>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</si>
  <si>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</si>
  <si>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</si>
  <si>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</si>
  <si>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</si>
  <si>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</si>
  <si>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</si>
  <si>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</si>
  <si>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</si>
  <si>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</si>
  <si>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</si>
  <si>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</si>
  <si>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</si>
  <si>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</si>
  <si>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</si>
  <si>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</si>
  <si>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</si>
  <si>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</si>
  <si>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</si>
  <si>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</si>
  <si>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</si>
  <si>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</si>
  <si>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</si>
  <si>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</si>
  <si>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</si>
  <si>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</si>
  <si>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Rasina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</si>
</sst>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2376</c:v>
                </c:pt>
                <c:pt idx="1">
                  <c:v>3029</c:v>
                </c:pt>
                <c:pt idx="2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2847</c:v>
                </c:pt>
                <c:pt idx="1">
                  <c:v>3502</c:v>
                </c:pt>
                <c:pt idx="2">
                  <c:v>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3968"/>
        <c:axId val="191879040"/>
      </c:barChart>
      <c:catAx>
        <c:axId val="19168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9040"/>
        <c:crosses val="autoZero"/>
        <c:auto val="1"/>
        <c:lblAlgn val="ctr"/>
        <c:lblOffset val="100"/>
        <c:noMultiLvlLbl val="0"/>
      </c:catAx>
      <c:valAx>
        <c:axId val="1918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crossBetween val="between"/>
        <c:majorUnit val="1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5487</c:v>
                </c:pt>
                <c:pt idx="1">
                  <c:v>4419</c:v>
                </c:pt>
                <c:pt idx="2">
                  <c:v>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3344"/>
        <c:axId val="200714880"/>
      </c:barChart>
      <c:catAx>
        <c:axId val="20071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4880"/>
        <c:crosses val="autoZero"/>
        <c:auto val="1"/>
        <c:lblAlgn val="ctr"/>
        <c:lblOffset val="100"/>
        <c:noMultiLvlLbl val="0"/>
      </c:catAx>
      <c:valAx>
        <c:axId val="200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169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3664"/>
        <c:axId val="200915200"/>
      </c:barChart>
      <c:catAx>
        <c:axId val="200913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5200"/>
        <c:crosses val="autoZero"/>
        <c:auto val="1"/>
        <c:lblAlgn val="ctr"/>
        <c:lblOffset val="100"/>
        <c:noMultiLvlLbl val="0"/>
      </c:catAx>
      <c:valAx>
        <c:axId val="200915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203</c:v>
                </c:pt>
                <c:pt idx="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90944"/>
        <c:axId val="201158656"/>
      </c:barChart>
      <c:catAx>
        <c:axId val="20109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8656"/>
        <c:crosses val="autoZero"/>
        <c:auto val="1"/>
        <c:lblAlgn val="ctr"/>
        <c:lblOffset val="100"/>
        <c:noMultiLvlLbl val="0"/>
      </c:catAx>
      <c:valAx>
        <c:axId val="201158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68924</c:v>
                </c:pt>
                <c:pt idx="1">
                  <c:v>68839</c:v>
                </c:pt>
                <c:pt idx="2">
                  <c:v>67857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601792"/>
        <c:axId val="201603328"/>
      </c:barChart>
      <c:catAx>
        <c:axId val="20160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3328"/>
        <c:crosses val="autoZero"/>
        <c:auto val="1"/>
        <c:lblAlgn val="ctr"/>
        <c:lblOffset val="100"/>
        <c:noMultiLvlLbl val="0"/>
      </c:catAx>
      <c:valAx>
        <c:axId val="20160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15.799641496104993</c:v>
                </c:pt>
                <c:pt idx="1">
                  <c:v>58.43517374944134</c:v>
                </c:pt>
                <c:pt idx="2">
                  <c:v>25.765184754453667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230</c:v>
                </c:pt>
                <c:pt idx="1">
                  <c:v>214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417664"/>
        <c:axId val="202419200"/>
      </c:barChart>
      <c:catAx>
        <c:axId val="2024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9200"/>
        <c:crosses val="autoZero"/>
        <c:auto val="1"/>
        <c:lblAlgn val="ctr"/>
        <c:lblOffset val="100"/>
        <c:noMultiLvlLbl val="0"/>
      </c:catAx>
      <c:valAx>
        <c:axId val="202419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24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787456"/>
        <c:axId val="334131968"/>
      </c:barChart>
      <c:catAx>
        <c:axId val="20278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31968"/>
        <c:crosses val="autoZero"/>
        <c:auto val="1"/>
        <c:lblAlgn val="ctr"/>
        <c:lblOffset val="100"/>
        <c:noMultiLvlLbl val="0"/>
      </c:catAx>
      <c:valAx>
        <c:axId val="33413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7874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95</c:v>
                </c:pt>
                <c:pt idx="1">
                  <c:v>100.5</c:v>
                </c:pt>
                <c:pt idx="2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97.7</c:v>
                </c:pt>
                <c:pt idx="1">
                  <c:v>98.6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5171968"/>
        <c:axId val="335175040"/>
      </c:barChart>
      <c:catAx>
        <c:axId val="335171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75040"/>
        <c:crosses val="autoZero"/>
        <c:auto val="1"/>
        <c:lblAlgn val="ctr"/>
        <c:lblOffset val="100"/>
        <c:noMultiLvlLbl val="0"/>
      </c:catAx>
      <c:valAx>
        <c:axId val="33517504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517196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5986</c:v>
                </c:pt>
                <c:pt idx="1">
                  <c:v>5310</c:v>
                </c:pt>
                <c:pt idx="2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6056704"/>
        <c:axId val="336277888"/>
      </c:barChart>
      <c:catAx>
        <c:axId val="33605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277888"/>
        <c:crosses val="autoZero"/>
        <c:auto val="1"/>
        <c:lblAlgn val="ctr"/>
        <c:lblOffset val="100"/>
        <c:noMultiLvlLbl val="0"/>
      </c:catAx>
      <c:valAx>
        <c:axId val="3362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60567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101</c:v>
                </c:pt>
                <c:pt idx="1">
                  <c:v>120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138</c:v>
                </c:pt>
                <c:pt idx="1">
                  <c:v>131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0210304"/>
        <c:axId val="410228224"/>
      </c:barChart>
      <c:catAx>
        <c:axId val="41021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228224"/>
        <c:crosses val="autoZero"/>
        <c:auto val="1"/>
        <c:lblAlgn val="ctr"/>
        <c:lblOffset val="100"/>
        <c:noMultiLvlLbl val="0"/>
      </c:catAx>
      <c:valAx>
        <c:axId val="410228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02103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641</c:v>
                </c:pt>
                <c:pt idx="1">
                  <c:v>840</c:v>
                </c:pt>
                <c:pt idx="2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103</c:v>
                </c:pt>
                <c:pt idx="1">
                  <c:v>43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1808"/>
        <c:axId val="192418560"/>
      </c:barChart>
      <c:catAx>
        <c:axId val="19239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418560"/>
        <c:crosses val="autoZero"/>
        <c:auto val="1"/>
        <c:lblAlgn val="ctr"/>
        <c:lblOffset val="100"/>
        <c:noMultiLvlLbl val="0"/>
      </c:catAx>
      <c:valAx>
        <c:axId val="192418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954</c:v>
                </c:pt>
                <c:pt idx="1">
                  <c:v>933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1214</c:v>
                </c:pt>
                <c:pt idx="1">
                  <c:v>1379</c:v>
                </c:pt>
                <c:pt idx="2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12910720"/>
        <c:axId val="412913664"/>
      </c:barChart>
      <c:catAx>
        <c:axId val="41291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3664"/>
        <c:crosses val="autoZero"/>
        <c:auto val="1"/>
        <c:lblAlgn val="ctr"/>
        <c:lblOffset val="100"/>
        <c:noMultiLvlLbl val="0"/>
      </c:catAx>
      <c:valAx>
        <c:axId val="412913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291072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1.9088169852033043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2.0419343832147132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2.2077304204491393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2.4254278258612985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2.4350391903386566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2.4081273698020542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2.4715623753526166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2.8882150254460877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3.2664222176301259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3.6220427032923728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3.5095897389072839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3.4778722361320029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3.9565181871044324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4.6764093864585483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4.1333672934878196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2.2851019044918712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1.7569574264610477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1.3532801184120102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6742400"/>
        <c:axId val="416756864"/>
      </c:barChart>
      <c:catAx>
        <c:axId val="416742400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16756864"/>
        <c:crosses val="autoZero"/>
        <c:auto val="1"/>
        <c:lblAlgn val="ctr"/>
        <c:lblOffset val="100"/>
        <c:noMultiLvlLbl val="0"/>
      </c:catAx>
      <c:valAx>
        <c:axId val="41675686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1674240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2.0308813140657511</c:v>
                </c:pt>
                <c:pt idx="1">
                  <c:v>2.226953149403855</c:v>
                </c:pt>
                <c:pt idx="2">
                  <c:v>2.3581482745197921</c:v>
                </c:pt>
                <c:pt idx="3">
                  <c:v>2.6522560275269478</c:v>
                </c:pt>
                <c:pt idx="4">
                  <c:v>2.5590257920965751</c:v>
                </c:pt>
                <c:pt idx="5">
                  <c:v>2.6171745471845909</c:v>
                </c:pt>
                <c:pt idx="6">
                  <c:v>2.7137687601820391</c:v>
                </c:pt>
                <c:pt idx="7">
                  <c:v>3.0953399299331532</c:v>
                </c:pt>
                <c:pt idx="8">
                  <c:v>3.3260126773897456</c:v>
                </c:pt>
                <c:pt idx="9">
                  <c:v>3.7344956676774621</c:v>
                </c:pt>
                <c:pt idx="10">
                  <c:v>3.3904088193880444</c:v>
                </c:pt>
                <c:pt idx="11">
                  <c:v>3.2875672194803132</c:v>
                </c:pt>
                <c:pt idx="12">
                  <c:v>3.6234844079639768</c:v>
                </c:pt>
                <c:pt idx="13">
                  <c:v>4.2189084373363066</c:v>
                </c:pt>
                <c:pt idx="14">
                  <c:v>3.5595688341895455</c:v>
                </c:pt>
                <c:pt idx="15">
                  <c:v>1.7583991311326512</c:v>
                </c:pt>
                <c:pt idx="16">
                  <c:v>1.2451522680417326</c:v>
                </c:pt>
                <c:pt idx="17">
                  <c:v>0.77803995444213236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17780480"/>
        <c:axId val="417871744"/>
      </c:barChart>
      <c:catAx>
        <c:axId val="4177804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17871744"/>
        <c:crosses val="autoZero"/>
        <c:auto val="1"/>
        <c:lblAlgn val="ctr"/>
        <c:lblOffset val="100"/>
        <c:noMultiLvlLbl val="0"/>
      </c:catAx>
      <c:valAx>
        <c:axId val="41787174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177804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0.13498191242373522</c:v>
                </c:pt>
                <c:pt idx="1">
                  <c:v>0.17232387819422715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1.7472058744128285</c:v>
                </c:pt>
                <c:pt idx="1">
                  <c:v>0.52830873183230165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11.1419469791048</c:v>
                </c:pt>
                <c:pt idx="1">
                  <c:v>5.152710699952384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22.134873926893796</c:v>
                </c:pt>
                <c:pt idx="1">
                  <c:v>21.219644922114142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46.363587279304575</c:v>
                </c:pt>
                <c:pt idx="1">
                  <c:v>55.954243475500533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6.0633875060741858</c:v>
                </c:pt>
                <c:pt idx="1">
                  <c:v>5.9893884769743551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12.414016521786081</c:v>
                </c:pt>
                <c:pt idx="1">
                  <c:v>10.983379815432057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0235904"/>
        <c:axId val="420296576"/>
      </c:barChart>
      <c:catAx>
        <c:axId val="420235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96576"/>
        <c:crosses val="autoZero"/>
        <c:auto val="1"/>
        <c:lblAlgn val="ctr"/>
        <c:lblOffset val="100"/>
        <c:noMultiLvlLbl val="0"/>
      </c:catAx>
      <c:valAx>
        <c:axId val="420296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02359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33.430160358511955</c:v>
                </c:pt>
                <c:pt idx="1">
                  <c:v>28.492392807745503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26.934830732681821</c:v>
                </c:pt>
                <c:pt idx="1">
                  <c:v>33.336734462508218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39.463311916203232</c:v>
                </c:pt>
                <c:pt idx="1">
                  <c:v>37.919189170804707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0.17169699260299121</c:v>
                </c:pt>
                <c:pt idx="1">
                  <c:v>0.25168355894156863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2589952"/>
        <c:axId val="422980224"/>
      </c:barChart>
      <c:catAx>
        <c:axId val="422589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980224"/>
        <c:crosses val="autoZero"/>
        <c:auto val="1"/>
        <c:lblAlgn val="ctr"/>
        <c:lblOffset val="100"/>
        <c:noMultiLvlLbl val="0"/>
      </c:catAx>
      <c:valAx>
        <c:axId val="422980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25899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6</c:v>
                </c:pt>
                <c:pt idx="1">
                  <c:v>13</c:v>
                </c:pt>
                <c:pt idx="2">
                  <c:v>41</c:v>
                </c:pt>
                <c:pt idx="3">
                  <c:v>53</c:v>
                </c:pt>
                <c:pt idx="4">
                  <c:v>90</c:v>
                </c:pt>
                <c:pt idx="5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38</c:v>
                </c:pt>
                <c:pt idx="3">
                  <c:v>64</c:v>
                </c:pt>
                <c:pt idx="4">
                  <c:v>62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24238080"/>
        <c:axId val="424268544"/>
      </c:barChart>
      <c:catAx>
        <c:axId val="4242380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68544"/>
        <c:crosses val="autoZero"/>
        <c:auto val="1"/>
        <c:lblAlgn val="ctr"/>
        <c:lblOffset val="100"/>
        <c:noMultiLvlLbl val="0"/>
      </c:catAx>
      <c:valAx>
        <c:axId val="424268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4238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1.05</c:v>
                </c:pt>
                <c:pt idx="1">
                  <c:v>0.3</c:v>
                </c:pt>
                <c:pt idx="3">
                  <c:v>0.35</c:v>
                </c:pt>
                <c:pt idx="4">
                  <c:v>0.89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24519552"/>
        <c:axId val="425215104"/>
      </c:barChart>
      <c:catAx>
        <c:axId val="424519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215104"/>
        <c:crosses val="autoZero"/>
        <c:auto val="1"/>
        <c:lblAlgn val="ctr"/>
        <c:lblOffset val="100"/>
        <c:noMultiLvlLbl val="0"/>
      </c:catAx>
      <c:valAx>
        <c:axId val="42521510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451955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22.727272727272727</c:v>
                </c:pt>
                <c:pt idx="1">
                  <c:v>62.73724331051649</c:v>
                </c:pt>
                <c:pt idx="2">
                  <c:v>16.789529110877087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77.272727272727266</c:v>
                </c:pt>
                <c:pt idx="1">
                  <c:v>37.26275668948351</c:v>
                </c:pt>
                <c:pt idx="2">
                  <c:v>83.210470889122917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25475072"/>
        <c:axId val="425521920"/>
      </c:barChart>
      <c:catAx>
        <c:axId val="4254750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521920"/>
        <c:crosses val="autoZero"/>
        <c:auto val="1"/>
        <c:lblAlgn val="ctr"/>
        <c:lblOffset val="100"/>
        <c:noMultiLvlLbl val="0"/>
      </c:catAx>
      <c:valAx>
        <c:axId val="4255219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54750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18.7</c:v>
                </c:pt>
                <c:pt idx="1">
                  <c:v>13.2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6197376"/>
        <c:axId val="426239872"/>
      </c:barChart>
      <c:catAx>
        <c:axId val="4261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6239872"/>
        <c:crosses val="autoZero"/>
        <c:auto val="1"/>
        <c:lblAlgn val="ctr"/>
        <c:lblOffset val="100"/>
        <c:noMultiLvlLbl val="0"/>
      </c:catAx>
      <c:valAx>
        <c:axId val="42623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6197376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817</c:v>
                </c:pt>
                <c:pt idx="1">
                  <c:v>766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820</c:v>
                </c:pt>
                <c:pt idx="1">
                  <c:v>788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264832"/>
        <c:axId val="426270720"/>
      </c:barChart>
      <c:catAx>
        <c:axId val="4262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270720"/>
        <c:crosses val="autoZero"/>
        <c:auto val="1"/>
        <c:lblAlgn val="ctr"/>
        <c:lblOffset val="100"/>
        <c:noMultiLvlLbl val="0"/>
      </c:catAx>
      <c:valAx>
        <c:axId val="426270720"/>
        <c:scaling>
          <c:orientation val="minMax"/>
          <c:max val="3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6264832"/>
        <c:crosses val="autoZero"/>
        <c:crossBetween val="between"/>
        <c:majorUnit val="5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10514</c:v>
                </c:pt>
                <c:pt idx="1">
                  <c:v>9805</c:v>
                </c:pt>
                <c:pt idx="2">
                  <c:v>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7712</c:v>
                </c:pt>
                <c:pt idx="1">
                  <c:v>7080</c:v>
                </c:pt>
                <c:pt idx="2">
                  <c:v>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843776"/>
        <c:axId val="192845312"/>
      </c:barChart>
      <c:catAx>
        <c:axId val="19284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5312"/>
        <c:crosses val="autoZero"/>
        <c:auto val="1"/>
        <c:lblAlgn val="ctr"/>
        <c:lblOffset val="100"/>
        <c:noMultiLvlLbl val="0"/>
      </c:catAx>
      <c:valAx>
        <c:axId val="192845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1920</c:v>
                </c:pt>
                <c:pt idx="1">
                  <c:v>2482</c:v>
                </c:pt>
                <c:pt idx="2">
                  <c:v>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2089</c:v>
                </c:pt>
                <c:pt idx="1">
                  <c:v>2532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6566784"/>
        <c:axId val="426577920"/>
      </c:barChart>
      <c:catAx>
        <c:axId val="4265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6577920"/>
        <c:crosses val="autoZero"/>
        <c:auto val="1"/>
        <c:lblAlgn val="ctr"/>
        <c:lblOffset val="100"/>
        <c:noMultiLvlLbl val="0"/>
      </c:catAx>
      <c:valAx>
        <c:axId val="426577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265667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23.330780477616099</c:v>
                </c:pt>
                <c:pt idx="1">
                  <c:v>28.193416286029294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26.779456473810022</c:v>
                </c:pt>
                <c:pt idx="1">
                  <c:v>28.473775397700425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16.997377520945019</c:v>
                </c:pt>
                <c:pt idx="1">
                  <c:v>19.215624507796502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14.463088027106686</c:v>
                </c:pt>
                <c:pt idx="1">
                  <c:v>15.388250118128838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8.9210703427789007</c:v>
                </c:pt>
                <c:pt idx="1">
                  <c:v>5.443376909749567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9.5082271577432742</c:v>
                </c:pt>
                <c:pt idx="1">
                  <c:v>3.2855567805953694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27144320"/>
        <c:axId val="427145856"/>
      </c:barChart>
      <c:catAx>
        <c:axId val="427144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7145856"/>
        <c:crosses val="autoZero"/>
        <c:auto val="1"/>
        <c:lblAlgn val="ctr"/>
        <c:lblOffset val="100"/>
        <c:noMultiLvlLbl val="0"/>
      </c:catAx>
      <c:valAx>
        <c:axId val="427145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7144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50.93</c:v>
                </c:pt>
                <c:pt idx="1">
                  <c:v>42.01</c:v>
                </c:pt>
                <c:pt idx="2">
                  <c:v>6.05</c:v>
                </c:pt>
                <c:pt idx="3">
                  <c:v>0.75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54.88</c:v>
                </c:pt>
                <c:pt idx="1">
                  <c:v>37.29</c:v>
                </c:pt>
                <c:pt idx="2">
                  <c:v>6.67</c:v>
                </c:pt>
                <c:pt idx="3">
                  <c:v>0.88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28470272"/>
        <c:axId val="428471808"/>
      </c:barChart>
      <c:catAx>
        <c:axId val="428470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471808"/>
        <c:crosses val="autoZero"/>
        <c:auto val="1"/>
        <c:lblAlgn val="ctr"/>
        <c:lblOffset val="100"/>
        <c:noMultiLvlLbl val="0"/>
      </c:catAx>
      <c:valAx>
        <c:axId val="4284718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47027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54001</c:v>
                </c:pt>
                <c:pt idx="1">
                  <c:v>61067</c:v>
                </c:pt>
                <c:pt idx="2">
                  <c:v>70810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8581248"/>
        <c:axId val="428583168"/>
      </c:barChart>
      <c:catAx>
        <c:axId val="4285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583168"/>
        <c:crosses val="autoZero"/>
        <c:auto val="1"/>
        <c:lblAlgn val="ctr"/>
        <c:lblOffset val="100"/>
        <c:noMultiLvlLbl val="0"/>
      </c:catAx>
      <c:valAx>
        <c:axId val="42858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581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27271</c:v>
                </c:pt>
                <c:pt idx="1">
                  <c:v>29078</c:v>
                </c:pt>
                <c:pt idx="2">
                  <c:v>29612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35068</c:v>
                </c:pt>
                <c:pt idx="1">
                  <c:v>36650</c:v>
                </c:pt>
                <c:pt idx="2">
                  <c:v>37954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28884352"/>
        <c:axId val="429144704"/>
      </c:barChart>
      <c:catAx>
        <c:axId val="4288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9144704"/>
        <c:crosses val="autoZero"/>
        <c:auto val="1"/>
        <c:lblAlgn val="ctr"/>
        <c:lblOffset val="100"/>
        <c:noMultiLvlLbl val="0"/>
      </c:catAx>
      <c:valAx>
        <c:axId val="42914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28884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28.9</c:v>
                </c:pt>
                <c:pt idx="1">
                  <c:v>29.6</c:v>
                </c:pt>
                <c:pt idx="2">
                  <c:v>2.8</c:v>
                </c:pt>
                <c:pt idx="3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75.198187995469993</c:v>
                </c:pt>
                <c:pt idx="1">
                  <c:v>94.706279540850772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24.80181200453001</c:v>
                </c:pt>
                <c:pt idx="1">
                  <c:v>5.2937204591492231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29527424"/>
        <c:axId val="429530112"/>
      </c:barChart>
      <c:catAx>
        <c:axId val="429527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530112"/>
        <c:crosses val="autoZero"/>
        <c:auto val="1"/>
        <c:lblAlgn val="ctr"/>
        <c:lblOffset val="100"/>
        <c:noMultiLvlLbl val="0"/>
      </c:catAx>
      <c:valAx>
        <c:axId val="4295301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52742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310</c:v>
                </c:pt>
                <c:pt idx="1">
                  <c:v>347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555072"/>
        <c:axId val="429570304"/>
      </c:barChart>
      <c:catAx>
        <c:axId val="4295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570304"/>
        <c:crosses val="autoZero"/>
        <c:auto val="1"/>
        <c:lblAlgn val="ctr"/>
        <c:lblOffset val="100"/>
        <c:noMultiLvlLbl val="0"/>
      </c:catAx>
      <c:valAx>
        <c:axId val="42957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555072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12.8</c:v>
                </c:pt>
                <c:pt idx="1">
                  <c:v>14.6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29789952"/>
        <c:axId val="429791872"/>
      </c:barChart>
      <c:catAx>
        <c:axId val="4297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791872"/>
        <c:crosses val="autoZero"/>
        <c:auto val="1"/>
        <c:lblAlgn val="ctr"/>
        <c:lblOffset val="100"/>
        <c:noMultiLvlLbl val="0"/>
      </c:catAx>
      <c:valAx>
        <c:axId val="42979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29789952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12.8</c:v>
                </c:pt>
                <c:pt idx="1">
                  <c:v>11.1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076288"/>
        <c:axId val="430077824"/>
      </c:barChart>
      <c:catAx>
        <c:axId val="4300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077824"/>
        <c:crosses val="autoZero"/>
        <c:auto val="1"/>
        <c:lblAlgn val="ctr"/>
        <c:lblOffset val="100"/>
        <c:noMultiLvlLbl val="0"/>
      </c:catAx>
      <c:valAx>
        <c:axId val="43007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076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55.9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2.4500000000000002</c:v>
                </c:pt>
                <c:pt idx="1">
                  <c:v>1.31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3.66</c:v>
                </c:pt>
                <c:pt idx="1">
                  <c:v>5.08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30368256"/>
        <c:axId val="430369792"/>
      </c:barChart>
      <c:catAx>
        <c:axId val="43036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0369792"/>
        <c:crosses val="autoZero"/>
        <c:auto val="1"/>
        <c:lblAlgn val="ctr"/>
        <c:lblOffset val="100"/>
        <c:noMultiLvlLbl val="0"/>
      </c:catAx>
      <c:valAx>
        <c:axId val="4303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303682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0.9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30942464"/>
        <c:axId val="430944256"/>
      </c:barChart>
      <c:catAx>
        <c:axId val="430942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944256"/>
        <c:crosses val="autoZero"/>
        <c:auto val="1"/>
        <c:lblAlgn val="ctr"/>
        <c:lblOffset val="100"/>
        <c:noMultiLvlLbl val="0"/>
      </c:catAx>
      <c:valAx>
        <c:axId val="430944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3094246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21.8</c:v>
                </c:pt>
                <c:pt idx="1">
                  <c:v>19.8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14.6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60.3</c:v>
                </c:pt>
                <c:pt idx="1">
                  <c:v>65.599999999999994</c:v>
                </c:pt>
                <c:pt idx="2">
                  <c:v>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32237568"/>
        <c:axId val="433065984"/>
      </c:barChart>
      <c:catAx>
        <c:axId val="4322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33065984"/>
        <c:crosses val="autoZero"/>
        <c:auto val="1"/>
        <c:lblAlgn val="ctr"/>
        <c:lblOffset val="100"/>
        <c:noMultiLvlLbl val="0"/>
      </c:catAx>
      <c:valAx>
        <c:axId val="4330659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32237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31851</c:v>
                </c:pt>
                <c:pt idx="1">
                  <c:v>33914</c:v>
                </c:pt>
                <c:pt idx="2">
                  <c:v>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5920</c:v>
                </c:pt>
                <c:pt idx="1">
                  <c:v>7206</c:v>
                </c:pt>
                <c:pt idx="2">
                  <c:v>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046720"/>
        <c:axId val="334048256"/>
      </c:barChart>
      <c:catAx>
        <c:axId val="334046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048256"/>
        <c:crosses val="autoZero"/>
        <c:auto val="1"/>
        <c:lblAlgn val="ctr"/>
        <c:lblOffset val="100"/>
        <c:noMultiLvlLbl val="0"/>
      </c:catAx>
      <c:valAx>
        <c:axId val="334048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4046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148481</c:v>
                </c:pt>
                <c:pt idx="1">
                  <c:v>145225</c:v>
                </c:pt>
                <c:pt idx="2">
                  <c:v>223604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30516</c:v>
                </c:pt>
                <c:pt idx="1">
                  <c:v>39507</c:v>
                </c:pt>
                <c:pt idx="2">
                  <c:v>54729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075008"/>
        <c:axId val="334076544"/>
      </c:barChart>
      <c:catAx>
        <c:axId val="33407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076544"/>
        <c:crosses val="autoZero"/>
        <c:auto val="1"/>
        <c:lblAlgn val="ctr"/>
        <c:lblOffset val="100"/>
        <c:noMultiLvlLbl val="0"/>
      </c:catAx>
      <c:valAx>
        <c:axId val="3340765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407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4.7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5.2</c:v>
                </c:pt>
                <c:pt idx="1">
                  <c:v>5.5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4111488"/>
        <c:axId val="334113024"/>
      </c:barChart>
      <c:catAx>
        <c:axId val="334111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13024"/>
        <c:crosses val="autoZero"/>
        <c:auto val="1"/>
        <c:lblAlgn val="ctr"/>
        <c:lblOffset val="100"/>
        <c:noMultiLvlLbl val="0"/>
      </c:catAx>
      <c:valAx>
        <c:axId val="3341130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334111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24.6</c:v>
                </c:pt>
                <c:pt idx="1">
                  <c:v>26.6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32.5</c:v>
                </c:pt>
                <c:pt idx="1">
                  <c:v>34.5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334139776"/>
        <c:axId val="334141312"/>
      </c:barChart>
      <c:catAx>
        <c:axId val="3341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141312"/>
        <c:crosses val="autoZero"/>
        <c:auto val="1"/>
        <c:lblAlgn val="ctr"/>
        <c:lblOffset val="100"/>
        <c:noMultiLvlLbl val="0"/>
      </c:catAx>
      <c:valAx>
        <c:axId val="334141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3341397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1378.9110000000001</c:v>
                </c:pt>
                <c:pt idx="1">
                  <c:v>2032.95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4163968"/>
        <c:axId val="334165504"/>
      </c:barChart>
      <c:catAx>
        <c:axId val="3341639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65504"/>
        <c:crosses val="autoZero"/>
        <c:auto val="1"/>
        <c:lblAlgn val="ctr"/>
        <c:lblOffset val="100"/>
        <c:noMultiLvlLbl val="0"/>
      </c:catAx>
      <c:valAx>
        <c:axId val="33416550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163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45555.89</c:v>
                </c:pt>
                <c:pt idx="1">
                  <c:v>48001.88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334629888"/>
        <c:axId val="334635776"/>
      </c:barChart>
      <c:catAx>
        <c:axId val="33462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635776"/>
        <c:crosses val="autoZero"/>
        <c:auto val="1"/>
        <c:lblAlgn val="ctr"/>
        <c:lblOffset val="100"/>
        <c:noMultiLvlLbl val="0"/>
      </c:catAx>
      <c:valAx>
        <c:axId val="334635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334629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100</c:v>
                </c:pt>
                <c:pt idx="1">
                  <c:v>97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79</c:v>
                </c:pt>
                <c:pt idx="1">
                  <c:v>73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334653696"/>
        <c:axId val="334778368"/>
      </c:barChart>
      <c:catAx>
        <c:axId val="33465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778368"/>
        <c:crosses val="autoZero"/>
        <c:auto val="1"/>
        <c:lblAlgn val="ctr"/>
        <c:lblOffset val="100"/>
        <c:noMultiLvlLbl val="0"/>
      </c:catAx>
      <c:valAx>
        <c:axId val="334778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34653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15.8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58.8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25.4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3664"/>
        <c:axId val="193715584"/>
      </c:barChart>
      <c:catAx>
        <c:axId val="193713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5584"/>
        <c:crosses val="autoZero"/>
        <c:auto val="1"/>
        <c:lblAlgn val="ctr"/>
        <c:lblOffset val="100"/>
        <c:noMultiLvlLbl val="0"/>
      </c:catAx>
      <c:valAx>
        <c:axId val="19371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2376</c:v>
                </c:pt>
                <c:pt idx="1">
                  <c:v>3029</c:v>
                </c:pt>
                <c:pt idx="2">
                  <c:v>3405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2847</c:v>
                </c:pt>
                <c:pt idx="1">
                  <c:v>3502</c:v>
                </c:pt>
                <c:pt idx="2">
                  <c:v>3910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1616"/>
        <c:axId val="59518976"/>
      </c:barChart>
      <c:catAx>
        <c:axId val="5875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518976"/>
        <c:crosses val="autoZero"/>
        <c:auto val="1"/>
        <c:lblAlgn val="ctr"/>
        <c:lblOffset val="100"/>
        <c:noMultiLvlLbl val="0"/>
      </c:catAx>
      <c:valAx>
        <c:axId val="5951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641</c:v>
                </c:pt>
                <c:pt idx="1">
                  <c:v>840</c:v>
                </c:pt>
                <c:pt idx="2">
                  <c:v>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103</c:v>
                </c:pt>
                <c:pt idx="1">
                  <c:v>43</c:v>
                </c:pt>
                <c:pt idx="2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4336"/>
        <c:axId val="59616256"/>
      </c:barChart>
      <c:catAx>
        <c:axId val="596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6256"/>
        <c:crosses val="autoZero"/>
        <c:auto val="1"/>
        <c:lblAlgn val="ctr"/>
        <c:lblOffset val="100"/>
        <c:noMultiLvlLbl val="0"/>
      </c:catAx>
      <c:valAx>
        <c:axId val="59616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10514</c:v>
                </c:pt>
                <c:pt idx="1">
                  <c:v>9805</c:v>
                </c:pt>
                <c:pt idx="2">
                  <c:v>9288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7712</c:v>
                </c:pt>
                <c:pt idx="1">
                  <c:v>7080</c:v>
                </c:pt>
                <c:pt idx="2">
                  <c:v>6598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6376192"/>
        <c:axId val="146377728"/>
      </c:barChart>
      <c:catAx>
        <c:axId val="14637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7728"/>
        <c:crosses val="autoZero"/>
        <c:auto val="1"/>
        <c:lblAlgn val="ctr"/>
        <c:lblOffset val="100"/>
        <c:noMultiLvlLbl val="0"/>
      </c:catAx>
      <c:valAx>
        <c:axId val="14637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16.600000000000001</c:v>
                </c:pt>
                <c:pt idx="1">
                  <c:v>55.9</c:v>
                </c:pt>
                <c:pt idx="2">
                  <c:v>27.4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15.8</c:v>
                </c:pt>
                <c:pt idx="1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58.8</c:v>
                </c:pt>
                <c:pt idx="1">
                  <c:v>51.8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25.4</c:v>
                </c:pt>
                <c:pt idx="1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81024"/>
        <c:axId val="147282560"/>
      </c:barChart>
      <c:catAx>
        <c:axId val="14728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2560"/>
        <c:crosses val="autoZero"/>
        <c:auto val="1"/>
        <c:lblAlgn val="ctr"/>
        <c:lblOffset val="100"/>
        <c:noMultiLvlLbl val="0"/>
      </c:catAx>
      <c:valAx>
        <c:axId val="147282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21.8</c:v>
                </c:pt>
                <c:pt idx="1">
                  <c:v>19.8</c:v>
                </c:pt>
                <c:pt idx="2">
                  <c:v>19.3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17.899999999999999</c:v>
                </c:pt>
                <c:pt idx="1">
                  <c:v>14.6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60.3</c:v>
                </c:pt>
                <c:pt idx="1">
                  <c:v>65.599999999999994</c:v>
                </c:pt>
                <c:pt idx="2">
                  <c:v>63.7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952192"/>
        <c:axId val="148953728"/>
      </c:barChart>
      <c:catAx>
        <c:axId val="1489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3728"/>
        <c:crosses val="autoZero"/>
        <c:auto val="1"/>
        <c:lblAlgn val="ctr"/>
        <c:lblOffset val="100"/>
        <c:noMultiLvlLbl val="0"/>
      </c:catAx>
      <c:valAx>
        <c:axId val="1489537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9521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12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9472"/>
        <c:axId val="150275200"/>
      </c:barChart>
      <c:catAx>
        <c:axId val="15016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75200"/>
        <c:crosses val="autoZero"/>
        <c:auto val="1"/>
        <c:lblAlgn val="ctr"/>
        <c:lblOffset val="100"/>
        <c:noMultiLvlLbl val="0"/>
      </c:catAx>
      <c:valAx>
        <c:axId val="150275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987</c:v>
                </c:pt>
                <c:pt idx="1">
                  <c:v>2090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691</c:v>
                </c:pt>
                <c:pt idx="1">
                  <c:v>2161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20256"/>
        <c:axId val="150321792"/>
      </c:barChart>
      <c:catAx>
        <c:axId val="15032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1792"/>
        <c:crosses val="autoZero"/>
        <c:auto val="1"/>
        <c:lblAlgn val="ctr"/>
        <c:lblOffset val="100"/>
        <c:noMultiLvlLbl val="0"/>
      </c:catAx>
      <c:valAx>
        <c:axId val="15032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2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324</c:v>
                </c:pt>
                <c:pt idx="1">
                  <c:v>585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183</c:v>
                </c:pt>
                <c:pt idx="1">
                  <c:v>595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401024"/>
        <c:axId val="150402560"/>
      </c:barChart>
      <c:catAx>
        <c:axId val="15040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2560"/>
        <c:crosses val="autoZero"/>
        <c:auto val="1"/>
        <c:lblAlgn val="ctr"/>
        <c:lblOffset val="100"/>
        <c:noMultiLvlLbl val="0"/>
      </c:catAx>
      <c:valAx>
        <c:axId val="15040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40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15062</c:v>
                </c:pt>
                <c:pt idx="1">
                  <c:v>11966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26400"/>
        <c:axId val="151127936"/>
      </c:barChart>
      <c:catAx>
        <c:axId val="151126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7936"/>
        <c:crosses val="autoZero"/>
        <c:auto val="1"/>
        <c:lblAlgn val="ctr"/>
        <c:lblOffset val="100"/>
        <c:noMultiLvlLbl val="0"/>
      </c:catAx>
      <c:valAx>
        <c:axId val="151127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12</c:v>
                </c:pt>
                <c:pt idx="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6640"/>
        <c:axId val="198152192"/>
      </c:barChart>
      <c:catAx>
        <c:axId val="19385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8152192"/>
        <c:crosses val="autoZero"/>
        <c:auto val="1"/>
        <c:lblAlgn val="ctr"/>
        <c:lblOffset val="100"/>
        <c:noMultiLvlLbl val="0"/>
      </c:catAx>
      <c:valAx>
        <c:axId val="19815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5487</c:v>
                </c:pt>
                <c:pt idx="1">
                  <c:v>4419</c:v>
                </c:pt>
                <c:pt idx="2">
                  <c:v>4062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65664"/>
        <c:axId val="151267200"/>
      </c:barChart>
      <c:catAx>
        <c:axId val="15126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7200"/>
        <c:crosses val="autoZero"/>
        <c:auto val="1"/>
        <c:lblAlgn val="ctr"/>
        <c:lblOffset val="100"/>
        <c:noMultiLvlLbl val="0"/>
      </c:catAx>
      <c:valAx>
        <c:axId val="15126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169</c:v>
                </c:pt>
                <c:pt idx="1">
                  <c:v>195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5408"/>
        <c:axId val="151359872"/>
      </c:barChart>
      <c:catAx>
        <c:axId val="151345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59872"/>
        <c:crosses val="autoZero"/>
        <c:auto val="1"/>
        <c:lblAlgn val="ctr"/>
        <c:lblOffset val="100"/>
        <c:noMultiLvlLbl val="0"/>
      </c:catAx>
      <c:valAx>
        <c:axId val="151359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310</c:v>
                </c:pt>
                <c:pt idx="1">
                  <c:v>347</c:v>
                </c:pt>
                <c:pt idx="2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79424"/>
        <c:axId val="151480960"/>
      </c:barChart>
      <c:catAx>
        <c:axId val="15147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80960"/>
        <c:crosses val="autoZero"/>
        <c:auto val="1"/>
        <c:lblAlgn val="ctr"/>
        <c:lblOffset val="100"/>
        <c:noMultiLvlLbl val="0"/>
      </c:catAx>
      <c:valAx>
        <c:axId val="15148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203</c:v>
                </c:pt>
                <c:pt idx="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991232"/>
        <c:axId val="152992768"/>
      </c:barChart>
      <c:catAx>
        <c:axId val="15299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768"/>
        <c:crosses val="autoZero"/>
        <c:auto val="1"/>
        <c:lblAlgn val="ctr"/>
        <c:lblOffset val="100"/>
        <c:noMultiLvlLbl val="0"/>
      </c:catAx>
      <c:valAx>
        <c:axId val="15299276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1378.9110000000001</c:v>
                </c:pt>
                <c:pt idx="1">
                  <c:v>2032.95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20448"/>
        <c:axId val="153436928"/>
      </c:barChart>
      <c:catAx>
        <c:axId val="153320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36928"/>
        <c:crosses val="autoZero"/>
        <c:auto val="1"/>
        <c:lblAlgn val="ctr"/>
        <c:lblOffset val="100"/>
        <c:noMultiLvlLbl val="0"/>
      </c:catAx>
      <c:valAx>
        <c:axId val="153436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68924</c:v>
                </c:pt>
                <c:pt idx="1">
                  <c:v>68839</c:v>
                </c:pt>
                <c:pt idx="2">
                  <c:v>67857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04768"/>
        <c:axId val="153544960"/>
      </c:barChart>
      <c:catAx>
        <c:axId val="1535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4960"/>
        <c:crosses val="autoZero"/>
        <c:auto val="1"/>
        <c:lblAlgn val="ctr"/>
        <c:lblOffset val="100"/>
        <c:noMultiLvlLbl val="0"/>
      </c:catAx>
      <c:valAx>
        <c:axId val="1535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0.9</c:v>
                </c:pt>
                <c:pt idx="2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4624"/>
        <c:axId val="153760512"/>
      </c:barChart>
      <c:catAx>
        <c:axId val="15375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0512"/>
        <c:crosses val="autoZero"/>
        <c:auto val="1"/>
        <c:lblAlgn val="ctr"/>
        <c:lblOffset val="100"/>
        <c:noMultiLvlLbl val="0"/>
      </c:catAx>
      <c:valAx>
        <c:axId val="153760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18.7</c:v>
                </c:pt>
                <c:pt idx="1">
                  <c:v>13.2</c:v>
                </c:pt>
                <c:pt idx="2">
                  <c:v>11.5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52928"/>
        <c:axId val="153891968"/>
      </c:barChart>
      <c:catAx>
        <c:axId val="1538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91968"/>
        <c:crosses val="autoZero"/>
        <c:auto val="1"/>
        <c:lblAlgn val="ctr"/>
        <c:lblOffset val="100"/>
        <c:noMultiLvlLbl val="0"/>
      </c:catAx>
      <c:valAx>
        <c:axId val="15389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52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15.799641496104993</c:v>
                </c:pt>
                <c:pt idx="1">
                  <c:v>58.43517374944134</c:v>
                </c:pt>
                <c:pt idx="2">
                  <c:v>25.765184754453667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230</c:v>
                </c:pt>
                <c:pt idx="1">
                  <c:v>214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9</c:v>
                </c:pt>
                <c:pt idx="1">
                  <c:v>14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4864"/>
        <c:axId val="154113152"/>
      </c:barChart>
      <c:catAx>
        <c:axId val="15408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3152"/>
        <c:crosses val="autoZero"/>
        <c:auto val="1"/>
        <c:lblAlgn val="ctr"/>
        <c:lblOffset val="100"/>
        <c:noMultiLvlLbl val="0"/>
      </c:catAx>
      <c:valAx>
        <c:axId val="15411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48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987</c:v>
                </c:pt>
                <c:pt idx="1">
                  <c:v>2090</c:v>
                </c:pt>
                <c:pt idx="2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691</c:v>
                </c:pt>
                <c:pt idx="1">
                  <c:v>2161</c:v>
                </c:pt>
                <c:pt idx="2">
                  <c:v>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077888"/>
        <c:axId val="199081344"/>
      </c:barChart>
      <c:catAx>
        <c:axId val="19907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81344"/>
        <c:crosses val="autoZero"/>
        <c:auto val="1"/>
        <c:lblAlgn val="ctr"/>
        <c:lblOffset val="100"/>
        <c:noMultiLvlLbl val="0"/>
      </c:catAx>
      <c:valAx>
        <c:axId val="199081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077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24</c:v>
                </c:pt>
                <c:pt idx="1">
                  <c:v>23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8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94688"/>
        <c:axId val="154616960"/>
      </c:barChart>
      <c:catAx>
        <c:axId val="15459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6960"/>
        <c:crosses val="autoZero"/>
        <c:auto val="1"/>
        <c:lblAlgn val="ctr"/>
        <c:lblOffset val="100"/>
        <c:noMultiLvlLbl val="0"/>
      </c:catAx>
      <c:valAx>
        <c:axId val="154616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9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95</c:v>
                </c:pt>
                <c:pt idx="1">
                  <c:v>100.5</c:v>
                </c:pt>
                <c:pt idx="2">
                  <c:v>109.4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97.7</c:v>
                </c:pt>
                <c:pt idx="1">
                  <c:v>98.6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8528"/>
        <c:axId val="154957312"/>
      </c:barChart>
      <c:catAx>
        <c:axId val="15483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57312"/>
        <c:crosses val="autoZero"/>
        <c:auto val="1"/>
        <c:lblAlgn val="ctr"/>
        <c:lblOffset val="100"/>
        <c:noMultiLvlLbl val="0"/>
      </c:catAx>
      <c:valAx>
        <c:axId val="154957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5986</c:v>
                </c:pt>
                <c:pt idx="1">
                  <c:v>5310</c:v>
                </c:pt>
                <c:pt idx="2">
                  <c:v>5021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9728"/>
        <c:axId val="155160960"/>
      </c:barChart>
      <c:catAx>
        <c:axId val="1551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60960"/>
        <c:crosses val="autoZero"/>
        <c:auto val="1"/>
        <c:lblAlgn val="ctr"/>
        <c:lblOffset val="100"/>
        <c:noMultiLvlLbl val="0"/>
      </c:catAx>
      <c:valAx>
        <c:axId val="155160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101</c:v>
                </c:pt>
                <c:pt idx="1">
                  <c:v>120</c:v>
                </c:pt>
                <c:pt idx="2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138</c:v>
                </c:pt>
                <c:pt idx="1">
                  <c:v>131</c:v>
                </c:pt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2656"/>
        <c:axId val="155509504"/>
      </c:barChart>
      <c:catAx>
        <c:axId val="1554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509504"/>
        <c:crosses val="autoZero"/>
        <c:auto val="1"/>
        <c:lblAlgn val="ctr"/>
        <c:lblOffset val="100"/>
        <c:noMultiLvlLbl val="0"/>
      </c:catAx>
      <c:valAx>
        <c:axId val="155509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954</c:v>
                </c:pt>
                <c:pt idx="1">
                  <c:v>933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1214</c:v>
                </c:pt>
                <c:pt idx="1">
                  <c:v>1379</c:v>
                </c:pt>
                <c:pt idx="2">
                  <c:v>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1712"/>
        <c:axId val="156133248"/>
      </c:barChart>
      <c:catAx>
        <c:axId val="156131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3248"/>
        <c:crosses val="autoZero"/>
        <c:auto val="1"/>
        <c:lblAlgn val="ctr"/>
        <c:lblOffset val="100"/>
        <c:noMultiLvlLbl val="0"/>
      </c:catAx>
      <c:valAx>
        <c:axId val="15613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1.9088169852033043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2.0419343832147132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2.2077304204491393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2.4254278258612985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2.4350391903386566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2.4081273698020542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2.4715623753526166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2.8882150254460877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3.2664222176301259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3.6220427032923728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3.5095897389072839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3.4778722361320029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3.9565181871044324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4.6764093864585483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4.1333672934878196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2.2851019044918712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1.7569574264610477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1.3532801184120102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8896"/>
        <c:axId val="157483008"/>
      </c:barChart>
      <c:catAx>
        <c:axId val="157328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483008"/>
        <c:crosses val="autoZero"/>
        <c:auto val="1"/>
        <c:lblAlgn val="ctr"/>
        <c:lblOffset val="100"/>
        <c:noMultiLvlLbl val="0"/>
      </c:catAx>
      <c:valAx>
        <c:axId val="1574830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8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2.0308813140657511</c:v>
                </c:pt>
                <c:pt idx="1">
                  <c:v>2.226953149403855</c:v>
                </c:pt>
                <c:pt idx="2">
                  <c:v>2.3581482745197921</c:v>
                </c:pt>
                <c:pt idx="3">
                  <c:v>2.6522560275269478</c:v>
                </c:pt>
                <c:pt idx="4">
                  <c:v>2.5590257920965751</c:v>
                </c:pt>
                <c:pt idx="5">
                  <c:v>2.6171745471845909</c:v>
                </c:pt>
                <c:pt idx="6">
                  <c:v>2.7137687601820391</c:v>
                </c:pt>
                <c:pt idx="7">
                  <c:v>3.0953399299331532</c:v>
                </c:pt>
                <c:pt idx="8">
                  <c:v>3.3260126773897456</c:v>
                </c:pt>
                <c:pt idx="9">
                  <c:v>3.7344956676774621</c:v>
                </c:pt>
                <c:pt idx="10">
                  <c:v>3.3904088193880444</c:v>
                </c:pt>
                <c:pt idx="11">
                  <c:v>3.2875672194803132</c:v>
                </c:pt>
                <c:pt idx="12">
                  <c:v>3.6234844079639768</c:v>
                </c:pt>
                <c:pt idx="13">
                  <c:v>4.2189084373363066</c:v>
                </c:pt>
                <c:pt idx="14">
                  <c:v>3.5595688341895455</c:v>
                </c:pt>
                <c:pt idx="15">
                  <c:v>1.7583991311326512</c:v>
                </c:pt>
                <c:pt idx="16">
                  <c:v>1.2451522680417326</c:v>
                </c:pt>
                <c:pt idx="17">
                  <c:v>0.77803995444213236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4624"/>
        <c:axId val="157877376"/>
      </c:barChart>
      <c:catAx>
        <c:axId val="1578346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7376"/>
        <c:crosses val="autoZero"/>
        <c:auto val="1"/>
        <c:lblAlgn val="ctr"/>
        <c:lblOffset val="100"/>
        <c:noMultiLvlLbl val="0"/>
      </c:catAx>
      <c:valAx>
        <c:axId val="1578773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462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0.13498191242373522</c:v>
                </c:pt>
                <c:pt idx="1">
                  <c:v>0.17232387819422715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1.7472058744128285</c:v>
                </c:pt>
                <c:pt idx="1">
                  <c:v>0.52830873183230165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11.1419469791048</c:v>
                </c:pt>
                <c:pt idx="1">
                  <c:v>5.152710699952384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22.134873926893796</c:v>
                </c:pt>
                <c:pt idx="1">
                  <c:v>21.219644922114142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46.363587279304575</c:v>
                </c:pt>
                <c:pt idx="1">
                  <c:v>55.954243475500533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6.0633875060741858</c:v>
                </c:pt>
                <c:pt idx="1">
                  <c:v>5.9893884769743551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12.414016521786081</c:v>
                </c:pt>
                <c:pt idx="1">
                  <c:v>10.983379815432057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5840"/>
        <c:axId val="158860032"/>
      </c:barChart>
      <c:catAx>
        <c:axId val="158755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860032"/>
        <c:crosses val="autoZero"/>
        <c:auto val="1"/>
        <c:lblAlgn val="ctr"/>
        <c:lblOffset val="100"/>
        <c:noMultiLvlLbl val="0"/>
      </c:catAx>
      <c:valAx>
        <c:axId val="15886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584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33.430160358511955</c:v>
                </c:pt>
                <c:pt idx="1">
                  <c:v>28.492392807745503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26.934830732681821</c:v>
                </c:pt>
                <c:pt idx="1">
                  <c:v>33.336734462508218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39.463311916203232</c:v>
                </c:pt>
                <c:pt idx="1">
                  <c:v>37.919189170804707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0.17169699260299121</c:v>
                </c:pt>
                <c:pt idx="1">
                  <c:v>0.25168355894156863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8928"/>
        <c:axId val="159550464"/>
      </c:barChart>
      <c:catAx>
        <c:axId val="159548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50464"/>
        <c:crosses val="autoZero"/>
        <c:auto val="1"/>
        <c:lblAlgn val="ctr"/>
        <c:lblOffset val="100"/>
        <c:noMultiLvlLbl val="0"/>
      </c:catAx>
      <c:valAx>
        <c:axId val="159550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89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6</c:v>
                </c:pt>
                <c:pt idx="1">
                  <c:v>13</c:v>
                </c:pt>
                <c:pt idx="2">
                  <c:v>41</c:v>
                </c:pt>
                <c:pt idx="3">
                  <c:v>53</c:v>
                </c:pt>
                <c:pt idx="4">
                  <c:v>90</c:v>
                </c:pt>
                <c:pt idx="5">
                  <c:v>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9</c:v>
                </c:pt>
                <c:pt idx="2">
                  <c:v>38</c:v>
                </c:pt>
                <c:pt idx="3">
                  <c:v>64</c:v>
                </c:pt>
                <c:pt idx="4">
                  <c:v>62</c:v>
                </c:pt>
                <c:pt idx="5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870336"/>
        <c:axId val="159925376"/>
      </c:barChart>
      <c:catAx>
        <c:axId val="15987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5376"/>
        <c:crosses val="autoZero"/>
        <c:auto val="1"/>
        <c:lblAlgn val="ctr"/>
        <c:lblOffset val="100"/>
        <c:noMultiLvlLbl val="0"/>
      </c:catAx>
      <c:valAx>
        <c:axId val="1599253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70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324</c:v>
                </c:pt>
                <c:pt idx="1">
                  <c:v>585</c:v>
                </c:pt>
                <c:pt idx="2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183</c:v>
                </c:pt>
                <c:pt idx="1">
                  <c:v>595</c:v>
                </c:pt>
                <c:pt idx="2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533696"/>
        <c:axId val="199535232"/>
      </c:barChart>
      <c:catAx>
        <c:axId val="199533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5232"/>
        <c:crosses val="autoZero"/>
        <c:auto val="1"/>
        <c:lblAlgn val="ctr"/>
        <c:lblOffset val="100"/>
        <c:noMultiLvlLbl val="0"/>
      </c:catAx>
      <c:valAx>
        <c:axId val="1995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533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1.05</c:v>
                </c:pt>
                <c:pt idx="1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322304"/>
        <c:axId val="160324224"/>
      </c:barChart>
      <c:catAx>
        <c:axId val="16032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22.727272727272727</c:v>
                </c:pt>
                <c:pt idx="1">
                  <c:v>62.73724331051649</c:v>
                </c:pt>
                <c:pt idx="2">
                  <c:v>16.789529110877087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77.272727272727266</c:v>
                </c:pt>
                <c:pt idx="1">
                  <c:v>37.26275668948351</c:v>
                </c:pt>
                <c:pt idx="2">
                  <c:v>83.210470889122917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11712"/>
        <c:axId val="160614656"/>
      </c:barChart>
      <c:catAx>
        <c:axId val="160611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4656"/>
        <c:crosses val="autoZero"/>
        <c:auto val="1"/>
        <c:lblAlgn val="ctr"/>
        <c:lblOffset val="100"/>
        <c:noMultiLvlLbl val="0"/>
      </c:catAx>
      <c:valAx>
        <c:axId val="1606146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817</c:v>
                </c:pt>
                <c:pt idx="1">
                  <c:v>766</c:v>
                </c:pt>
                <c:pt idx="2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820</c:v>
                </c:pt>
                <c:pt idx="1">
                  <c:v>788</c:v>
                </c:pt>
                <c:pt idx="2">
                  <c:v>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5376"/>
        <c:axId val="160932608"/>
      </c:barChart>
      <c:catAx>
        <c:axId val="1608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932608"/>
        <c:crosses val="autoZero"/>
        <c:auto val="1"/>
        <c:lblAlgn val="ctr"/>
        <c:lblOffset val="100"/>
        <c:noMultiLvlLbl val="0"/>
      </c:catAx>
      <c:valAx>
        <c:axId val="160932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5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1920</c:v>
                </c:pt>
                <c:pt idx="1">
                  <c:v>2482</c:v>
                </c:pt>
                <c:pt idx="2">
                  <c:v>1952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2089</c:v>
                </c:pt>
                <c:pt idx="1">
                  <c:v>2532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82368"/>
        <c:axId val="161418624"/>
      </c:barChart>
      <c:catAx>
        <c:axId val="1610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418624"/>
        <c:crosses val="autoZero"/>
        <c:auto val="1"/>
        <c:lblAlgn val="ctr"/>
        <c:lblOffset val="100"/>
        <c:noMultiLvlLbl val="0"/>
      </c:catAx>
      <c:valAx>
        <c:axId val="16141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82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23.330780477616099</c:v>
                </c:pt>
                <c:pt idx="1">
                  <c:v>28.193416286029294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26.779456473810022</c:v>
                </c:pt>
                <c:pt idx="1">
                  <c:v>28.473775397700425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16.997377520945019</c:v>
                </c:pt>
                <c:pt idx="1">
                  <c:v>19.215624507796502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14.463088027106686</c:v>
                </c:pt>
                <c:pt idx="1">
                  <c:v>15.388250118128838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8.9210703427789007</c:v>
                </c:pt>
                <c:pt idx="1">
                  <c:v>5.443376909749567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9.5082271577432742</c:v>
                </c:pt>
                <c:pt idx="1">
                  <c:v>3.2855567805953694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9936"/>
        <c:axId val="161881472"/>
      </c:barChart>
      <c:catAx>
        <c:axId val="161879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1472"/>
        <c:crosses val="autoZero"/>
        <c:auto val="1"/>
        <c:lblAlgn val="ctr"/>
        <c:lblOffset val="100"/>
        <c:noMultiLvlLbl val="0"/>
      </c:catAx>
      <c:valAx>
        <c:axId val="1618814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99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50.93</c:v>
                </c:pt>
                <c:pt idx="1">
                  <c:v>42.01</c:v>
                </c:pt>
                <c:pt idx="2">
                  <c:v>6.05</c:v>
                </c:pt>
                <c:pt idx="3">
                  <c:v>0.75</c:v>
                </c:pt>
                <c:pt idx="4">
                  <c:v>0.28000000000000003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54.88</c:v>
                </c:pt>
                <c:pt idx="1">
                  <c:v>37.29</c:v>
                </c:pt>
                <c:pt idx="2">
                  <c:v>6.67</c:v>
                </c:pt>
                <c:pt idx="3">
                  <c:v>0.88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213888"/>
        <c:axId val="162215424"/>
      </c:barChart>
      <c:catAx>
        <c:axId val="1622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5424"/>
        <c:crosses val="autoZero"/>
        <c:auto val="1"/>
        <c:lblAlgn val="ctr"/>
        <c:lblOffset val="100"/>
        <c:noMultiLvlLbl val="0"/>
      </c:catAx>
      <c:valAx>
        <c:axId val="1622154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54001</c:v>
                </c:pt>
                <c:pt idx="1">
                  <c:v>61067</c:v>
                </c:pt>
                <c:pt idx="2">
                  <c:v>70810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9344"/>
        <c:axId val="162251904"/>
      </c:barChart>
      <c:catAx>
        <c:axId val="1622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51904"/>
        <c:crosses val="autoZero"/>
        <c:auto val="1"/>
        <c:lblAlgn val="ctr"/>
        <c:lblOffset val="100"/>
        <c:noMultiLvlLbl val="0"/>
      </c:catAx>
      <c:valAx>
        <c:axId val="16225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27271</c:v>
                </c:pt>
                <c:pt idx="1">
                  <c:v>29078</c:v>
                </c:pt>
                <c:pt idx="2">
                  <c:v>29612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35068</c:v>
                </c:pt>
                <c:pt idx="1">
                  <c:v>36650</c:v>
                </c:pt>
                <c:pt idx="2">
                  <c:v>37954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528256"/>
        <c:axId val="162744960"/>
      </c:barChart>
      <c:catAx>
        <c:axId val="16252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744960"/>
        <c:crosses val="autoZero"/>
        <c:auto val="1"/>
        <c:lblAlgn val="ctr"/>
        <c:lblOffset val="100"/>
        <c:noMultiLvlLbl val="0"/>
      </c:catAx>
      <c:valAx>
        <c:axId val="162744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28.9</c:v>
                </c:pt>
                <c:pt idx="1">
                  <c:v>29.6</c:v>
                </c:pt>
                <c:pt idx="2">
                  <c:v>2.8</c:v>
                </c:pt>
                <c:pt idx="3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75.198187995469993</c:v>
                </c:pt>
                <c:pt idx="1">
                  <c:v>94.706279540850772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24.80181200453001</c:v>
                </c:pt>
                <c:pt idx="1">
                  <c:v>5.2937204591492231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110336"/>
        <c:axId val="166111872"/>
      </c:barChart>
      <c:catAx>
        <c:axId val="166110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1872"/>
        <c:crosses val="autoZero"/>
        <c:auto val="1"/>
        <c:lblAlgn val="ctr"/>
        <c:lblOffset val="100"/>
        <c:noMultiLvlLbl val="0"/>
      </c:catAx>
      <c:valAx>
        <c:axId val="1661118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15062</c:v>
                </c:pt>
                <c:pt idx="1">
                  <c:v>11966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9792"/>
        <c:axId val="200151808"/>
      </c:barChart>
      <c:catAx>
        <c:axId val="199969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200151808"/>
        <c:crosses val="autoZero"/>
        <c:auto val="1"/>
        <c:lblAlgn val="ctr"/>
        <c:lblOffset val="100"/>
        <c:noMultiLvlLbl val="0"/>
      </c:catAx>
      <c:valAx>
        <c:axId val="20015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12.8</c:v>
                </c:pt>
                <c:pt idx="1">
                  <c:v>14.6</c:v>
                </c:pt>
                <c:pt idx="2">
                  <c:v>10.9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584512"/>
        <c:axId val="167586048"/>
      </c:barChart>
      <c:catAx>
        <c:axId val="16758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6048"/>
        <c:crosses val="autoZero"/>
        <c:auto val="1"/>
        <c:lblAlgn val="ctr"/>
        <c:lblOffset val="100"/>
        <c:noMultiLvlLbl val="0"/>
      </c:catAx>
      <c:valAx>
        <c:axId val="16758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12.8</c:v>
                </c:pt>
                <c:pt idx="1">
                  <c:v>11.1</c:v>
                </c:pt>
                <c:pt idx="2">
                  <c:v>19.7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08736"/>
        <c:axId val="168310272"/>
      </c:barChart>
      <c:catAx>
        <c:axId val="16830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10272"/>
        <c:crosses val="autoZero"/>
        <c:auto val="1"/>
        <c:lblAlgn val="ctr"/>
        <c:lblOffset val="100"/>
        <c:noMultiLvlLbl val="0"/>
      </c:catAx>
      <c:valAx>
        <c:axId val="16831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2.4500000000000002</c:v>
                </c:pt>
                <c:pt idx="1">
                  <c:v>1.31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3.66</c:v>
                </c:pt>
                <c:pt idx="1">
                  <c:v>5.08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80128"/>
        <c:axId val="186481664"/>
      </c:barChart>
      <c:catAx>
        <c:axId val="18648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1664"/>
        <c:crosses val="autoZero"/>
        <c:auto val="1"/>
        <c:lblAlgn val="ctr"/>
        <c:lblOffset val="100"/>
        <c:noMultiLvlLbl val="0"/>
      </c:catAx>
      <c:valAx>
        <c:axId val="18648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80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31851</c:v>
                </c:pt>
                <c:pt idx="1">
                  <c:v>33914</c:v>
                </c:pt>
                <c:pt idx="2">
                  <c:v>49898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5920</c:v>
                </c:pt>
                <c:pt idx="1">
                  <c:v>7206</c:v>
                </c:pt>
                <c:pt idx="2">
                  <c:v>11589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40736"/>
        <c:axId val="186743808"/>
      </c:barChart>
      <c:catAx>
        <c:axId val="18674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3808"/>
        <c:crosses val="autoZero"/>
        <c:auto val="1"/>
        <c:lblAlgn val="ctr"/>
        <c:lblOffset val="100"/>
        <c:noMultiLvlLbl val="0"/>
      </c:catAx>
      <c:valAx>
        <c:axId val="1867438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407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148481</c:v>
                </c:pt>
                <c:pt idx="1">
                  <c:v>145225</c:v>
                </c:pt>
                <c:pt idx="2">
                  <c:v>223604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30516</c:v>
                </c:pt>
                <c:pt idx="1">
                  <c:v>39507</c:v>
                </c:pt>
                <c:pt idx="2">
                  <c:v>54729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5360"/>
        <c:axId val="189203200"/>
      </c:barChart>
      <c:catAx>
        <c:axId val="186895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203200"/>
        <c:crosses val="autoZero"/>
        <c:auto val="1"/>
        <c:lblAlgn val="ctr"/>
        <c:lblOffset val="100"/>
        <c:noMultiLvlLbl val="0"/>
      </c:catAx>
      <c:valAx>
        <c:axId val="18920320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5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4.7</c:v>
                </c:pt>
                <c:pt idx="1">
                  <c:v>4.3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5.2</c:v>
                </c:pt>
                <c:pt idx="1">
                  <c:v>5.5</c:v>
                </c:pt>
                <c:pt idx="2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2960"/>
        <c:axId val="189367040"/>
      </c:barChart>
      <c:catAx>
        <c:axId val="189352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67040"/>
        <c:crosses val="autoZero"/>
        <c:auto val="1"/>
        <c:lblAlgn val="ctr"/>
        <c:lblOffset val="100"/>
        <c:noMultiLvlLbl val="0"/>
      </c:catAx>
      <c:valAx>
        <c:axId val="1893670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2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24.6</c:v>
                </c:pt>
                <c:pt idx="1">
                  <c:v>26.6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32.5</c:v>
                </c:pt>
                <c:pt idx="1">
                  <c:v>34.5</c:v>
                </c:pt>
                <c:pt idx="2">
                  <c:v>37.1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3552"/>
        <c:axId val="189547648"/>
      </c:barChart>
      <c:catAx>
        <c:axId val="18946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7648"/>
        <c:crosses val="autoZero"/>
        <c:auto val="1"/>
        <c:lblAlgn val="ctr"/>
        <c:lblOffset val="100"/>
        <c:noMultiLvlLbl val="0"/>
      </c:catAx>
      <c:valAx>
        <c:axId val="1895476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45555.89</c:v>
                </c:pt>
                <c:pt idx="1">
                  <c:v>48001.88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9696"/>
        <c:axId val="189736064"/>
      </c:barChart>
      <c:catAx>
        <c:axId val="189709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6064"/>
        <c:crosses val="autoZero"/>
        <c:auto val="1"/>
        <c:lblAlgn val="ctr"/>
        <c:lblOffset val="100"/>
        <c:noMultiLvlLbl val="0"/>
      </c:catAx>
      <c:valAx>
        <c:axId val="18973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100</c:v>
                </c:pt>
                <c:pt idx="1">
                  <c:v>97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79</c:v>
                </c:pt>
                <c:pt idx="1">
                  <c:v>73</c:v>
                </c:pt>
                <c:pt idx="2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9168"/>
        <c:axId val="190044032"/>
      </c:barChart>
      <c:catAx>
        <c:axId val="18995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0044032"/>
        <c:crosses val="autoZero"/>
        <c:auto val="1"/>
        <c:lblAlgn val="ctr"/>
        <c:lblOffset val="100"/>
        <c:noMultiLvlLbl val="0"/>
      </c:catAx>
      <c:valAx>
        <c:axId val="19004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105759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102328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199889</v>
      </c>
      <c r="C4" s="35">
        <v>98573</v>
      </c>
      <c r="D4" s="63">
        <v>101316</v>
      </c>
      <c r="E4" s="211"/>
    </row>
    <row r="5" spans="1:5" ht="30" x14ac:dyDescent="0.25">
      <c r="A5" s="201" t="s">
        <v>716</v>
      </c>
      <c r="B5" s="72">
        <v>207337</v>
      </c>
      <c r="C5" s="61">
        <v>100875</v>
      </c>
      <c r="D5" s="111">
        <v>106462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29065</v>
      </c>
      <c r="C4" s="71">
        <v>44933</v>
      </c>
    </row>
    <row r="5" spans="1:6" x14ac:dyDescent="0.25">
      <c r="A5" s="286" t="s">
        <v>719</v>
      </c>
      <c r="B5" s="214">
        <v>10662</v>
      </c>
      <c r="C5" s="214">
        <v>12725</v>
      </c>
    </row>
    <row r="6" spans="1:6" x14ac:dyDescent="0.25">
      <c r="A6" s="286" t="s">
        <v>720</v>
      </c>
      <c r="B6" s="214">
        <v>15997</v>
      </c>
      <c r="C6" s="214">
        <v>16875</v>
      </c>
    </row>
    <row r="7" spans="1:6" x14ac:dyDescent="0.25">
      <c r="A7" s="286" t="s">
        <v>721</v>
      </c>
      <c r="B7" s="214">
        <v>32178</v>
      </c>
      <c r="C7" s="214">
        <v>25060</v>
      </c>
    </row>
    <row r="8" spans="1:6" x14ac:dyDescent="0.25">
      <c r="A8" s="286" t="s">
        <v>722</v>
      </c>
      <c r="B8" s="214">
        <v>280</v>
      </c>
      <c r="C8" s="214">
        <v>952</v>
      </c>
    </row>
    <row r="9" spans="1:6" x14ac:dyDescent="0.25">
      <c r="A9" s="286" t="s">
        <v>723</v>
      </c>
      <c r="B9" s="214">
        <v>10019</v>
      </c>
      <c r="C9" s="214">
        <v>9156</v>
      </c>
    </row>
    <row r="10" spans="1:6" ht="30" x14ac:dyDescent="0.25">
      <c r="A10" s="293" t="s">
        <v>724</v>
      </c>
      <c r="B10" s="214">
        <v>19992</v>
      </c>
      <c r="C10" s="214">
        <v>2684</v>
      </c>
    </row>
    <row r="11" spans="1:6" x14ac:dyDescent="0.25">
      <c r="A11" s="286" t="s">
        <v>887</v>
      </c>
      <c r="B11" s="214">
        <v>4837</v>
      </c>
      <c r="C11" s="214">
        <v>6584</v>
      </c>
    </row>
    <row r="12" spans="1:6" x14ac:dyDescent="0.25">
      <c r="A12" s="294" t="s">
        <v>16</v>
      </c>
      <c r="B12" s="1">
        <f>SUM(B4:B11)</f>
        <v>123030</v>
      </c>
      <c r="C12" s="1">
        <f>SUM(C4:C11)</f>
        <v>118969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29082</v>
      </c>
      <c r="C19" s="71">
        <v>36367</v>
      </c>
    </row>
    <row r="20" spans="1:3" x14ac:dyDescent="0.25">
      <c r="A20" s="286" t="s">
        <v>719</v>
      </c>
      <c r="B20" s="214">
        <v>6657</v>
      </c>
      <c r="C20" s="214">
        <v>7523</v>
      </c>
    </row>
    <row r="21" spans="1:3" x14ac:dyDescent="0.25">
      <c r="A21" s="286" t="s">
        <v>720</v>
      </c>
      <c r="B21" s="214">
        <v>12719</v>
      </c>
      <c r="C21" s="214">
        <v>13667</v>
      </c>
    </row>
    <row r="22" spans="1:3" x14ac:dyDescent="0.25">
      <c r="A22" s="286" t="s">
        <v>721</v>
      </c>
      <c r="B22" s="214">
        <v>31209</v>
      </c>
      <c r="C22" s="214">
        <v>25650</v>
      </c>
    </row>
    <row r="23" spans="1:3" x14ac:dyDescent="0.25">
      <c r="A23" s="286" t="s">
        <v>722</v>
      </c>
      <c r="B23" s="214">
        <v>98</v>
      </c>
      <c r="C23" s="214">
        <v>447</v>
      </c>
    </row>
    <row r="24" spans="1:3" x14ac:dyDescent="0.25">
      <c r="A24" s="286" t="s">
        <v>723</v>
      </c>
      <c r="B24" s="214">
        <v>7481</v>
      </c>
      <c r="C24" s="214">
        <v>6551</v>
      </c>
    </row>
    <row r="25" spans="1:3" ht="30" x14ac:dyDescent="0.25">
      <c r="A25" s="293" t="s">
        <v>724</v>
      </c>
      <c r="B25" s="214">
        <v>14404</v>
      </c>
      <c r="C25" s="214">
        <v>2924</v>
      </c>
    </row>
    <row r="26" spans="1:3" x14ac:dyDescent="0.25">
      <c r="A26" s="286" t="s">
        <v>887</v>
      </c>
      <c r="B26" s="214">
        <v>3674</v>
      </c>
      <c r="C26" s="214">
        <v>8744</v>
      </c>
    </row>
    <row r="27" spans="1:3" x14ac:dyDescent="0.25">
      <c r="A27" s="294" t="s">
        <v>16</v>
      </c>
      <c r="B27" s="1">
        <f>SUM(B19:B26)</f>
        <v>105324</v>
      </c>
      <c r="C27" s="1">
        <f>SUM(C19:C26)</f>
        <v>101873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75.22</v>
      </c>
      <c r="C4" s="1018">
        <v>72.86</v>
      </c>
      <c r="D4" s="1018">
        <v>78.010000000000005</v>
      </c>
      <c r="E4" s="1019">
        <v>82</v>
      </c>
      <c r="F4" s="1019">
        <v>179.8</v>
      </c>
      <c r="G4" s="1020">
        <v>45.4</v>
      </c>
      <c r="H4" s="1021">
        <v>44.1</v>
      </c>
      <c r="I4" s="1022">
        <v>46.7</v>
      </c>
      <c r="J4" s="1019">
        <v>12.8</v>
      </c>
    </row>
    <row r="5" spans="1:12" x14ac:dyDescent="0.25">
      <c r="A5" s="498">
        <v>2021</v>
      </c>
      <c r="B5" s="757">
        <v>72.790000000000006</v>
      </c>
      <c r="C5" s="758">
        <v>70.010000000000005</v>
      </c>
      <c r="D5" s="758">
        <v>75.84</v>
      </c>
      <c r="E5" s="1023">
        <v>81</v>
      </c>
      <c r="F5" s="1023">
        <v>180.9</v>
      </c>
      <c r="G5" s="1024">
        <v>45.5</v>
      </c>
      <c r="H5" s="1025">
        <v>44.2</v>
      </c>
      <c r="I5" s="1026">
        <v>46.8</v>
      </c>
      <c r="J5" s="1023">
        <v>11.1</v>
      </c>
    </row>
    <row r="6" spans="1:12" x14ac:dyDescent="0.25">
      <c r="A6" s="499">
        <v>2022</v>
      </c>
      <c r="B6" s="1011">
        <v>75.34</v>
      </c>
      <c r="C6" s="1012">
        <v>72.680000000000007</v>
      </c>
      <c r="D6" s="1012">
        <v>78.25</v>
      </c>
      <c r="E6" s="1013">
        <v>78</v>
      </c>
      <c r="F6" s="1013">
        <v>186.8</v>
      </c>
      <c r="G6" s="1014">
        <v>45.9</v>
      </c>
      <c r="H6" s="1015">
        <v>44.6</v>
      </c>
      <c r="I6" s="1016">
        <v>47.2</v>
      </c>
      <c r="J6" s="1013">
        <v>19.7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12.8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11.1</v>
      </c>
    </row>
    <row r="13" spans="1:12" x14ac:dyDescent="0.25">
      <c r="A13" s="633">
        <f t="shared" si="0"/>
        <v>2022</v>
      </c>
      <c r="B13" s="627">
        <f t="shared" si="1"/>
        <v>19.7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59468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67566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70810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15886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82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57979</v>
      </c>
      <c r="C5" s="70">
        <v>62340</v>
      </c>
      <c r="D5" s="55">
        <v>35068</v>
      </c>
      <c r="E5" s="110">
        <v>27271</v>
      </c>
      <c r="F5" s="55">
        <v>28.5</v>
      </c>
      <c r="G5" s="55">
        <v>32.5</v>
      </c>
      <c r="H5" s="110">
        <v>24.6</v>
      </c>
      <c r="I5" s="55"/>
      <c r="J5" s="70"/>
      <c r="K5" s="55"/>
      <c r="L5" s="55"/>
      <c r="M5" s="71">
        <v>90</v>
      </c>
      <c r="N5" s="71">
        <v>79</v>
      </c>
      <c r="O5" s="71">
        <v>100</v>
      </c>
    </row>
    <row r="6" spans="1:16" x14ac:dyDescent="0.25">
      <c r="A6" s="215">
        <v>2021</v>
      </c>
      <c r="B6" s="212">
        <v>59496</v>
      </c>
      <c r="C6" s="212">
        <v>65729</v>
      </c>
      <c r="D6" s="58">
        <v>36650</v>
      </c>
      <c r="E6" s="160">
        <v>29078</v>
      </c>
      <c r="F6" s="58">
        <v>30.5</v>
      </c>
      <c r="G6" s="58">
        <v>34.5</v>
      </c>
      <c r="H6" s="160">
        <v>26.6</v>
      </c>
      <c r="I6" s="58">
        <v>54001</v>
      </c>
      <c r="J6" s="212">
        <v>18226</v>
      </c>
      <c r="K6" s="58">
        <v>7712</v>
      </c>
      <c r="L6" s="58">
        <v>10514</v>
      </c>
      <c r="M6" s="214">
        <v>85</v>
      </c>
      <c r="N6" s="214">
        <v>73</v>
      </c>
      <c r="O6" s="214">
        <v>97</v>
      </c>
    </row>
    <row r="7" spans="1:16" x14ac:dyDescent="0.25">
      <c r="A7" s="229">
        <v>2022</v>
      </c>
      <c r="B7" s="167">
        <v>59468</v>
      </c>
      <c r="C7" s="167">
        <v>67566</v>
      </c>
      <c r="D7" s="94">
        <v>37954</v>
      </c>
      <c r="E7" s="169">
        <v>29612</v>
      </c>
      <c r="F7" s="94">
        <v>32.5</v>
      </c>
      <c r="G7" s="58">
        <v>37.1</v>
      </c>
      <c r="H7" s="160">
        <v>28</v>
      </c>
      <c r="I7" s="94">
        <v>61067</v>
      </c>
      <c r="J7" s="167">
        <v>16885</v>
      </c>
      <c r="K7" s="94">
        <v>7080</v>
      </c>
      <c r="L7" s="94">
        <v>9805</v>
      </c>
      <c r="M7" s="214">
        <v>82</v>
      </c>
      <c r="N7" s="214">
        <v>70</v>
      </c>
      <c r="O7" s="214">
        <v>93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70810</v>
      </c>
      <c r="J8" s="1072">
        <v>15886</v>
      </c>
      <c r="K8" s="1073">
        <v>6598</v>
      </c>
      <c r="L8" s="1073">
        <v>9288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54001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61067</v>
      </c>
      <c r="F14" s="514">
        <f>A5</f>
        <v>2020</v>
      </c>
      <c r="G14" s="310">
        <f>IF(ISBLANK(E5),"",E5)</f>
        <v>27271</v>
      </c>
      <c r="H14" s="310">
        <f>IF(ISBLANK(D5),"",D5)</f>
        <v>35068</v>
      </c>
      <c r="K14" s="514">
        <f>A6</f>
        <v>2021</v>
      </c>
      <c r="L14" s="310">
        <f>IF(ISBLANK(L6),"",L6)</f>
        <v>10514</v>
      </c>
      <c r="M14" s="310">
        <f>IF(ISBLANK(K6),"",K6)</f>
        <v>7712</v>
      </c>
    </row>
    <row r="15" spans="1:16" x14ac:dyDescent="0.25">
      <c r="A15" s="481">
        <f>A8</f>
        <v>2023</v>
      </c>
      <c r="B15" s="311">
        <f t="shared" si="0"/>
        <v>70810</v>
      </c>
      <c r="F15" s="486">
        <f t="shared" ref="F15:F16" si="1">A6</f>
        <v>2021</v>
      </c>
      <c r="G15" s="479">
        <f t="shared" ref="G15:G16" si="2">IF(ISBLANK(E6),"",E6)</f>
        <v>29078</v>
      </c>
      <c r="H15" s="479">
        <f t="shared" ref="H15:H16" si="3">IF(ISBLANK(D6),"",D6)</f>
        <v>36650</v>
      </c>
      <c r="K15" s="486">
        <f>A7</f>
        <v>2022</v>
      </c>
      <c r="L15" s="479">
        <f t="shared" ref="L15:L16" si="4">IF(ISBLANK(L7),"",L7)</f>
        <v>9805</v>
      </c>
      <c r="M15" s="479">
        <f t="shared" ref="M15:M16" si="5">IF(ISBLANK(K7),"",K7)</f>
        <v>7080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29612</v>
      </c>
      <c r="H16" s="311">
        <f t="shared" si="3"/>
        <v>37954</v>
      </c>
      <c r="K16" s="481">
        <f>A8</f>
        <v>2023</v>
      </c>
      <c r="L16" s="311">
        <f t="shared" si="4"/>
        <v>9288</v>
      </c>
      <c r="M16" s="311">
        <f t="shared" si="5"/>
        <v>6598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57979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59496</v>
      </c>
      <c r="C21" s="373"/>
      <c r="D21" s="197"/>
      <c r="F21" s="514">
        <f>A5</f>
        <v>2020</v>
      </c>
      <c r="G21" s="310">
        <f>IF(ISBLANK(E5),"",E5)</f>
        <v>27271</v>
      </c>
      <c r="H21" s="310">
        <f>IF(ISBLANK(D5),"",D5)</f>
        <v>35068</v>
      </c>
      <c r="K21" s="514">
        <f>A6</f>
        <v>2021</v>
      </c>
      <c r="L21" s="310">
        <f>IF(ISBLANK(L6),"",L6)</f>
        <v>10514</v>
      </c>
      <c r="M21" s="310">
        <f>IF(ISBLANK(K6),"",K6)</f>
        <v>7712</v>
      </c>
    </row>
    <row r="22" spans="1:15" x14ac:dyDescent="0.25">
      <c r="A22" s="481">
        <f t="shared" si="6"/>
        <v>2022</v>
      </c>
      <c r="B22" s="311">
        <f t="shared" si="7"/>
        <v>59468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29078</v>
      </c>
      <c r="H22" s="479">
        <f t="shared" ref="H22:H23" si="10">IF(ISBLANK(D6),"",D6)</f>
        <v>36650</v>
      </c>
      <c r="K22" s="486">
        <f>A7</f>
        <v>2022</v>
      </c>
      <c r="L22" s="479">
        <f>IF(ISBLANK(L7),"",L7)</f>
        <v>9805</v>
      </c>
      <c r="M22" s="479">
        <f>IF(ISBLANK(K7),"",K7)</f>
        <v>7080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29612</v>
      </c>
      <c r="H23" s="311">
        <f t="shared" si="10"/>
        <v>37954</v>
      </c>
      <c r="K23" s="481">
        <f>A8</f>
        <v>2023</v>
      </c>
      <c r="L23" s="311">
        <f>IF(ISBLANK(L8),"",L8)</f>
        <v>9288</v>
      </c>
      <c r="M23" s="311">
        <f>IF(ISBLANK(K8),"",K8)</f>
        <v>6598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57979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59496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59468</v>
      </c>
      <c r="C28" s="373"/>
      <c r="D28" s="197"/>
      <c r="F28" s="514">
        <f>A5</f>
        <v>2020</v>
      </c>
      <c r="G28" s="310">
        <f>IF(ISBLANK(H5),"",H5)</f>
        <v>24.6</v>
      </c>
      <c r="H28" s="310">
        <f>IF(ISBLANK(G5),"",G5)</f>
        <v>32.5</v>
      </c>
      <c r="K28" s="514">
        <f>A5</f>
        <v>2020</v>
      </c>
      <c r="L28" s="310">
        <f>IF(ISBLANK(O5),"",O5)</f>
        <v>100</v>
      </c>
      <c r="M28" s="310">
        <f>IF(ISBLANK(N5),"",N5)</f>
        <v>79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26.6</v>
      </c>
      <c r="H29" s="479">
        <f t="shared" ref="H29:H30" si="15">IF(ISBLANK(G6),"",G6)</f>
        <v>34.5</v>
      </c>
      <c r="K29" s="486">
        <f t="shared" ref="K29:K30" si="16">A6</f>
        <v>2021</v>
      </c>
      <c r="L29" s="479">
        <f t="shared" ref="L29:L30" si="17">IF(ISBLANK(O6),"",O6)</f>
        <v>97</v>
      </c>
      <c r="M29" s="479">
        <f t="shared" ref="M29:M30" si="18">IF(ISBLANK(N6),"",N6)</f>
        <v>73</v>
      </c>
    </row>
    <row r="30" spans="1:15" x14ac:dyDescent="0.25">
      <c r="F30" s="481">
        <f t="shared" si="13"/>
        <v>2022</v>
      </c>
      <c r="G30" s="311">
        <f t="shared" si="14"/>
        <v>28</v>
      </c>
      <c r="H30" s="311">
        <f t="shared" si="15"/>
        <v>37.1</v>
      </c>
      <c r="K30" s="481">
        <f t="shared" si="16"/>
        <v>2022</v>
      </c>
      <c r="L30" s="311">
        <f t="shared" si="17"/>
        <v>93</v>
      </c>
      <c r="M30" s="311">
        <f t="shared" si="18"/>
        <v>70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24.6</v>
      </c>
      <c r="H35" s="310">
        <f>IF(ISBLANK(G5),"",G5)</f>
        <v>32.5</v>
      </c>
      <c r="K35" s="514">
        <f>A5</f>
        <v>2020</v>
      </c>
      <c r="L35" s="310">
        <f>IF(ISBLANK(O5),"",O5)</f>
        <v>100</v>
      </c>
      <c r="M35" s="310">
        <f>IF(ISBLANK(N5),"",N5)</f>
        <v>79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26.6</v>
      </c>
      <c r="H36" s="479">
        <f t="shared" ref="H36:H37" si="21">IF(ISBLANK(G6),"",G6)</f>
        <v>34.5</v>
      </c>
      <c r="K36" s="486">
        <f t="shared" ref="K36:K37" si="22">A6</f>
        <v>2021</v>
      </c>
      <c r="L36" s="479">
        <f t="shared" ref="L36:L37" si="23">IF(ISBLANK(O6),"",O6)</f>
        <v>97</v>
      </c>
      <c r="M36" s="479">
        <f t="shared" ref="M36:M37" si="24">IF(ISBLANK(N6),"",N6)</f>
        <v>73</v>
      </c>
    </row>
    <row r="37" spans="6:15" x14ac:dyDescent="0.25">
      <c r="F37" s="481">
        <f t="shared" si="19"/>
        <v>2022</v>
      </c>
      <c r="G37" s="311">
        <f t="shared" si="20"/>
        <v>28</v>
      </c>
      <c r="H37" s="311">
        <f t="shared" si="21"/>
        <v>37.1</v>
      </c>
      <c r="K37" s="481">
        <f t="shared" si="22"/>
        <v>2022</v>
      </c>
      <c r="L37" s="311">
        <f t="shared" si="23"/>
        <v>93</v>
      </c>
      <c r="M37" s="311">
        <f t="shared" si="24"/>
        <v>70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</v>
      </c>
      <c r="C6" s="35">
        <v>17.8</v>
      </c>
      <c r="D6" s="63">
        <v>17.899999999999999</v>
      </c>
      <c r="E6" s="35">
        <v>57</v>
      </c>
      <c r="F6" s="35">
        <v>52.9</v>
      </c>
      <c r="G6" s="35">
        <v>60.1</v>
      </c>
      <c r="H6" s="292">
        <v>25.1</v>
      </c>
      <c r="I6" s="35">
        <v>29.3</v>
      </c>
      <c r="J6" s="63">
        <v>22</v>
      </c>
      <c r="M6" s="127" t="s">
        <v>16</v>
      </c>
      <c r="N6" s="935">
        <f>IF(ISBLANK(B8),"",B8)</f>
        <v>16.600000000000001</v>
      </c>
      <c r="O6" s="935">
        <f>IF(ISBLANK(E8),"",E8)</f>
        <v>55.9</v>
      </c>
      <c r="P6" s="128">
        <f>IF(ISBLANK(H8),"",H8)</f>
        <v>27.4</v>
      </c>
    </row>
    <row r="7" spans="1:19" x14ac:dyDescent="0.25">
      <c r="A7" s="286">
        <v>2022</v>
      </c>
      <c r="B7" s="167">
        <v>17.2</v>
      </c>
      <c r="C7" s="94">
        <v>17.8</v>
      </c>
      <c r="D7" s="169">
        <v>16.8</v>
      </c>
      <c r="E7" s="94">
        <v>56.5</v>
      </c>
      <c r="F7" s="94">
        <v>52.2</v>
      </c>
      <c r="G7" s="94">
        <v>59.6</v>
      </c>
      <c r="H7" s="167">
        <v>26.3</v>
      </c>
      <c r="I7" s="94">
        <v>30</v>
      </c>
      <c r="J7" s="169">
        <v>23.6</v>
      </c>
    </row>
    <row r="8" spans="1:19" x14ac:dyDescent="0.25">
      <c r="A8" s="218">
        <v>2023</v>
      </c>
      <c r="B8" s="167">
        <v>16.600000000000001</v>
      </c>
      <c r="C8" s="94">
        <v>17.899999999999999</v>
      </c>
      <c r="D8" s="169">
        <v>15.8</v>
      </c>
      <c r="E8" s="94">
        <v>55.9</v>
      </c>
      <c r="F8" s="94">
        <v>51.8</v>
      </c>
      <c r="G8" s="94">
        <v>58.8</v>
      </c>
      <c r="H8" s="167">
        <v>27.4</v>
      </c>
      <c r="I8" s="94">
        <v>30.3</v>
      </c>
      <c r="J8" s="169">
        <v>25.4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15.8</v>
      </c>
      <c r="O12" s="936">
        <f>IF(ISBLANK(G8),"",G8)</f>
        <v>58.8</v>
      </c>
      <c r="P12" s="938">
        <f>IF(ISBLANK(J8),"",J8)</f>
        <v>25.4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17.899999999999999</v>
      </c>
      <c r="O13" s="937">
        <f>IF(ISBLANK(F8),"",F8)</f>
        <v>51.8</v>
      </c>
      <c r="P13" s="939">
        <f>IF(ISBLANK(I8),"",I8)</f>
        <v>30.3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16.600000000000001</v>
      </c>
      <c r="O20" s="935">
        <f>IF(ISBLANK(E8),"",E8)</f>
        <v>55.9</v>
      </c>
      <c r="P20" s="940">
        <f>IF(ISBLANK(H8),"",H8)</f>
        <v>27.4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15.8</v>
      </c>
      <c r="O24" s="936">
        <f>IF(ISBLANK(G8),"",G8)</f>
        <v>58.8</v>
      </c>
      <c r="P24" s="938">
        <f>IF(ISBLANK(J8),"",J8)</f>
        <v>25.4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17.899999999999999</v>
      </c>
      <c r="O25" s="937">
        <f>IF(ISBLANK(F8),"",F8)</f>
        <v>51.8</v>
      </c>
      <c r="P25" s="939">
        <f>IF(ISBLANK(I8),"",I8)</f>
        <v>30.3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8999649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43249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8552662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41101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21501258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103328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2248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133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110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10166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901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1526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1958451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28.5</v>
      </c>
      <c r="E20" s="600">
        <v>28.3</v>
      </c>
      <c r="F20" s="600">
        <v>28.9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27.8</v>
      </c>
      <c r="E21" s="751">
        <v>28.9</v>
      </c>
      <c r="F21" s="751">
        <v>29.6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5.4</v>
      </c>
      <c r="E22" s="752">
        <v>2.7</v>
      </c>
      <c r="F22" s="752">
        <v>2.8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28.9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29.6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2.8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38.700000000000003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28.9</v>
      </c>
      <c r="C30" s="204" t="s">
        <v>493</v>
      </c>
    </row>
    <row r="31" spans="1:11" x14ac:dyDescent="0.25">
      <c r="A31" s="698" t="s">
        <v>1430</v>
      </c>
      <c r="B31" s="734">
        <f>F21</f>
        <v>29.6</v>
      </c>
    </row>
    <row r="32" spans="1:11" x14ac:dyDescent="0.25">
      <c r="A32" s="698" t="s">
        <v>1431</v>
      </c>
      <c r="B32" s="734">
        <f>F22</f>
        <v>2.8</v>
      </c>
    </row>
    <row r="33" spans="1:2" x14ac:dyDescent="0.25">
      <c r="A33" s="699" t="s">
        <v>1432</v>
      </c>
      <c r="B33" s="732">
        <f>100-(B30+B31+B32)</f>
        <v>38.700000000000003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2287</v>
      </c>
      <c r="C4" s="71">
        <v>101</v>
      </c>
      <c r="D4" s="71">
        <v>138</v>
      </c>
      <c r="G4" s="217">
        <f>A4</f>
        <v>2021</v>
      </c>
      <c r="H4" s="289">
        <f>IF(ISBLANK(C4),"",C4)</f>
        <v>101</v>
      </c>
      <c r="I4" s="289">
        <f>IF(ISBLANK(D4),"",D4)</f>
        <v>138</v>
      </c>
    </row>
    <row r="5" spans="1:9" x14ac:dyDescent="0.25">
      <c r="A5" s="286">
        <v>2022</v>
      </c>
      <c r="B5" s="214">
        <v>2280</v>
      </c>
      <c r="C5" s="214">
        <v>120</v>
      </c>
      <c r="D5" s="214">
        <v>131</v>
      </c>
      <c r="G5" s="286">
        <f t="shared" ref="G5:G6" si="0">A5</f>
        <v>2022</v>
      </c>
      <c r="H5" s="290">
        <f t="shared" ref="H5:H6" si="1">IF(ISBLANK(C5),"",C5)</f>
        <v>120</v>
      </c>
      <c r="I5" s="290">
        <f t="shared" ref="I5:I6" si="2">IF(ISBLANK(D5),"",D5)</f>
        <v>131</v>
      </c>
    </row>
    <row r="6" spans="1:9" x14ac:dyDescent="0.25">
      <c r="A6" s="218">
        <v>2023</v>
      </c>
      <c r="B6" s="168">
        <v>2248</v>
      </c>
      <c r="C6" s="168">
        <v>133</v>
      </c>
      <c r="D6" s="168">
        <v>110</v>
      </c>
      <c r="G6" s="219">
        <f t="shared" si="0"/>
        <v>2023</v>
      </c>
      <c r="H6" s="291">
        <f t="shared" si="1"/>
        <v>133</v>
      </c>
      <c r="I6" s="291">
        <f t="shared" si="2"/>
        <v>110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101</v>
      </c>
      <c r="I12" s="289">
        <f>IF(ISBLANK(D4),"",D4)</f>
        <v>138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120</v>
      </c>
      <c r="I13" s="290">
        <f t="shared" si="4"/>
        <v>131</v>
      </c>
    </row>
    <row r="14" spans="1:9" x14ac:dyDescent="0.25">
      <c r="G14" s="219">
        <f t="shared" si="3"/>
        <v>2023</v>
      </c>
      <c r="H14" s="291">
        <f t="shared" ref="H14:I14" si="5">IF(ISBLANK(C6),"",C6)</f>
        <v>133</v>
      </c>
      <c r="I14" s="291">
        <f t="shared" si="5"/>
        <v>110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9093</v>
      </c>
      <c r="C23" s="71">
        <v>954</v>
      </c>
      <c r="D23" s="71">
        <v>1214</v>
      </c>
      <c r="G23" s="217">
        <f>A23</f>
        <v>2021</v>
      </c>
      <c r="H23" s="289">
        <f>IF(ISBLANK(C23),"",C23)</f>
        <v>954</v>
      </c>
      <c r="I23" s="289">
        <f>IF(ISBLANK(D23),"",D23)</f>
        <v>1214</v>
      </c>
    </row>
    <row r="24" spans="1:13" x14ac:dyDescent="0.25">
      <c r="A24" s="286">
        <v>2022</v>
      </c>
      <c r="B24" s="214">
        <v>9535</v>
      </c>
      <c r="C24" s="214">
        <v>933</v>
      </c>
      <c r="D24" s="214">
        <v>1379</v>
      </c>
      <c r="G24" s="286">
        <f t="shared" ref="G24:G25" si="6">A24</f>
        <v>2022</v>
      </c>
      <c r="H24" s="290">
        <f t="shared" ref="H24:H25" si="7">IF(ISBLANK(C24),"",C24)</f>
        <v>933</v>
      </c>
      <c r="I24" s="290">
        <f t="shared" ref="I24:I25" si="8">IF(ISBLANK(D24),"",D24)</f>
        <v>1379</v>
      </c>
    </row>
    <row r="25" spans="1:13" x14ac:dyDescent="0.25">
      <c r="A25" s="218">
        <v>2023</v>
      </c>
      <c r="B25" s="168">
        <v>10166</v>
      </c>
      <c r="C25" s="168">
        <v>901</v>
      </c>
      <c r="D25" s="168">
        <v>1526</v>
      </c>
      <c r="G25" s="219">
        <f t="shared" si="6"/>
        <v>2023</v>
      </c>
      <c r="H25" s="291">
        <f t="shared" si="7"/>
        <v>901</v>
      </c>
      <c r="I25" s="291">
        <f t="shared" si="8"/>
        <v>1526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954</v>
      </c>
      <c r="I31" s="289">
        <f>IF(ISBLANK(D23),"",D23)</f>
        <v>1214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933</v>
      </c>
      <c r="I32" s="290">
        <f t="shared" si="10"/>
        <v>1379</v>
      </c>
    </row>
    <row r="33" spans="7:9" x14ac:dyDescent="0.25">
      <c r="G33" s="219">
        <f t="shared" si="9"/>
        <v>2023</v>
      </c>
      <c r="H33" s="291">
        <f t="shared" ref="H33:I33" si="11">IF(ISBLANK(C25),"",C25)</f>
        <v>901</v>
      </c>
      <c r="I33" s="291">
        <f t="shared" si="11"/>
        <v>1526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4948761</v>
      </c>
      <c r="C4" s="1077">
        <v>22595</v>
      </c>
      <c r="D4" s="110">
        <v>4822884</v>
      </c>
      <c r="E4" s="70">
        <v>22021</v>
      </c>
      <c r="F4" s="1076">
        <v>939430</v>
      </c>
      <c r="G4" s="70">
        <v>4289</v>
      </c>
      <c r="H4" s="1078">
        <v>17346157</v>
      </c>
      <c r="I4" s="1077">
        <v>79200</v>
      </c>
    </row>
    <row r="5" spans="1:9" x14ac:dyDescent="0.25">
      <c r="A5" s="587">
        <v>2021</v>
      </c>
      <c r="B5" s="1079">
        <v>5673269</v>
      </c>
      <c r="C5" s="1080">
        <v>26310</v>
      </c>
      <c r="D5" s="160">
        <v>5797623</v>
      </c>
      <c r="E5" s="212">
        <v>26887</v>
      </c>
      <c r="F5" s="1079">
        <v>533330</v>
      </c>
      <c r="G5" s="212">
        <v>2473</v>
      </c>
      <c r="H5" s="1081">
        <v>20077715</v>
      </c>
      <c r="I5" s="1080">
        <v>93112</v>
      </c>
    </row>
    <row r="6" spans="1:9" x14ac:dyDescent="0.25">
      <c r="A6" s="588">
        <v>2022</v>
      </c>
      <c r="B6" s="1082">
        <v>6215144</v>
      </c>
      <c r="C6" s="1083">
        <v>29868</v>
      </c>
      <c r="D6" s="169">
        <v>6374741</v>
      </c>
      <c r="E6" s="167">
        <v>30635</v>
      </c>
      <c r="F6" s="1082">
        <v>606869</v>
      </c>
      <c r="G6" s="167">
        <v>2916</v>
      </c>
      <c r="H6" s="1084">
        <v>21501258</v>
      </c>
      <c r="I6" s="1083">
        <v>103328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2066998</v>
      </c>
      <c r="C4" s="1076">
        <v>6736456</v>
      </c>
      <c r="D4" s="1077">
        <v>30758</v>
      </c>
      <c r="E4" s="1076">
        <v>6958790</v>
      </c>
      <c r="F4" s="1077">
        <v>31773</v>
      </c>
    </row>
    <row r="5" spans="1:6" x14ac:dyDescent="0.25">
      <c r="A5" s="480">
        <v>2021</v>
      </c>
      <c r="B5" s="1081">
        <v>4579562</v>
      </c>
      <c r="C5" s="1079">
        <v>8231879</v>
      </c>
      <c r="D5" s="1080">
        <v>38176</v>
      </c>
      <c r="E5" s="1079">
        <v>7913186</v>
      </c>
      <c r="F5" s="1080">
        <v>36698</v>
      </c>
    </row>
    <row r="6" spans="1:6" ht="15.75" thickBot="1" x14ac:dyDescent="0.3">
      <c r="A6" s="960">
        <v>2022</v>
      </c>
      <c r="B6" s="1085">
        <v>1958451</v>
      </c>
      <c r="C6" s="1086">
        <v>8999649</v>
      </c>
      <c r="D6" s="1087">
        <v>43249</v>
      </c>
      <c r="E6" s="1086">
        <v>8552662</v>
      </c>
      <c r="F6" s="1087">
        <v>41101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Rasina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2668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296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208087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78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75.34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199889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207337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5666</v>
      </c>
      <c r="C63" s="548">
        <f>IF(ISBLANK('DEM2'!C7),"-",'DEM2'!C7)</f>
        <v>6056</v>
      </c>
      <c r="D63" s="548"/>
      <c r="E63" s="548">
        <f>IF(ISBLANK('DEM2'!D8),"-",'DEM2'!D8)</f>
        <v>5665</v>
      </c>
      <c r="F63" s="548">
        <f>IF(ISBLANK('DEM2'!C8),"-",'DEM2'!C8)</f>
        <v>6034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7352</v>
      </c>
      <c r="C64" s="317">
        <f>IF(ISBLANK('DEM2'!F7),"-",'DEM2'!F7)</f>
        <v>7985</v>
      </c>
      <c r="D64" s="789"/>
      <c r="E64" s="317">
        <f>IF(ISBLANK('DEM2'!G8),"-",'DEM2'!G8)</f>
        <v>7150</v>
      </c>
      <c r="F64" s="317">
        <f>IF(ISBLANK('DEM2'!F8),"-",'DEM2'!F8)</f>
        <v>7733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4344</v>
      </c>
      <c r="C65" s="345">
        <f>IF(ISBLANK('DEM2'!I7),"-",'DEM2'!I7)</f>
        <v>4572</v>
      </c>
      <c r="D65" s="393"/>
      <c r="E65" s="345">
        <f>IF(ISBLANK('DEM2'!J8),"-",'DEM2'!J8)</f>
        <v>4040</v>
      </c>
      <c r="F65" s="345">
        <f>IF(ISBLANK('DEM2'!I8),"-",'DEM2'!I8)</f>
        <v>4421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16237</v>
      </c>
      <c r="C66" s="348">
        <f>IF(ISBLANK('DEM2'!L7),"-",'DEM2'!L7)</f>
        <v>17439</v>
      </c>
      <c r="D66" s="394"/>
      <c r="E66" s="348">
        <f>IF(ISBLANK('DEM2'!M8),"-",'DEM2'!M8)</f>
        <v>15823</v>
      </c>
      <c r="F66" s="348">
        <f>IF(ISBLANK('DEM2'!L8),"-",'DEM2'!L8)</f>
        <v>17054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16738</v>
      </c>
      <c r="C67" s="345">
        <f>IF(ISBLANK('DEM2'!O7),"-",'DEM2'!O7)</f>
        <v>17866</v>
      </c>
      <c r="D67" s="393"/>
      <c r="E67" s="345">
        <f>IF(ISBLANK('DEM2'!P8),"-",'DEM2'!P8)</f>
        <v>15125</v>
      </c>
      <c r="F67" s="345">
        <f>IF(ISBLANK('DEM2'!O8),"-",'DEM2'!O8)</f>
        <v>16290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66618</v>
      </c>
      <c r="C68" s="317">
        <f>IF(ISBLANK('DEM2'!R7),"-",'DEM2'!R7)</f>
        <v>68521</v>
      </c>
      <c r="D68" s="395"/>
      <c r="E68" s="317">
        <f>IF(ISBLANK('DEM2'!S8),"-",'DEM2'!S8)</f>
        <v>63385</v>
      </c>
      <c r="F68" s="317">
        <f>IF(ISBLANK('DEM2'!R8),"-",'DEM2'!R8)</f>
        <v>64506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109276</v>
      </c>
      <c r="C69" s="463">
        <f>IF(ISBLANK('DEM2'!U7),"-",'DEM2'!U7)</f>
        <v>106353</v>
      </c>
      <c r="D69" s="799"/>
      <c r="E69" s="463">
        <f>IF(ISBLANK('DEM2'!V8),"-",'DEM2'!V8)</f>
        <v>105759</v>
      </c>
      <c r="F69" s="463">
        <f>IF(ISBLANK('DEM2'!U8),"-",'DEM2'!U8)</f>
        <v>102328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3.7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0.6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59468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67566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70810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15886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31.9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10.9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21501258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103328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6374741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3497180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30635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6215144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29868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606869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8999649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43249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8552662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41101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2248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10166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1958451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34207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39929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24456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81973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33235</v>
      </c>
      <c r="C300" s="808">
        <f>IF(ISBLANK(POLJ3!C4),"-",POLJ3!C4)</f>
        <v>5580</v>
      </c>
      <c r="D300" s="1160">
        <f>IF(ISBLANK(POLJ3!D4),"-",POLJ3!D4)</f>
        <v>27655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51424</v>
      </c>
      <c r="C301" s="789">
        <f>IF(ISBLANK(POLJ3!C5),"-",POLJ3!C5)</f>
        <v>32262</v>
      </c>
      <c r="D301" s="1161">
        <f>IF(ISBLANK(POLJ3!D5),"-",POLJ3!D5)</f>
        <v>19162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22</v>
      </c>
      <c r="C302" s="790">
        <f>IF(ISBLANK(POLJ3!C6),"-",POLJ3!C6)</f>
        <v>5</v>
      </c>
      <c r="D302" s="1162">
        <f>IF(ISBLANK(POLJ3!D6),"-",POLJ3!D6)</f>
        <v>17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639</v>
      </c>
      <c r="C303" s="791">
        <f>IF(ISBLANK(POLJ3!C7),"-",POLJ3!C7)</f>
        <v>172</v>
      </c>
      <c r="D303" s="1163">
        <f>IF(ISBLANK(POLJ3!D7),"-",POLJ3!D7)</f>
        <v>467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34207</v>
      </c>
      <c r="C304" s="807">
        <f>IF(ISBLANK(POLJ3!C8),"-",POLJ3!C8)</f>
        <v>5088</v>
      </c>
      <c r="D304" s="1164">
        <f>IF(ISBLANK(POLJ3!D8),"-",POLJ3!D8)</f>
        <v>29119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1033.6300000000001</v>
      </c>
      <c r="C310" s="1165"/>
      <c r="D310" s="3"/>
      <c r="E310" s="5"/>
      <c r="F310" s="5"/>
      <c r="G310" s="815" t="s">
        <v>854</v>
      </c>
      <c r="H310" s="816">
        <f>IF(ISBLANK(POLJ2!H3),"-",POLJ2!H3)</f>
        <v>33953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56137.3</v>
      </c>
      <c r="C311" s="1154"/>
      <c r="D311" s="3"/>
      <c r="E311" s="5"/>
      <c r="F311" s="5"/>
      <c r="G311" s="810" t="s">
        <v>855</v>
      </c>
      <c r="H311" s="248">
        <f>IF(ISBLANK(POLJ2!H4),"-",POLJ2!H4)</f>
        <v>132315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9729.19</v>
      </c>
      <c r="C312" s="1154"/>
      <c r="D312" s="3"/>
      <c r="E312" s="5"/>
      <c r="F312" s="5"/>
      <c r="G312" s="810" t="s">
        <v>856</v>
      </c>
      <c r="H312" s="248">
        <f>IF(ISBLANK(POLJ2!H5),"-",POLJ2!H5)</f>
        <v>66490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6406.01</v>
      </c>
      <c r="C313" s="1154"/>
      <c r="D313" s="3"/>
      <c r="E313" s="5"/>
      <c r="F313" s="5"/>
      <c r="G313" s="812" t="s">
        <v>857</v>
      </c>
      <c r="H313" s="249">
        <f>IF(ISBLANK(POLJ2!H6),"-",POLJ2!H6)</f>
        <v>1974158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599.80999999999995</v>
      </c>
      <c r="C314" s="1154"/>
      <c r="D314" s="3"/>
      <c r="E314" s="5"/>
      <c r="F314" s="5"/>
      <c r="G314" s="814" t="s">
        <v>847</v>
      </c>
      <c r="H314" s="817">
        <f>IF(ISBLANK(POLJ2!H7),"-",POLJ2!H7)</f>
        <v>2206916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19321.689999999999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93227.63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6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119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1188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29.5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5664</v>
      </c>
      <c r="I364" s="808">
        <f>IF(ISBLANK(OBRAZ2!I6),"-",OBRAZ2!I6)</f>
        <v>3978</v>
      </c>
      <c r="J364" s="808">
        <f>IF(ISBLANK(OBRAZ2!J6),"-",OBRAZ2!J6)</f>
        <v>1686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2997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48</v>
      </c>
      <c r="I365" s="416">
        <f>IF(ISBLANK(OBRAZ2!I7),"-",OBRAZ2!I7)</f>
        <v>33</v>
      </c>
      <c r="J365" s="416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70.7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176</v>
      </c>
      <c r="I366" s="807">
        <f>IF(ISBLANK(OBRAZ2!I8),"-",OBRAZ2!I8)</f>
        <v>158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1796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7.8420363091895942</v>
      </c>
      <c r="I375" s="850">
        <f>IF(ISBLANK(OBRAZ2!C12),"-",OBRAZ2!C21)</f>
        <v>10.363700564971753</v>
      </c>
      <c r="J375" s="850">
        <f>IF(ISBLANK(OBRAZ2!D12),"-",OBRAZ2!D21)</f>
        <v>12.740344424009361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59.348680516563725</v>
      </c>
      <c r="I377" s="851">
        <f>IF(ISBLANK(OBRAZ2!C14),"-",OBRAZ2!C23)</f>
        <v>59.41031073446328</v>
      </c>
      <c r="J377" s="851">
        <f>IF(ISBLANK(OBRAZ2!D14),"-",OBRAZ2!D23)</f>
        <v>57.231232235412143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15.908665543702041</v>
      </c>
      <c r="I379" s="851">
        <f>IF(ISBLANK(OBRAZ2!C16),"-",OBRAZ2!C25)</f>
        <v>14.05367231638418</v>
      </c>
      <c r="J379" s="851">
        <f>IF(ISBLANK(OBRAZ2!D16),"-",OBRAZ2!D25)</f>
        <v>13.726801538204313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16.900617630544637</v>
      </c>
      <c r="I380" s="852">
        <f>IF(ISBLANK(OBRAZ2!C17),"-",OBRAZ2!C26)</f>
        <v>16.172316384180789</v>
      </c>
      <c r="J380" s="852">
        <f>IF(ISBLANK(OBRAZ2!D17),"-",OBRAZ2!D26)</f>
        <v>16.301621802374186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147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5312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7013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1752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392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94.3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1990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100.8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96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6487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>
        <f>IF(ISBLANK(OBRAZ7!B6),"-",OBRAZ7!B6)</f>
        <v>83.8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1972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>
        <f>IF(ISBLANK(OBRAZ7!B8),"-",OBRAZ7!B8)</f>
        <v>91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5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8173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6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34657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2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152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45530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486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2.2999999999999998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0.7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2.1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79.2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12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5.8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91.6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70.2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27028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52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3973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169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213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6.6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28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178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0.4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4062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5021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16.3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1669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564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1101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100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668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250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10.9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57.4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30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641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2032.95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1805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62544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585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38369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93557.77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49898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11589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223604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54729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31.9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34207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24456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39929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1033.6300000000001</v>
      </c>
      <c r="G3" s="217" t="s">
        <v>765</v>
      </c>
      <c r="H3" s="71">
        <v>33953</v>
      </c>
    </row>
    <row r="4" spans="1:9" x14ac:dyDescent="0.25">
      <c r="A4" s="286" t="s">
        <v>760</v>
      </c>
      <c r="B4" s="214">
        <v>56137.3</v>
      </c>
      <c r="G4" s="286" t="s">
        <v>766</v>
      </c>
      <c r="H4" s="214">
        <v>132315</v>
      </c>
    </row>
    <row r="5" spans="1:9" x14ac:dyDescent="0.25">
      <c r="A5" s="286" t="s">
        <v>761</v>
      </c>
      <c r="B5" s="214">
        <v>9729.19</v>
      </c>
      <c r="G5" s="286" t="s">
        <v>767</v>
      </c>
      <c r="H5" s="214">
        <v>66490</v>
      </c>
    </row>
    <row r="6" spans="1:9" x14ac:dyDescent="0.25">
      <c r="A6" s="286" t="s">
        <v>762</v>
      </c>
      <c r="B6" s="214">
        <v>6406.01</v>
      </c>
      <c r="G6" s="286" t="s">
        <v>768</v>
      </c>
      <c r="H6" s="214">
        <v>1974158</v>
      </c>
    </row>
    <row r="7" spans="1:9" x14ac:dyDescent="0.25">
      <c r="A7" s="286" t="s">
        <v>763</v>
      </c>
      <c r="B7" s="214">
        <v>599.80999999999995</v>
      </c>
      <c r="G7" s="1" t="s">
        <v>24</v>
      </c>
      <c r="H7" s="288">
        <v>2206916</v>
      </c>
    </row>
    <row r="8" spans="1:9" x14ac:dyDescent="0.25">
      <c r="A8" s="287" t="s">
        <v>764</v>
      </c>
      <c r="B8" s="73">
        <v>19321.689999999999</v>
      </c>
    </row>
    <row r="9" spans="1:9" x14ac:dyDescent="0.25">
      <c r="A9" s="1" t="s">
        <v>24</v>
      </c>
      <c r="B9" s="288">
        <v>93227.63</v>
      </c>
      <c r="I9" s="41" t="s">
        <v>876</v>
      </c>
    </row>
    <row r="10" spans="1:9" x14ac:dyDescent="0.25">
      <c r="G10" s="29" t="s">
        <v>775</v>
      </c>
      <c r="H10" s="58">
        <v>81973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33235</v>
      </c>
      <c r="C4" s="55">
        <v>5580</v>
      </c>
      <c r="D4" s="110">
        <v>27655</v>
      </c>
    </row>
    <row r="5" spans="1:4" ht="30" customHeight="1" x14ac:dyDescent="0.25">
      <c r="A5" s="274" t="s">
        <v>884</v>
      </c>
      <c r="B5" s="212">
        <v>51424</v>
      </c>
      <c r="C5" s="58">
        <v>32262</v>
      </c>
      <c r="D5" s="160">
        <v>19162</v>
      </c>
    </row>
    <row r="6" spans="1:4" x14ac:dyDescent="0.25">
      <c r="A6" s="274" t="s">
        <v>772</v>
      </c>
      <c r="B6" s="212">
        <v>22</v>
      </c>
      <c r="C6" s="58">
        <v>5</v>
      </c>
      <c r="D6" s="160">
        <v>17</v>
      </c>
    </row>
    <row r="7" spans="1:4" ht="30" x14ac:dyDescent="0.25">
      <c r="A7" s="274" t="s">
        <v>773</v>
      </c>
      <c r="B7" s="212">
        <v>639</v>
      </c>
      <c r="C7" s="58">
        <v>172</v>
      </c>
      <c r="D7" s="160">
        <v>467</v>
      </c>
    </row>
    <row r="8" spans="1:4" x14ac:dyDescent="0.25">
      <c r="A8" s="201" t="s">
        <v>774</v>
      </c>
      <c r="B8" s="72">
        <v>34207</v>
      </c>
      <c r="C8" s="61">
        <v>5088</v>
      </c>
      <c r="D8" s="111">
        <v>29119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22.727272727272727</v>
      </c>
      <c r="C14" s="276">
        <f>D6/B6*100</f>
        <v>77.272727272727266</v>
      </c>
    </row>
    <row r="15" spans="1:4" ht="60" x14ac:dyDescent="0.25">
      <c r="A15" s="277" t="s">
        <v>885</v>
      </c>
      <c r="B15" s="282">
        <f>C5/B5*100</f>
        <v>62.73724331051649</v>
      </c>
      <c r="C15" s="278">
        <f>D5/B5*100</f>
        <v>37.26275668948351</v>
      </c>
    </row>
    <row r="16" spans="1:4" ht="30" x14ac:dyDescent="0.25">
      <c r="A16" s="279" t="s">
        <v>821</v>
      </c>
      <c r="B16" s="283">
        <f>C4/B4*100</f>
        <v>16.789529110877087</v>
      </c>
      <c r="C16" s="280">
        <f>D4/B4*100</f>
        <v>83.210470889122917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22.727272727272727</v>
      </c>
      <c r="C21" s="276">
        <f>C14</f>
        <v>77.272727272727266</v>
      </c>
    </row>
    <row r="22" spans="1:3" ht="60" x14ac:dyDescent="0.25">
      <c r="A22" s="277" t="s">
        <v>823</v>
      </c>
      <c r="B22" s="282">
        <f t="shared" ref="B22:C23" si="0">B15</f>
        <v>62.73724331051649</v>
      </c>
      <c r="C22" s="278">
        <f t="shared" si="0"/>
        <v>37.26275668948351</v>
      </c>
    </row>
    <row r="23" spans="1:3" ht="30" x14ac:dyDescent="0.25">
      <c r="A23" s="279" t="s">
        <v>858</v>
      </c>
      <c r="B23" s="285">
        <f t="shared" si="0"/>
        <v>16.789529110877087</v>
      </c>
      <c r="C23" s="284">
        <f t="shared" si="0"/>
        <v>83.210470889122917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6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119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1188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29.5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2997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70.7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1796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5776</v>
      </c>
      <c r="C6" s="973">
        <v>4155</v>
      </c>
      <c r="D6" s="945">
        <v>1621</v>
      </c>
      <c r="E6" s="973">
        <v>5343</v>
      </c>
      <c r="F6" s="973">
        <v>3916</v>
      </c>
      <c r="G6" s="945">
        <v>1427</v>
      </c>
      <c r="H6" s="599">
        <v>5664</v>
      </c>
      <c r="I6" s="616">
        <v>3978</v>
      </c>
      <c r="J6" s="945">
        <v>1686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59</v>
      </c>
      <c r="C7" s="975">
        <v>59</v>
      </c>
      <c r="D7" s="976">
        <v>0</v>
      </c>
      <c r="E7" s="975">
        <v>96</v>
      </c>
      <c r="F7" s="975">
        <v>73</v>
      </c>
      <c r="G7" s="976">
        <v>23</v>
      </c>
      <c r="H7" s="753">
        <v>48</v>
      </c>
      <c r="I7" s="690">
        <v>33</v>
      </c>
      <c r="J7" s="976">
        <v>15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225</v>
      </c>
      <c r="C8" s="978">
        <v>214</v>
      </c>
      <c r="D8" s="979">
        <v>11</v>
      </c>
      <c r="E8" s="978">
        <v>160</v>
      </c>
      <c r="F8" s="978">
        <v>139</v>
      </c>
      <c r="G8" s="979">
        <v>21</v>
      </c>
      <c r="H8" s="754">
        <v>176</v>
      </c>
      <c r="I8" s="691">
        <v>158</v>
      </c>
      <c r="J8" s="979">
        <v>18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419</v>
      </c>
      <c r="C12" s="600">
        <v>587</v>
      </c>
      <c r="D12" s="600">
        <v>762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3171</v>
      </c>
      <c r="C14" s="751">
        <v>3365</v>
      </c>
      <c r="D14" s="751">
        <v>3423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850</v>
      </c>
      <c r="C16" s="1029">
        <v>796</v>
      </c>
      <c r="D16" s="751">
        <v>821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903</v>
      </c>
      <c r="C17" s="752">
        <v>916</v>
      </c>
      <c r="D17" s="752">
        <v>975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7.8420363091895942</v>
      </c>
      <c r="C21" s="289">
        <f>C12/SUM(C12:C17)*100</f>
        <v>10.363700564971753</v>
      </c>
      <c r="D21" s="289">
        <f>D12/SUM(D12:D17)*100</f>
        <v>12.740344424009361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59.348680516563725</v>
      </c>
      <c r="C23" s="290">
        <f>C14/SUM(C12:C17)*100</f>
        <v>59.41031073446328</v>
      </c>
      <c r="D23" s="290">
        <f>D14/SUM(D12:D17)*100</f>
        <v>57.231232235412143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15.908665543702041</v>
      </c>
      <c r="C25" s="290">
        <f>C16/SUM(C12:C17)*100</f>
        <v>14.05367231638418</v>
      </c>
      <c r="D25" s="290">
        <f>D16/SUM(D12:D17)*100</f>
        <v>13.726801538204313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16.900617630544637</v>
      </c>
      <c r="C26" s="291">
        <f>C17/SUM(C12:C17)*100</f>
        <v>16.172316384180789</v>
      </c>
      <c r="D26" s="291">
        <f>D17/SUM(D12:D17)*100</f>
        <v>16.301621802374186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21.8</v>
      </c>
      <c r="C7" s="600">
        <v>19.8</v>
      </c>
      <c r="D7" s="600">
        <v>19.3</v>
      </c>
    </row>
    <row r="8" spans="1:6" x14ac:dyDescent="0.25">
      <c r="A8" s="695" t="s">
        <v>944</v>
      </c>
      <c r="B8" s="751">
        <v>17.899999999999999</v>
      </c>
      <c r="C8" s="751">
        <v>14.6</v>
      </c>
      <c r="D8" s="751">
        <v>17</v>
      </c>
    </row>
    <row r="9" spans="1:6" x14ac:dyDescent="0.25">
      <c r="A9" s="696" t="s">
        <v>224</v>
      </c>
      <c r="B9" s="752">
        <v>60.3</v>
      </c>
      <c r="C9" s="752">
        <v>65.599999999999994</v>
      </c>
      <c r="D9" s="752">
        <v>63.7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21.8</v>
      </c>
      <c r="C13" s="697">
        <f t="shared" ref="C13:D13" si="1">IF(ISBLANK(C7),"",C7)</f>
        <v>19.8</v>
      </c>
      <c r="D13" s="697">
        <f t="shared" si="1"/>
        <v>19.3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17.899999999999999</v>
      </c>
      <c r="C14" s="698">
        <f t="shared" si="2"/>
        <v>14.6</v>
      </c>
      <c r="D14" s="698">
        <f t="shared" si="2"/>
        <v>17</v>
      </c>
    </row>
    <row r="15" spans="1:6" x14ac:dyDescent="0.25">
      <c r="A15" s="702" t="s">
        <v>1630</v>
      </c>
      <c r="B15" s="699">
        <f t="shared" si="2"/>
        <v>60.3</v>
      </c>
      <c r="C15" s="699">
        <f t="shared" si="2"/>
        <v>65.599999999999994</v>
      </c>
      <c r="D15" s="699">
        <f t="shared" si="2"/>
        <v>63.7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21.8</v>
      </c>
      <c r="C18" s="697">
        <f t="shared" ref="C18:D18" si="4">IF(ISBLANK(C7),"",C7)</f>
        <v>19.8</v>
      </c>
      <c r="D18" s="697">
        <f t="shared" si="4"/>
        <v>19.3</v>
      </c>
    </row>
    <row r="19" spans="1:5" x14ac:dyDescent="0.25">
      <c r="A19" s="701" t="s">
        <v>1632</v>
      </c>
      <c r="B19" s="698">
        <f t="shared" ref="B19:D20" si="5">IF(ISBLANK(B8),"",B8)</f>
        <v>17.899999999999999</v>
      </c>
      <c r="C19" s="698">
        <f t="shared" si="5"/>
        <v>14.6</v>
      </c>
      <c r="D19" s="698">
        <f t="shared" si="5"/>
        <v>17</v>
      </c>
    </row>
    <row r="20" spans="1:5" x14ac:dyDescent="0.25">
      <c r="A20" s="702" t="s">
        <v>1633</v>
      </c>
      <c r="B20" s="699">
        <f t="shared" si="5"/>
        <v>60.3</v>
      </c>
      <c r="C20" s="699">
        <f t="shared" si="5"/>
        <v>65.599999999999994</v>
      </c>
      <c r="D20" s="699">
        <f t="shared" si="5"/>
        <v>63.7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95</v>
      </c>
      <c r="C5" s="611">
        <v>97.7</v>
      </c>
      <c r="D5" s="1030">
        <v>96.5</v>
      </c>
      <c r="F5" s="28"/>
      <c r="G5" s="693">
        <f>A5</f>
        <v>2020</v>
      </c>
      <c r="H5" s="669">
        <f>IF(ISBLANK(B5),"",B5)</f>
        <v>95</v>
      </c>
      <c r="I5" s="618">
        <f t="shared" ref="H5:I7" si="0">IF(ISBLANK(C5),"",C5)</f>
        <v>97.7</v>
      </c>
    </row>
    <row r="6" spans="1:10" x14ac:dyDescent="0.25">
      <c r="A6" s="749">
        <v>2021</v>
      </c>
      <c r="B6" s="601">
        <v>100.5</v>
      </c>
      <c r="C6" s="612">
        <v>98.6</v>
      </c>
      <c r="D6" s="946">
        <v>99.5</v>
      </c>
      <c r="F6" s="44"/>
      <c r="G6" s="693">
        <f t="shared" ref="G6:G7" si="1">A6</f>
        <v>2021</v>
      </c>
      <c r="H6" s="670">
        <f t="shared" si="0"/>
        <v>100.5</v>
      </c>
      <c r="I6" s="619">
        <f t="shared" si="0"/>
        <v>98.6</v>
      </c>
    </row>
    <row r="7" spans="1:10" x14ac:dyDescent="0.25">
      <c r="A7" s="750">
        <v>2022</v>
      </c>
      <c r="B7" s="601">
        <v>109.4</v>
      </c>
      <c r="C7" s="612">
        <v>110</v>
      </c>
      <c r="D7" s="946">
        <v>109.7</v>
      </c>
      <c r="F7" s="44"/>
      <c r="G7" s="693">
        <f t="shared" si="1"/>
        <v>2022</v>
      </c>
      <c r="H7" s="671">
        <f t="shared" si="0"/>
        <v>109.4</v>
      </c>
      <c r="I7" s="620">
        <f t="shared" si="0"/>
        <v>110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95</v>
      </c>
      <c r="I13" s="618">
        <f>IF(ISBLANK(C5),"",C5)</f>
        <v>97.7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100.5</v>
      </c>
      <c r="I14" s="619">
        <f t="shared" si="3"/>
        <v>98.6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109.4</v>
      </c>
      <c r="I15" s="620">
        <f t="shared" si="4"/>
        <v>110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Rasina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2668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296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208087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78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7.9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-12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75.34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186.8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199889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207337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5666</v>
      </c>
      <c r="C63" s="548">
        <f>IF(ISBLANK('DEM2'!C7),"-",'DEM2'!C7)</f>
        <v>6056</v>
      </c>
      <c r="D63" s="548"/>
      <c r="E63" s="548">
        <f>IF(ISBLANK('DEM2'!D8),"-",'DEM2'!D8)</f>
        <v>5665</v>
      </c>
      <c r="F63" s="548">
        <f>IF(ISBLANK('DEM2'!C8),"-",'DEM2'!C8)</f>
        <v>6034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7352</v>
      </c>
      <c r="C64" s="317">
        <f>IF(ISBLANK('DEM2'!F7),"-",'DEM2'!F7)</f>
        <v>7985</v>
      </c>
      <c r="D64" s="789"/>
      <c r="E64" s="317">
        <f>IF(ISBLANK('DEM2'!G8),"-",'DEM2'!G8)</f>
        <v>7150</v>
      </c>
      <c r="F64" s="317">
        <f>IF(ISBLANK('DEM2'!F8),"-",'DEM2'!F8)</f>
        <v>7733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4344</v>
      </c>
      <c r="C65" s="345">
        <f>IF(ISBLANK('DEM2'!I7),"-",'DEM2'!I7)</f>
        <v>4572</v>
      </c>
      <c r="D65" s="393"/>
      <c r="E65" s="345">
        <f>IF(ISBLANK('DEM2'!J8),"-",'DEM2'!J8)</f>
        <v>4040</v>
      </c>
      <c r="F65" s="345">
        <f>IF(ISBLANK('DEM2'!I8),"-",'DEM2'!I8)</f>
        <v>4421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16237</v>
      </c>
      <c r="C66" s="317">
        <f>IF(ISBLANK('DEM2'!L7),"-",'DEM2'!L7)</f>
        <v>17439</v>
      </c>
      <c r="D66" s="395"/>
      <c r="E66" s="317">
        <f>IF(ISBLANK('DEM2'!M8),"-",'DEM2'!M8)</f>
        <v>15823</v>
      </c>
      <c r="F66" s="317">
        <f>IF(ISBLANK('DEM2'!L8),"-",'DEM2'!L8)</f>
        <v>17054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16738</v>
      </c>
      <c r="C67" s="317">
        <f>IF(ISBLANK('DEM2'!O7),"-",'DEM2'!O7)</f>
        <v>17866</v>
      </c>
      <c r="D67" s="395"/>
      <c r="E67" s="317">
        <f>IF(ISBLANK('DEM2'!P8),"-",'DEM2'!P8)</f>
        <v>15125</v>
      </c>
      <c r="F67" s="317">
        <f>IF(ISBLANK('DEM2'!O8),"-",'DEM2'!O8)</f>
        <v>16290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66618</v>
      </c>
      <c r="C68" s="414">
        <f>IF(ISBLANK('DEM2'!R7),"-",'DEM2'!R7)</f>
        <v>68521</v>
      </c>
      <c r="D68" s="420"/>
      <c r="E68" s="414">
        <f>IF(ISBLANK('DEM2'!S8),"-",'DEM2'!S8)</f>
        <v>63385</v>
      </c>
      <c r="F68" s="414">
        <f>IF(ISBLANK('DEM2'!R8),"-",'DEM2'!R8)</f>
        <v>64506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109276</v>
      </c>
      <c r="C69" s="463">
        <f>IF(ISBLANK('DEM2'!U7),"-",'DEM2'!U7)</f>
        <v>106353</v>
      </c>
      <c r="D69" s="799"/>
      <c r="E69" s="463">
        <f>IF(ISBLANK('DEM2'!V8),"-",'DEM2'!V8)</f>
        <v>105759</v>
      </c>
      <c r="F69" s="463">
        <f>IF(ISBLANK('DEM2'!U8),"-",'DEM2'!U8)</f>
        <v>102328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3.7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6.4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0.6</v>
      </c>
      <c r="G117" s="801">
        <f>IF(ISBLANK('DEM2'!E25),"-",'DEM2'!E25)</f>
        <v>3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59468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67566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70810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15886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82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31.9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10.9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21501258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103328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6374741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3497180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30635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6215144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29868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606869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2916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8999649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43249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8552662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41101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2248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10166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1958451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34207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39929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24456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81973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33235</v>
      </c>
      <c r="C300" s="808">
        <f>IF(ISBLANK(POLJ3!C4),"-",POLJ3!C4)</f>
        <v>5580</v>
      </c>
      <c r="D300" s="1160">
        <f>IF(ISBLANK(POLJ3!D4),"-",POLJ3!D4)</f>
        <v>27655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51424</v>
      </c>
      <c r="C301" s="789">
        <f>IF(ISBLANK(POLJ3!C5),"-",POLJ3!C5)</f>
        <v>32262</v>
      </c>
      <c r="D301" s="1161">
        <f>IF(ISBLANK(POLJ3!D5),"-",POLJ3!D5)</f>
        <v>19162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22</v>
      </c>
      <c r="C302" s="790">
        <f>IF(ISBLANK(POLJ3!C6),"-",POLJ3!C6)</f>
        <v>5</v>
      </c>
      <c r="D302" s="1162">
        <f>IF(ISBLANK(POLJ3!D6),"-",POLJ3!D6)</f>
        <v>17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639</v>
      </c>
      <c r="C303" s="791">
        <f>IF(ISBLANK(POLJ3!C7),"-",POLJ3!C7)</f>
        <v>172</v>
      </c>
      <c r="D303" s="1163">
        <f>IF(ISBLANK(POLJ3!D7),"-",POLJ3!D7)</f>
        <v>467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34207</v>
      </c>
      <c r="C304" s="807">
        <f>IF(ISBLANK(POLJ3!C8),"-",POLJ3!C8)</f>
        <v>5088</v>
      </c>
      <c r="D304" s="1164">
        <f>IF(ISBLANK(POLJ3!D8),"-",POLJ3!D8)</f>
        <v>29119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1033.6300000000001</v>
      </c>
      <c r="C310" s="1165"/>
      <c r="D310" s="3"/>
      <c r="E310" s="5"/>
      <c r="F310" s="5"/>
      <c r="G310" s="815" t="s">
        <v>765</v>
      </c>
      <c r="H310" s="816">
        <f>IF(ISBLANK(POLJ2!H3),"-",POLJ2!H3)</f>
        <v>33953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56137.3</v>
      </c>
      <c r="C311" s="1154"/>
      <c r="D311" s="3"/>
      <c r="E311" s="5"/>
      <c r="F311" s="5"/>
      <c r="G311" s="810" t="s">
        <v>766</v>
      </c>
      <c r="H311" s="248">
        <f>IF(ISBLANK(POLJ2!H4),"-",POLJ2!H4)</f>
        <v>132315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9729.19</v>
      </c>
      <c r="C312" s="1154"/>
      <c r="D312" s="3"/>
      <c r="E312" s="5"/>
      <c r="F312" s="5"/>
      <c r="G312" s="810" t="s">
        <v>767</v>
      </c>
      <c r="H312" s="248">
        <f>IF(ISBLANK(POLJ2!H5),"-",POLJ2!H5)</f>
        <v>66490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6406.01</v>
      </c>
      <c r="C313" s="1154"/>
      <c r="D313" s="3"/>
      <c r="E313" s="5"/>
      <c r="F313" s="5"/>
      <c r="G313" s="812" t="s">
        <v>768</v>
      </c>
      <c r="H313" s="249">
        <f>IF(ISBLANK(POLJ2!H6),"-",POLJ2!H6)</f>
        <v>1974158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599.80999999999995</v>
      </c>
      <c r="C314" s="1154"/>
      <c r="D314" s="3"/>
      <c r="E314" s="5"/>
      <c r="F314" s="5"/>
      <c r="G314" s="814" t="s">
        <v>16</v>
      </c>
      <c r="H314" s="817">
        <f>IF(ISBLANK(POLJ2!H7),"-",POLJ2!H7)</f>
        <v>2206916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19321.689999999999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93227.63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6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119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1188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29.5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5664</v>
      </c>
      <c r="I364" s="808">
        <f>IF(ISBLANK(OBRAZ2!I6),"-",OBRAZ2!I6)</f>
        <v>3978</v>
      </c>
      <c r="J364" s="808">
        <f>IF(ISBLANK(OBRAZ2!J6),"-",OBRAZ2!J6)</f>
        <v>1686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2997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48</v>
      </c>
      <c r="I365" s="789">
        <f>IF(ISBLANK(OBRAZ2!I7),"-",OBRAZ2!I7)</f>
        <v>33</v>
      </c>
      <c r="J365" s="789">
        <f>IF(ISBLANK(OBRAZ2!J7),"-",OBRAZ2!J7)</f>
        <v>15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70.7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176</v>
      </c>
      <c r="I366" s="807">
        <f>IF(ISBLANK(OBRAZ2!I8),"-",OBRAZ2!I8)</f>
        <v>158</v>
      </c>
      <c r="J366" s="807">
        <f>IF(ISBLANK(OBRAZ2!J8),"-",OBRAZ2!J8)</f>
        <v>18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1796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7.8420363091895942</v>
      </c>
      <c r="I375" s="850">
        <f>IF(ISBLANK(OBRAZ2!C12),"-",OBRAZ2!C21)</f>
        <v>10.363700564971753</v>
      </c>
      <c r="J375" s="850">
        <f>IF(ISBLANK(OBRAZ2!D12),"-",OBRAZ2!D21)</f>
        <v>12.740344424009361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59.348680516563725</v>
      </c>
      <c r="I377" s="851">
        <f>IF(ISBLANK(OBRAZ2!C14),"-",OBRAZ2!C23)</f>
        <v>59.41031073446328</v>
      </c>
      <c r="J377" s="851">
        <f>IF(ISBLANK(OBRAZ2!D14),"-",OBRAZ2!D23)</f>
        <v>57.231232235412143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15.908665543702041</v>
      </c>
      <c r="I379" s="851">
        <f>IF(ISBLANK(OBRAZ2!C16),"-",OBRAZ2!C25)</f>
        <v>14.05367231638418</v>
      </c>
      <c r="J379" s="851">
        <f>IF(ISBLANK(OBRAZ2!D16),"-",OBRAZ2!D25)</f>
        <v>13.726801538204313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16.900617630544637</v>
      </c>
      <c r="I380" s="852">
        <f>IF(ISBLANK(OBRAZ2!C17),"-",OBRAZ2!C26)</f>
        <v>16.172316384180789</v>
      </c>
      <c r="J380" s="852">
        <f>IF(ISBLANK(OBRAZ2!D17),"-",OBRAZ2!D26)</f>
        <v>16.301621802374186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147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5312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7013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1752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392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94.3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1990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100.8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96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12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6487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>
        <f>IF(ISBLANK(OBRAZ7!B6),"-",OBRAZ7!B6)</f>
        <v>83.8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1972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>
        <f>IF(ISBLANK(OBRAZ7!B8),"-",OBRAZ7!B8)</f>
        <v>91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68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5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8173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6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34657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2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152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45530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486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2.2999999999999998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0.7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2.1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79.2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12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5.8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91.6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70.2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27028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52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520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3973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169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213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6.6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28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178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0.4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4062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5021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16.3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1669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564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1101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100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668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250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10.9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57.4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30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641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121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2032.95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2.5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33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1805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62544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585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38369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93557.77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35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49898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11589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223604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54729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6</v>
      </c>
      <c r="C6" s="601">
        <v>113</v>
      </c>
      <c r="D6" s="612">
        <v>21</v>
      </c>
      <c r="E6" s="612">
        <v>92</v>
      </c>
      <c r="F6" s="1033">
        <v>1006</v>
      </c>
      <c r="G6" s="612">
        <v>528</v>
      </c>
      <c r="H6" s="980">
        <v>478</v>
      </c>
      <c r="I6" s="1034">
        <v>24.1</v>
      </c>
      <c r="J6" s="612">
        <v>24.7</v>
      </c>
      <c r="K6" s="1035">
        <v>23.5</v>
      </c>
      <c r="L6" s="1033">
        <v>2584</v>
      </c>
      <c r="M6" s="612">
        <v>1301</v>
      </c>
      <c r="N6" s="1028">
        <v>1283</v>
      </c>
      <c r="O6" s="1034">
        <v>60.8</v>
      </c>
      <c r="P6" s="612">
        <v>58.5</v>
      </c>
      <c r="Q6" s="1028">
        <v>63.3</v>
      </c>
      <c r="R6" s="1033">
        <v>1753</v>
      </c>
      <c r="S6" s="612">
        <v>966</v>
      </c>
      <c r="T6" s="1035">
        <v>787</v>
      </c>
    </row>
    <row r="7" spans="1:20" x14ac:dyDescent="0.25">
      <c r="A7" s="286">
        <v>2021</v>
      </c>
      <c r="B7" s="602">
        <v>6</v>
      </c>
      <c r="C7" s="601">
        <v>120</v>
      </c>
      <c r="D7" s="612">
        <v>21</v>
      </c>
      <c r="E7" s="612">
        <v>99</v>
      </c>
      <c r="F7" s="1033">
        <v>1046</v>
      </c>
      <c r="G7" s="612">
        <v>542</v>
      </c>
      <c r="H7" s="980">
        <v>504</v>
      </c>
      <c r="I7" s="1034">
        <v>25.7</v>
      </c>
      <c r="J7" s="612">
        <v>26</v>
      </c>
      <c r="K7" s="1035">
        <v>25.3</v>
      </c>
      <c r="L7" s="1033">
        <v>2906</v>
      </c>
      <c r="M7" s="612">
        <v>1476</v>
      </c>
      <c r="N7" s="1028">
        <v>1430</v>
      </c>
      <c r="O7" s="1034">
        <v>68.2</v>
      </c>
      <c r="P7" s="612">
        <v>67</v>
      </c>
      <c r="Q7" s="1028">
        <v>69.400000000000006</v>
      </c>
      <c r="R7" s="1033">
        <v>1712</v>
      </c>
      <c r="S7" s="612">
        <v>885</v>
      </c>
      <c r="T7" s="1035">
        <v>827</v>
      </c>
    </row>
    <row r="8" spans="1:20" x14ac:dyDescent="0.25">
      <c r="A8" s="219">
        <v>2022</v>
      </c>
      <c r="B8" s="617">
        <v>6</v>
      </c>
      <c r="C8" s="947">
        <v>119</v>
      </c>
      <c r="D8" s="981">
        <v>22</v>
      </c>
      <c r="E8" s="981">
        <v>97</v>
      </c>
      <c r="F8" s="1036">
        <v>1188</v>
      </c>
      <c r="G8" s="981">
        <v>622</v>
      </c>
      <c r="H8" s="979">
        <v>566</v>
      </c>
      <c r="I8" s="754">
        <v>29.5</v>
      </c>
      <c r="J8" s="981">
        <v>30.1</v>
      </c>
      <c r="K8" s="1037">
        <v>28.8</v>
      </c>
      <c r="L8" s="1036">
        <v>2997</v>
      </c>
      <c r="M8" s="981">
        <v>1506</v>
      </c>
      <c r="N8" s="691">
        <v>1491</v>
      </c>
      <c r="O8" s="754">
        <v>70.7</v>
      </c>
      <c r="P8" s="981">
        <v>68.5</v>
      </c>
      <c r="Q8" s="691">
        <v>73.099999999999994</v>
      </c>
      <c r="R8" s="1036">
        <v>1796</v>
      </c>
      <c r="S8" s="981">
        <v>937</v>
      </c>
      <c r="T8" s="1037">
        <v>859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147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5312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7013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1752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392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94.3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1990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100.8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96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75.198187995469993</v>
      </c>
      <c r="C21" s="739">
        <f>B10/(B7+B10)*100</f>
        <v>24.80181200453001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94.706279540850772</v>
      </c>
      <c r="C22" s="739">
        <f>B11/(B8+B11)*100</f>
        <v>5.2937204591492231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75.198187995469993</v>
      </c>
      <c r="C26" s="739">
        <f>C21</f>
        <v>24.80181200453001</v>
      </c>
    </row>
    <row r="27" spans="1:10" ht="24.75" x14ac:dyDescent="0.25">
      <c r="A27" s="742" t="s">
        <v>1407</v>
      </c>
      <c r="B27" s="739">
        <f>B22</f>
        <v>94.706279540850772</v>
      </c>
      <c r="C27" s="739">
        <f>C22</f>
        <v>5.2937204591492231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12</v>
      </c>
      <c r="C5" s="1095">
        <v>26</v>
      </c>
      <c r="D5" s="914" t="s">
        <v>5</v>
      </c>
      <c r="E5" s="211"/>
      <c r="F5" s="125">
        <v>2021</v>
      </c>
      <c r="G5" s="70">
        <v>38</v>
      </c>
      <c r="H5" s="55">
        <v>12</v>
      </c>
      <c r="I5" s="110">
        <v>26</v>
      </c>
      <c r="J5" s="70">
        <v>149</v>
      </c>
      <c r="K5" s="55">
        <v>0</v>
      </c>
      <c r="L5" s="110">
        <v>149</v>
      </c>
      <c r="M5" s="70">
        <v>5290</v>
      </c>
      <c r="N5" s="55">
        <v>7259</v>
      </c>
      <c r="O5" s="70">
        <v>1835</v>
      </c>
      <c r="P5" s="110">
        <v>415</v>
      </c>
    </row>
    <row r="6" spans="1:16" x14ac:dyDescent="0.25">
      <c r="A6" s="923" t="s">
        <v>259</v>
      </c>
      <c r="B6" s="1096">
        <v>0</v>
      </c>
      <c r="C6" s="1097">
        <v>147</v>
      </c>
      <c r="D6" s="915" t="s">
        <v>5</v>
      </c>
      <c r="E6" s="254"/>
      <c r="F6" s="125">
        <v>2022</v>
      </c>
      <c r="G6" s="212">
        <v>38</v>
      </c>
      <c r="H6" s="58">
        <v>12</v>
      </c>
      <c r="I6" s="160">
        <v>26</v>
      </c>
      <c r="J6" s="212">
        <v>147</v>
      </c>
      <c r="K6" s="58">
        <v>0</v>
      </c>
      <c r="L6" s="160">
        <v>147</v>
      </c>
      <c r="M6" s="212">
        <v>5312</v>
      </c>
      <c r="N6" s="58">
        <v>7013</v>
      </c>
      <c r="O6" s="212">
        <v>1752</v>
      </c>
      <c r="P6" s="160">
        <v>392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39</v>
      </c>
      <c r="H7" s="94">
        <v>13</v>
      </c>
      <c r="I7" s="169">
        <v>26</v>
      </c>
      <c r="J7" s="167"/>
      <c r="K7" s="94"/>
      <c r="L7" s="169"/>
      <c r="M7" s="167">
        <v>6994</v>
      </c>
      <c r="N7" s="94">
        <v>7275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12</v>
      </c>
      <c r="C11" s="918">
        <f>IF(ISBLANK(C5),"",C5)</f>
        <v>26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147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94</v>
      </c>
      <c r="C5" s="611">
        <v>93.3</v>
      </c>
      <c r="D5" s="945">
        <v>94.7</v>
      </c>
      <c r="E5" s="610"/>
      <c r="F5" s="611"/>
      <c r="G5" s="945"/>
      <c r="H5" s="610"/>
      <c r="I5" s="611"/>
      <c r="J5" s="945"/>
      <c r="K5" s="610">
        <v>2075</v>
      </c>
      <c r="L5" s="611">
        <v>1080</v>
      </c>
      <c r="M5" s="945">
        <v>995</v>
      </c>
      <c r="N5" s="610">
        <v>99.4</v>
      </c>
      <c r="O5" s="611">
        <v>101.3</v>
      </c>
      <c r="P5" s="945">
        <v>97.5</v>
      </c>
      <c r="Q5" s="610">
        <v>0.1</v>
      </c>
      <c r="R5" s="611">
        <v>0.1</v>
      </c>
      <c r="S5" s="945">
        <v>0.1</v>
      </c>
    </row>
    <row r="6" spans="1:19" x14ac:dyDescent="0.25">
      <c r="A6" s="286">
        <v>2021</v>
      </c>
      <c r="B6" s="457">
        <v>94.5</v>
      </c>
      <c r="C6" s="458">
        <v>94</v>
      </c>
      <c r="D6" s="976">
        <v>95</v>
      </c>
      <c r="E6" s="457">
        <v>110</v>
      </c>
      <c r="F6" s="458">
        <v>57</v>
      </c>
      <c r="G6" s="976">
        <v>53</v>
      </c>
      <c r="H6" s="457">
        <v>89</v>
      </c>
      <c r="I6" s="458">
        <v>61</v>
      </c>
      <c r="J6" s="976">
        <v>28</v>
      </c>
      <c r="K6" s="457">
        <v>1987</v>
      </c>
      <c r="L6" s="458">
        <v>1029</v>
      </c>
      <c r="M6" s="976">
        <v>958</v>
      </c>
      <c r="N6" s="457">
        <v>96.7</v>
      </c>
      <c r="O6" s="458">
        <v>96.4</v>
      </c>
      <c r="P6" s="976">
        <v>97</v>
      </c>
      <c r="Q6" s="457">
        <v>0.4</v>
      </c>
      <c r="R6" s="458">
        <v>0.3</v>
      </c>
      <c r="S6" s="976">
        <v>0.6</v>
      </c>
    </row>
    <row r="7" spans="1:19" x14ac:dyDescent="0.25">
      <c r="A7" s="286">
        <v>2022</v>
      </c>
      <c r="B7" s="601">
        <v>94.3</v>
      </c>
      <c r="C7" s="612">
        <v>94.7</v>
      </c>
      <c r="D7" s="980">
        <v>93.9</v>
      </c>
      <c r="E7" s="601">
        <v>115</v>
      </c>
      <c r="F7" s="612">
        <v>67</v>
      </c>
      <c r="G7" s="980">
        <v>48</v>
      </c>
      <c r="H7" s="601">
        <v>117</v>
      </c>
      <c r="I7" s="612">
        <v>76</v>
      </c>
      <c r="J7" s="980">
        <v>41</v>
      </c>
      <c r="K7" s="601">
        <v>1990</v>
      </c>
      <c r="L7" s="612">
        <v>999</v>
      </c>
      <c r="M7" s="980">
        <v>991</v>
      </c>
      <c r="N7" s="601">
        <v>100.8</v>
      </c>
      <c r="O7" s="612">
        <v>98.3</v>
      </c>
      <c r="P7" s="980">
        <v>103.3</v>
      </c>
      <c r="Q7" s="601">
        <v>0.2</v>
      </c>
      <c r="R7" s="612">
        <v>0.2</v>
      </c>
      <c r="S7" s="980">
        <v>0.3</v>
      </c>
    </row>
    <row r="8" spans="1:19" x14ac:dyDescent="0.25">
      <c r="A8" s="219">
        <v>2023</v>
      </c>
      <c r="B8" s="947"/>
      <c r="C8" s="981"/>
      <c r="D8" s="979"/>
      <c r="E8" s="947">
        <v>96</v>
      </c>
      <c r="F8" s="981">
        <v>55</v>
      </c>
      <c r="G8" s="979">
        <v>41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12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83.8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91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68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6374741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30635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716</v>
      </c>
      <c r="C5" s="616">
        <v>552</v>
      </c>
      <c r="D5" s="616">
        <v>164</v>
      </c>
      <c r="E5" s="599">
        <v>4773</v>
      </c>
      <c r="F5" s="616">
        <v>2505</v>
      </c>
      <c r="G5" s="945">
        <v>2268</v>
      </c>
      <c r="H5" s="616">
        <v>1896</v>
      </c>
      <c r="I5" s="616">
        <v>742</v>
      </c>
      <c r="J5" s="616">
        <v>1154</v>
      </c>
      <c r="K5" s="217">
        <f>SUM(B5,E5,H5)</f>
        <v>7385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591</v>
      </c>
      <c r="C6" s="612">
        <v>483</v>
      </c>
      <c r="D6" s="946">
        <v>108</v>
      </c>
      <c r="E6" s="601">
        <v>4682</v>
      </c>
      <c r="F6" s="612">
        <v>2416</v>
      </c>
      <c r="G6" s="946">
        <v>2266</v>
      </c>
      <c r="H6" s="601">
        <v>1814</v>
      </c>
      <c r="I6" s="612">
        <v>727</v>
      </c>
      <c r="J6" s="612">
        <v>1087</v>
      </c>
      <c r="K6" s="218">
        <f>SUM(B6,E6,H6)</f>
        <v>7087</v>
      </c>
      <c r="M6" s="105" t="s">
        <v>284</v>
      </c>
      <c r="N6" s="171">
        <f>IF(ISBLANK(J7),"",J7)</f>
        <v>987</v>
      </c>
      <c r="O6" s="80">
        <f>IF(ISBLANK(I7),"",I7)</f>
        <v>691</v>
      </c>
      <c r="P6" s="211"/>
    </row>
    <row r="7" spans="1:17" ht="24.75" x14ac:dyDescent="0.25">
      <c r="A7" s="218">
        <v>2023</v>
      </c>
      <c r="B7" s="601">
        <v>558</v>
      </c>
      <c r="C7" s="612">
        <v>426</v>
      </c>
      <c r="D7" s="946">
        <v>132</v>
      </c>
      <c r="E7" s="601">
        <v>4251</v>
      </c>
      <c r="F7" s="612">
        <v>2161</v>
      </c>
      <c r="G7" s="946">
        <v>2090</v>
      </c>
      <c r="H7" s="601">
        <v>1678</v>
      </c>
      <c r="I7" s="612">
        <v>691</v>
      </c>
      <c r="J7" s="612">
        <v>987</v>
      </c>
      <c r="K7" s="218">
        <f>SUM(B7,E7,H7)</f>
        <v>6487</v>
      </c>
      <c r="M7" s="106" t="s">
        <v>285</v>
      </c>
      <c r="N7" s="220">
        <f>IF(ISBLANK(G7),"",G7)</f>
        <v>2090</v>
      </c>
      <c r="O7" s="107">
        <f>IF(ISBLANK(F7),"",F7)</f>
        <v>2161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132</v>
      </c>
      <c r="O8" s="83">
        <f>IF(ISBLANK(C7),"",C7)</f>
        <v>426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987</v>
      </c>
      <c r="O13" s="80">
        <f>IF(ISBLANK(I7),"",I7)</f>
        <v>691</v>
      </c>
      <c r="P13" s="211"/>
    </row>
    <row r="14" spans="1:17" ht="27.75" customHeight="1" x14ac:dyDescent="0.25">
      <c r="M14" s="106" t="s">
        <v>515</v>
      </c>
      <c r="N14" s="220">
        <f>IF(ISBLANK(G7),"",G7)</f>
        <v>2090</v>
      </c>
      <c r="O14" s="107">
        <f>IF(ISBLANK(F7),"",F7)</f>
        <v>2161</v>
      </c>
      <c r="P14" s="211"/>
    </row>
    <row r="15" spans="1:17" ht="26.25" customHeight="1" x14ac:dyDescent="0.25">
      <c r="M15" s="108" t="s">
        <v>516</v>
      </c>
      <c r="N15" s="170">
        <f>IF(ISBLANK(D7),"",D7)</f>
        <v>132</v>
      </c>
      <c r="O15" s="83">
        <f>IF(ISBLANK(C7),"",C7)</f>
        <v>426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291</v>
      </c>
      <c r="C21" s="616">
        <v>225</v>
      </c>
      <c r="D21" s="616">
        <v>66</v>
      </c>
      <c r="E21" s="599">
        <v>1193</v>
      </c>
      <c r="F21" s="616">
        <v>580</v>
      </c>
      <c r="G21" s="945">
        <v>613</v>
      </c>
      <c r="H21" s="616">
        <v>480</v>
      </c>
      <c r="I21" s="616">
        <v>185</v>
      </c>
      <c r="J21" s="616">
        <v>295</v>
      </c>
      <c r="K21" s="217">
        <f>SUM(B21,E21,H21)</f>
        <v>1964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302</v>
      </c>
      <c r="C22" s="1028">
        <v>228</v>
      </c>
      <c r="D22" s="980">
        <v>74</v>
      </c>
      <c r="E22" s="1034">
        <v>1151</v>
      </c>
      <c r="F22" s="1028">
        <v>549</v>
      </c>
      <c r="G22" s="980">
        <v>602</v>
      </c>
      <c r="H22" s="1034">
        <v>484</v>
      </c>
      <c r="I22" s="1028">
        <v>210</v>
      </c>
      <c r="J22" s="1028">
        <v>274</v>
      </c>
      <c r="K22" s="218">
        <f>SUM(B22,E22,H22)</f>
        <v>1937</v>
      </c>
      <c r="M22" s="105" t="s">
        <v>284</v>
      </c>
      <c r="N22" s="171">
        <f>IF(ISBLANK(J23),"",J23)</f>
        <v>324</v>
      </c>
      <c r="O22" s="80">
        <f>IF(ISBLANK(I23),"",I23)</f>
        <v>183</v>
      </c>
      <c r="P22" s="211"/>
    </row>
    <row r="23" spans="1:17" ht="24.75" x14ac:dyDescent="0.25">
      <c r="A23" s="218">
        <v>2022</v>
      </c>
      <c r="B23" s="1034">
        <v>285</v>
      </c>
      <c r="C23" s="1028">
        <v>200</v>
      </c>
      <c r="D23" s="980">
        <v>85</v>
      </c>
      <c r="E23" s="1034">
        <v>1180</v>
      </c>
      <c r="F23" s="1028">
        <v>595</v>
      </c>
      <c r="G23" s="980">
        <v>585</v>
      </c>
      <c r="H23" s="1034">
        <v>507</v>
      </c>
      <c r="I23" s="1028">
        <v>183</v>
      </c>
      <c r="J23" s="1028">
        <v>324</v>
      </c>
      <c r="K23" s="218">
        <f>SUM(B23,E23,H23)</f>
        <v>1972</v>
      </c>
      <c r="M23" s="106" t="s">
        <v>285</v>
      </c>
      <c r="N23" s="220">
        <f>IF(ISBLANK(G23),"",G23)</f>
        <v>585</v>
      </c>
      <c r="O23" s="107">
        <f>IF(ISBLANK(F23),"",F23)</f>
        <v>595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85</v>
      </c>
      <c r="O24" s="109">
        <f>IF(ISBLANK(C23),"",C23)</f>
        <v>200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324</v>
      </c>
      <c r="O29" s="80">
        <f>IF(ISBLANK(I23),"",I23)</f>
        <v>183</v>
      </c>
      <c r="P29" s="211"/>
    </row>
    <row r="30" spans="1:17" ht="27.75" customHeight="1" x14ac:dyDescent="0.25">
      <c r="M30" s="106" t="s">
        <v>515</v>
      </c>
      <c r="N30" s="220">
        <f>IF(ISBLANK(G23),"",G23)</f>
        <v>585</v>
      </c>
      <c r="O30" s="107">
        <f>IF(ISBLANK(F23),"",F23)</f>
        <v>595</v>
      </c>
      <c r="P30" s="211"/>
    </row>
    <row r="31" spans="1:17" ht="27.75" customHeight="1" x14ac:dyDescent="0.25">
      <c r="M31" s="108" t="s">
        <v>516</v>
      </c>
      <c r="N31" s="221">
        <f>IF(ISBLANK(D23),"",D23)</f>
        <v>85</v>
      </c>
      <c r="O31" s="109">
        <f>IF(ISBLANK(C23),"",C23)</f>
        <v>200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3497180</v>
      </c>
      <c r="D5" s="253"/>
    </row>
    <row r="6" spans="1:4" ht="30" x14ac:dyDescent="0.25">
      <c r="A6" s="686" t="s">
        <v>474</v>
      </c>
      <c r="B6" s="617">
        <v>2877561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83.3</v>
      </c>
      <c r="D5" s="611">
        <v>83.7</v>
      </c>
      <c r="E5" s="945">
        <v>82.8</v>
      </c>
      <c r="F5" s="610"/>
      <c r="G5" s="611"/>
      <c r="H5" s="945"/>
      <c r="I5" s="610">
        <v>1</v>
      </c>
      <c r="J5" s="611">
        <v>1.4</v>
      </c>
      <c r="K5" s="945">
        <v>0.5</v>
      </c>
      <c r="L5" s="610">
        <v>82.5</v>
      </c>
      <c r="M5" s="611">
        <v>80.900000000000006</v>
      </c>
      <c r="N5" s="945">
        <v>84.2</v>
      </c>
    </row>
    <row r="6" spans="1:14" x14ac:dyDescent="0.25">
      <c r="A6" s="286">
        <v>2021</v>
      </c>
      <c r="B6" s="457">
        <v>14</v>
      </c>
      <c r="C6" s="457">
        <v>82.8</v>
      </c>
      <c r="D6" s="458">
        <v>83.1</v>
      </c>
      <c r="E6" s="976">
        <v>82.6</v>
      </c>
      <c r="F6" s="457">
        <v>90</v>
      </c>
      <c r="G6" s="458">
        <v>56</v>
      </c>
      <c r="H6" s="976">
        <v>34</v>
      </c>
      <c r="I6" s="457">
        <v>0.6</v>
      </c>
      <c r="J6" s="458">
        <v>1</v>
      </c>
      <c r="K6" s="976">
        <v>0.1</v>
      </c>
      <c r="L6" s="457">
        <v>84.3</v>
      </c>
      <c r="M6" s="458">
        <v>84.1</v>
      </c>
      <c r="N6" s="976">
        <v>84.4</v>
      </c>
    </row>
    <row r="7" spans="1:14" x14ac:dyDescent="0.25">
      <c r="A7" s="286">
        <v>2022</v>
      </c>
      <c r="B7" s="601">
        <v>14</v>
      </c>
      <c r="C7" s="601">
        <v>83.8</v>
      </c>
      <c r="D7" s="612">
        <v>82</v>
      </c>
      <c r="E7" s="980">
        <v>85.7</v>
      </c>
      <c r="F7" s="601">
        <v>72</v>
      </c>
      <c r="G7" s="612">
        <v>45</v>
      </c>
      <c r="H7" s="980">
        <v>27</v>
      </c>
      <c r="I7" s="601">
        <v>0.4</v>
      </c>
      <c r="J7" s="612">
        <v>0</v>
      </c>
      <c r="K7" s="980">
        <v>0.8</v>
      </c>
      <c r="L7" s="601">
        <v>91</v>
      </c>
      <c r="M7" s="612">
        <v>86.2</v>
      </c>
      <c r="N7" s="980">
        <v>96.3</v>
      </c>
    </row>
    <row r="8" spans="1:14" x14ac:dyDescent="0.25">
      <c r="A8" s="219">
        <v>2023</v>
      </c>
      <c r="B8" s="947">
        <v>12</v>
      </c>
      <c r="C8" s="947"/>
      <c r="D8" s="981"/>
      <c r="E8" s="979"/>
      <c r="F8" s="947">
        <v>68</v>
      </c>
      <c r="G8" s="981">
        <v>37</v>
      </c>
      <c r="H8" s="979">
        <v>31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446</v>
      </c>
      <c r="C5" s="207">
        <v>319</v>
      </c>
      <c r="G5" s="113"/>
      <c r="H5" s="174" t="s">
        <v>586</v>
      </c>
      <c r="I5" s="207">
        <v>125</v>
      </c>
      <c r="J5" s="207">
        <v>152</v>
      </c>
    </row>
    <row r="6" spans="1:13" ht="15" customHeight="1" x14ac:dyDescent="0.25">
      <c r="A6" s="175" t="s">
        <v>587</v>
      </c>
      <c r="B6" s="208">
        <v>6959</v>
      </c>
      <c r="C6" s="208">
        <v>1132</v>
      </c>
      <c r="G6" s="113"/>
      <c r="H6" s="175" t="s">
        <v>587</v>
      </c>
      <c r="I6" s="208">
        <v>1618</v>
      </c>
      <c r="J6" s="208">
        <v>466</v>
      </c>
    </row>
    <row r="7" spans="1:13" ht="15" customHeight="1" x14ac:dyDescent="0.25">
      <c r="A7" s="175" t="s">
        <v>588</v>
      </c>
      <c r="B7" s="208">
        <v>19719</v>
      </c>
      <c r="C7" s="208">
        <v>12386</v>
      </c>
      <c r="G7" s="113"/>
      <c r="H7" s="175" t="s">
        <v>588</v>
      </c>
      <c r="I7" s="208">
        <v>10318</v>
      </c>
      <c r="J7" s="208">
        <v>4545</v>
      </c>
    </row>
    <row r="8" spans="1:13" ht="15" customHeight="1" x14ac:dyDescent="0.25">
      <c r="A8" s="175" t="s">
        <v>589</v>
      </c>
      <c r="B8" s="208">
        <v>25172</v>
      </c>
      <c r="C8" s="208">
        <v>24840</v>
      </c>
      <c r="G8" s="113"/>
      <c r="H8" s="175" t="s">
        <v>589</v>
      </c>
      <c r="I8" s="208">
        <v>20498</v>
      </c>
      <c r="J8" s="208">
        <v>18717</v>
      </c>
    </row>
    <row r="9" spans="1:13" ht="15" customHeight="1" x14ac:dyDescent="0.25">
      <c r="A9" s="175" t="s">
        <v>590</v>
      </c>
      <c r="B9" s="208">
        <v>42191</v>
      </c>
      <c r="C9" s="208">
        <v>49930</v>
      </c>
      <c r="G9" s="113"/>
      <c r="H9" s="175" t="s">
        <v>590</v>
      </c>
      <c r="I9" s="208">
        <v>42935</v>
      </c>
      <c r="J9" s="208">
        <v>49355</v>
      </c>
    </row>
    <row r="10" spans="1:13" ht="15" customHeight="1" x14ac:dyDescent="0.25">
      <c r="A10" s="175" t="s">
        <v>591</v>
      </c>
      <c r="B10" s="208">
        <v>5183</v>
      </c>
      <c r="C10" s="208">
        <v>6008</v>
      </c>
      <c r="G10" s="113"/>
      <c r="H10" s="175" t="s">
        <v>591</v>
      </c>
      <c r="I10" s="208">
        <v>5615</v>
      </c>
      <c r="J10" s="208">
        <v>5283</v>
      </c>
    </row>
    <row r="11" spans="1:13" ht="15" customHeight="1" x14ac:dyDescent="0.25">
      <c r="A11" s="176" t="s">
        <v>592</v>
      </c>
      <c r="B11" s="209">
        <v>7363</v>
      </c>
      <c r="C11" s="209">
        <v>7479</v>
      </c>
      <c r="G11" s="113"/>
      <c r="H11" s="176" t="s">
        <v>592</v>
      </c>
      <c r="I11" s="209">
        <v>11496</v>
      </c>
      <c r="J11" s="209">
        <v>9688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446</v>
      </c>
      <c r="C17" s="178">
        <f>IF(ISBLANK(C5),"0",C5)</f>
        <v>319</v>
      </c>
      <c r="G17" s="113"/>
      <c r="H17" s="174" t="s">
        <v>586</v>
      </c>
      <c r="I17" s="177">
        <f>IF(ISBLANK(I5),"0",I5)</f>
        <v>125</v>
      </c>
      <c r="J17" s="178">
        <f>IF(ISBLANK(J5),"0",J5)</f>
        <v>152</v>
      </c>
    </row>
    <row r="18" spans="1:13" ht="15" customHeight="1" x14ac:dyDescent="0.25">
      <c r="A18" s="175" t="s">
        <v>587</v>
      </c>
      <c r="B18" s="179">
        <f t="shared" ref="B18:C18" si="0">IF(ISBLANK(B6),"0",B6)</f>
        <v>6959</v>
      </c>
      <c r="C18" s="180">
        <f t="shared" si="0"/>
        <v>1132</v>
      </c>
      <c r="G18" s="113"/>
      <c r="H18" s="175" t="s">
        <v>587</v>
      </c>
      <c r="I18" s="179">
        <f t="shared" ref="I18:J18" si="1">IF(ISBLANK(I6),"0",I6)</f>
        <v>1618</v>
      </c>
      <c r="J18" s="180">
        <f t="shared" si="1"/>
        <v>466</v>
      </c>
    </row>
    <row r="19" spans="1:13" ht="15" customHeight="1" x14ac:dyDescent="0.25">
      <c r="A19" s="175" t="s">
        <v>588</v>
      </c>
      <c r="B19" s="179">
        <f t="shared" ref="B19:C19" si="2">IF(ISBLANK(B7),"0",B7)</f>
        <v>19719</v>
      </c>
      <c r="C19" s="180">
        <f t="shared" si="2"/>
        <v>12386</v>
      </c>
      <c r="G19" s="113"/>
      <c r="H19" s="175" t="s">
        <v>588</v>
      </c>
      <c r="I19" s="179">
        <f t="shared" ref="I19:J19" si="3">IF(ISBLANK(I7),"0",I7)</f>
        <v>10318</v>
      </c>
      <c r="J19" s="180">
        <f t="shared" si="3"/>
        <v>4545</v>
      </c>
    </row>
    <row r="20" spans="1:13" ht="15" customHeight="1" x14ac:dyDescent="0.25">
      <c r="A20" s="175" t="s">
        <v>589</v>
      </c>
      <c r="B20" s="179">
        <f t="shared" ref="B20:C20" si="4">IF(ISBLANK(B8),"0",B8)</f>
        <v>25172</v>
      </c>
      <c r="C20" s="180">
        <f t="shared" si="4"/>
        <v>24840</v>
      </c>
      <c r="G20" s="113"/>
      <c r="H20" s="175" t="s">
        <v>589</v>
      </c>
      <c r="I20" s="179">
        <f t="shared" ref="I20:J20" si="5">IF(ISBLANK(I8),"0",I8)</f>
        <v>20498</v>
      </c>
      <c r="J20" s="180">
        <f t="shared" si="5"/>
        <v>18717</v>
      </c>
    </row>
    <row r="21" spans="1:13" ht="15" customHeight="1" x14ac:dyDescent="0.25">
      <c r="A21" s="175" t="s">
        <v>590</v>
      </c>
      <c r="B21" s="179">
        <f t="shared" ref="B21:C21" si="6">IF(ISBLANK(B9),"0",B9)</f>
        <v>42191</v>
      </c>
      <c r="C21" s="180">
        <f t="shared" si="6"/>
        <v>49930</v>
      </c>
      <c r="G21" s="113"/>
      <c r="H21" s="175" t="s">
        <v>590</v>
      </c>
      <c r="I21" s="179">
        <f t="shared" ref="I21:J21" si="7">IF(ISBLANK(I9),"0",I9)</f>
        <v>42935</v>
      </c>
      <c r="J21" s="180">
        <f t="shared" si="7"/>
        <v>49355</v>
      </c>
    </row>
    <row r="22" spans="1:13" ht="15" customHeight="1" x14ac:dyDescent="0.25">
      <c r="A22" s="175" t="s">
        <v>591</v>
      </c>
      <c r="B22" s="179">
        <f t="shared" ref="B22:C22" si="8">IF(ISBLANK(B10),"0",B10)</f>
        <v>5183</v>
      </c>
      <c r="C22" s="180">
        <f t="shared" si="8"/>
        <v>6008</v>
      </c>
      <c r="G22" s="113"/>
      <c r="H22" s="175" t="s">
        <v>591</v>
      </c>
      <c r="I22" s="179">
        <f t="shared" ref="I22:J22" si="9">IF(ISBLANK(I10),"0",I10)</f>
        <v>5615</v>
      </c>
      <c r="J22" s="180">
        <f t="shared" si="9"/>
        <v>5283</v>
      </c>
    </row>
    <row r="23" spans="1:13" ht="15" customHeight="1" x14ac:dyDescent="0.25">
      <c r="A23" s="176" t="s">
        <v>592</v>
      </c>
      <c r="B23" s="181">
        <f t="shared" ref="B23:C23" si="10">IF(ISBLANK(B11),"0",B11)</f>
        <v>7363</v>
      </c>
      <c r="C23" s="182">
        <f t="shared" si="10"/>
        <v>7479</v>
      </c>
      <c r="G23" s="113"/>
      <c r="H23" s="176" t="s">
        <v>592</v>
      </c>
      <c r="I23" s="181">
        <f t="shared" ref="I23:J23" si="11">IF(ISBLANK(I11),"0",I11)</f>
        <v>11496</v>
      </c>
      <c r="J23" s="182">
        <f t="shared" si="11"/>
        <v>9688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0.41669391682938905</v>
      </c>
      <c r="C29" s="184">
        <f>C17/SUM(C17:C23)*100</f>
        <v>0.31245714733480906</v>
      </c>
      <c r="D29" s="253"/>
      <c r="E29" s="253"/>
      <c r="G29" s="113"/>
      <c r="H29" s="174" t="s">
        <v>593</v>
      </c>
      <c r="I29" s="184">
        <f>I17/SUM(I17:I23)*100</f>
        <v>0.13498191242373522</v>
      </c>
      <c r="J29" s="184">
        <f>J17/SUM(J17:J23)*100</f>
        <v>0.17232387819422715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6.5017331103491447</v>
      </c>
      <c r="C30" s="185">
        <f>C18/SUM(C17:C23)*100</f>
        <v>1.1087821027680373</v>
      </c>
      <c r="D30" s="253"/>
      <c r="E30" s="253"/>
      <c r="G30" s="113"/>
      <c r="H30" s="175" t="s">
        <v>594</v>
      </c>
      <c r="I30" s="185">
        <f>I18/SUM(I17:I23)*100</f>
        <v>1.7472058744128285</v>
      </c>
      <c r="J30" s="185">
        <f>J18/SUM(J17:J23)*100</f>
        <v>0.52830873183230165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18.423290013360365</v>
      </c>
      <c r="C31" s="185">
        <f>C19/SUM(C17:C23)*100</f>
        <v>12.131956824103279</v>
      </c>
      <c r="D31" s="253"/>
      <c r="E31" s="253"/>
      <c r="G31" s="113"/>
      <c r="H31" s="175" t="s">
        <v>595</v>
      </c>
      <c r="I31" s="185">
        <f>I19/SUM(I17:I23)*100</f>
        <v>11.1419469791048</v>
      </c>
      <c r="J31" s="185">
        <f>J19/SUM(J17:J23)*100</f>
        <v>5.152710699952384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23.517980435940316</v>
      </c>
      <c r="C32" s="185">
        <f>C20/SUM(C17:C23)*100</f>
        <v>24.330518933531845</v>
      </c>
      <c r="D32" s="253"/>
      <c r="E32" s="253"/>
      <c r="G32" s="113"/>
      <c r="H32" s="175" t="s">
        <v>596</v>
      </c>
      <c r="I32" s="185">
        <f>I20/SUM(I17:I23)*100</f>
        <v>22.134873926893796</v>
      </c>
      <c r="J32" s="185">
        <f>J20/SUM(J17:J23)*100</f>
        <v>21.219644922114142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39.418683957284202</v>
      </c>
      <c r="C33" s="185">
        <f>C21/SUM(C17:C23)*100</f>
        <v>48.905910239583129</v>
      </c>
      <c r="D33" s="253"/>
      <c r="E33" s="253"/>
      <c r="G33" s="113"/>
      <c r="H33" s="175" t="s">
        <v>597</v>
      </c>
      <c r="I33" s="185">
        <f>I21/SUM(I17:I23)*100</f>
        <v>46.363587279304575</v>
      </c>
      <c r="J33" s="185">
        <f>J21/SUM(J17:J23)*100</f>
        <v>55.954243475500533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4.842431773378304</v>
      </c>
      <c r="C34" s="185">
        <f>C22/SUM(C17:C23)*100</f>
        <v>5.8847728563872517</v>
      </c>
      <c r="D34" s="253"/>
      <c r="E34" s="253"/>
      <c r="G34" s="113"/>
      <c r="H34" s="175" t="s">
        <v>598</v>
      </c>
      <c r="I34" s="185">
        <f>I22/SUM(I17:I23)*100</f>
        <v>6.0633875060741858</v>
      </c>
      <c r="J34" s="185">
        <f>J22/SUM(J17:J23)*100</f>
        <v>5.9893884769743551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6.8791867928582775</v>
      </c>
      <c r="C35" s="186">
        <f>C23/SUM(C17:C23)*100</f>
        <v>7.3256018962916531</v>
      </c>
      <c r="D35" s="253"/>
      <c r="E35" s="253"/>
      <c r="G35" s="113"/>
      <c r="H35" s="176" t="s">
        <v>599</v>
      </c>
      <c r="I35" s="186">
        <f>I23/SUM(I17:I23)*100</f>
        <v>12.414016521786081</v>
      </c>
      <c r="J35" s="186">
        <f>J23/SUM(J17:J23)*100</f>
        <v>10.983379815432057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0.41669391682938905</v>
      </c>
      <c r="C41" s="184">
        <f t="shared" si="12"/>
        <v>0.31245714733480906</v>
      </c>
      <c r="G41" s="113"/>
      <c r="H41" s="174" t="s">
        <v>601</v>
      </c>
      <c r="I41" s="184">
        <f t="shared" ref="I41:J41" si="13">I29</f>
        <v>0.13498191242373522</v>
      </c>
      <c r="J41" s="184">
        <f t="shared" si="13"/>
        <v>0.17232387819422715</v>
      </c>
    </row>
    <row r="42" spans="1:12" x14ac:dyDescent="0.25">
      <c r="A42" s="175" t="s">
        <v>602</v>
      </c>
      <c r="B42" s="185">
        <f t="shared" si="12"/>
        <v>6.5017331103491447</v>
      </c>
      <c r="C42" s="185">
        <f t="shared" si="12"/>
        <v>1.1087821027680373</v>
      </c>
      <c r="G42" s="113"/>
      <c r="H42" s="175" t="s">
        <v>602</v>
      </c>
      <c r="I42" s="185">
        <f t="shared" ref="I42:J42" si="14">I30</f>
        <v>1.7472058744128285</v>
      </c>
      <c r="J42" s="185">
        <f t="shared" si="14"/>
        <v>0.52830873183230165</v>
      </c>
    </row>
    <row r="43" spans="1:12" x14ac:dyDescent="0.25">
      <c r="A43" s="175" t="s">
        <v>603</v>
      </c>
      <c r="B43" s="185">
        <f t="shared" si="12"/>
        <v>18.423290013360365</v>
      </c>
      <c r="C43" s="185">
        <f t="shared" si="12"/>
        <v>12.131956824103279</v>
      </c>
      <c r="G43" s="113"/>
      <c r="H43" s="175" t="s">
        <v>603</v>
      </c>
      <c r="I43" s="185">
        <f t="shared" ref="I43:J43" si="15">I31</f>
        <v>11.1419469791048</v>
      </c>
      <c r="J43" s="185">
        <f t="shared" si="15"/>
        <v>5.152710699952384</v>
      </c>
    </row>
    <row r="44" spans="1:12" x14ac:dyDescent="0.25">
      <c r="A44" s="175" t="s">
        <v>604</v>
      </c>
      <c r="B44" s="185">
        <f t="shared" si="12"/>
        <v>23.517980435940316</v>
      </c>
      <c r="C44" s="185">
        <f t="shared" si="12"/>
        <v>24.330518933531845</v>
      </c>
      <c r="G44" s="113"/>
      <c r="H44" s="175" t="s">
        <v>604</v>
      </c>
      <c r="I44" s="185">
        <f t="shared" ref="I44:J44" si="16">I32</f>
        <v>22.134873926893796</v>
      </c>
      <c r="J44" s="185">
        <f t="shared" si="16"/>
        <v>21.219644922114142</v>
      </c>
    </row>
    <row r="45" spans="1:12" x14ac:dyDescent="0.25">
      <c r="A45" s="175" t="s">
        <v>605</v>
      </c>
      <c r="B45" s="185">
        <f t="shared" si="12"/>
        <v>39.418683957284202</v>
      </c>
      <c r="C45" s="185">
        <f t="shared" si="12"/>
        <v>48.905910239583129</v>
      </c>
      <c r="G45" s="113"/>
      <c r="H45" s="175" t="s">
        <v>605</v>
      </c>
      <c r="I45" s="185">
        <f t="shared" ref="I45:J45" si="17">I33</f>
        <v>46.363587279304575</v>
      </c>
      <c r="J45" s="185">
        <f t="shared" si="17"/>
        <v>55.954243475500533</v>
      </c>
    </row>
    <row r="46" spans="1:12" x14ac:dyDescent="0.25">
      <c r="A46" s="175" t="s">
        <v>606</v>
      </c>
      <c r="B46" s="185">
        <f t="shared" si="12"/>
        <v>4.842431773378304</v>
      </c>
      <c r="C46" s="185">
        <f t="shared" si="12"/>
        <v>5.8847728563872517</v>
      </c>
      <c r="G46" s="113"/>
      <c r="H46" s="175" t="s">
        <v>606</v>
      </c>
      <c r="I46" s="185">
        <f t="shared" ref="I46:J46" si="18">I34</f>
        <v>6.0633875060741858</v>
      </c>
      <c r="J46" s="185">
        <f t="shared" si="18"/>
        <v>5.9893884769743551</v>
      </c>
    </row>
    <row r="47" spans="1:12" x14ac:dyDescent="0.25">
      <c r="A47" s="176" t="s">
        <v>607</v>
      </c>
      <c r="B47" s="186">
        <f t="shared" si="12"/>
        <v>6.8791867928582775</v>
      </c>
      <c r="C47" s="186">
        <f t="shared" si="12"/>
        <v>7.3256018962916531</v>
      </c>
      <c r="G47" s="113"/>
      <c r="H47" s="176" t="s">
        <v>607</v>
      </c>
      <c r="I47" s="186">
        <f t="shared" ref="I47:J47" si="19">I35</f>
        <v>12.414016521786081</v>
      </c>
      <c r="J47" s="186">
        <f t="shared" si="19"/>
        <v>10.983379815432057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64848</v>
      </c>
      <c r="C5" s="207">
        <v>56557</v>
      </c>
      <c r="D5" s="253"/>
      <c r="E5" s="253"/>
      <c r="F5" s="1003"/>
      <c r="H5" s="174" t="s">
        <v>624</v>
      </c>
      <c r="I5" s="207">
        <v>30958</v>
      </c>
      <c r="J5" s="207">
        <v>25132</v>
      </c>
    </row>
    <row r="6" spans="1:10" ht="15" customHeight="1" x14ac:dyDescent="0.25">
      <c r="A6" s="175" t="s">
        <v>625</v>
      </c>
      <c r="B6" s="208">
        <v>14834</v>
      </c>
      <c r="C6" s="208">
        <v>16132</v>
      </c>
      <c r="D6" s="253"/>
      <c r="E6" s="253"/>
      <c r="F6" s="1003"/>
      <c r="H6" s="175" t="s">
        <v>625</v>
      </c>
      <c r="I6" s="208">
        <v>24943</v>
      </c>
      <c r="J6" s="208">
        <v>29405</v>
      </c>
    </row>
    <row r="7" spans="1:10" ht="15" customHeight="1" x14ac:dyDescent="0.25">
      <c r="A7" s="176" t="s">
        <v>626</v>
      </c>
      <c r="B7" s="209">
        <v>27351</v>
      </c>
      <c r="C7" s="209">
        <v>29405</v>
      </c>
      <c r="D7" s="253"/>
      <c r="E7" s="253"/>
      <c r="F7" s="1003"/>
      <c r="H7" s="175" t="s">
        <v>626</v>
      </c>
      <c r="I7" s="208">
        <v>36545</v>
      </c>
      <c r="J7" s="208">
        <v>33447</v>
      </c>
    </row>
    <row r="8" spans="1:10" x14ac:dyDescent="0.25">
      <c r="D8" s="253"/>
      <c r="E8" s="253"/>
      <c r="F8" s="1003"/>
      <c r="H8" s="176" t="s">
        <v>2351</v>
      </c>
      <c r="I8" s="209">
        <v>159</v>
      </c>
      <c r="J8" s="209">
        <v>222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64848</v>
      </c>
      <c r="C13" s="178">
        <f>IF(ISBLANK(C5),"0",C5)</f>
        <v>56557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14834</v>
      </c>
      <c r="C14" s="180">
        <f t="shared" si="0"/>
        <v>16132</v>
      </c>
      <c r="D14" s="253"/>
      <c r="E14" s="253"/>
      <c r="F14" s="1003"/>
      <c r="H14" s="174" t="s">
        <v>624</v>
      </c>
      <c r="I14" s="177">
        <f>IF(ISBLANK(I5),"0",I5)</f>
        <v>30958</v>
      </c>
      <c r="J14" s="178">
        <f>IF(ISBLANK(J5),"0",J5)</f>
        <v>25132</v>
      </c>
    </row>
    <row r="15" spans="1:10" ht="15" customHeight="1" x14ac:dyDescent="0.25">
      <c r="A15" s="176" t="s">
        <v>626</v>
      </c>
      <c r="B15" s="181">
        <f t="shared" si="0"/>
        <v>27351</v>
      </c>
      <c r="C15" s="182">
        <f t="shared" si="0"/>
        <v>29405</v>
      </c>
      <c r="D15" s="253"/>
      <c r="E15" s="253"/>
      <c r="F15" s="1003"/>
      <c r="H15" s="175" t="s">
        <v>625</v>
      </c>
      <c r="I15" s="179">
        <f t="shared" ref="I15:J15" si="1">IF(ISBLANK(I6),"0",I6)</f>
        <v>24943</v>
      </c>
      <c r="J15" s="180">
        <f t="shared" si="1"/>
        <v>29405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36545</v>
      </c>
      <c r="J16" s="180">
        <f t="shared" si="2"/>
        <v>33447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159</v>
      </c>
      <c r="J17" s="182">
        <f t="shared" si="3"/>
        <v>222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60.586921790475834</v>
      </c>
      <c r="C21" s="184">
        <f>C13/SUM(C13:C15)*100</f>
        <v>55.396987090328523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13.859277045397214</v>
      </c>
      <c r="C22" s="185">
        <f>C14/SUM(C13:C15)*100</f>
        <v>15.801124453934609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25.553801164126948</v>
      </c>
      <c r="C23" s="186">
        <f>C15/SUM(C13:C15)*100</f>
        <v>28.801888455736869</v>
      </c>
      <c r="D23" s="253"/>
      <c r="E23" s="253"/>
      <c r="F23" s="1003"/>
      <c r="H23" s="174" t="s">
        <v>629</v>
      </c>
      <c r="I23" s="184">
        <f>I14/SUM(I14:I17)*100</f>
        <v>33.430160358511955</v>
      </c>
      <c r="J23" s="184">
        <f>J14/SUM(J14:J17)*100</f>
        <v>28.492392807745503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26.934830732681821</v>
      </c>
      <c r="J24" s="185">
        <f>J15/SUM(J14:J17)*100</f>
        <v>33.336734462508218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39.463311916203232</v>
      </c>
      <c r="J25" s="185">
        <f>J16/SUM(J14:J17)*100</f>
        <v>37.919189170804707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0.17169699260299121</v>
      </c>
      <c r="J26" s="186">
        <f>J17/SUM(J14:J17)*100</f>
        <v>0.25168355894156863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60.586921790475834</v>
      </c>
      <c r="C29" s="189">
        <f t="shared" si="4"/>
        <v>55.396987090328523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13.859277045397214</v>
      </c>
      <c r="C30" s="192">
        <f t="shared" si="4"/>
        <v>15.801124453934609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25.553801164126948</v>
      </c>
      <c r="C31" s="195">
        <f t="shared" si="4"/>
        <v>28.801888455736869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33.430160358511955</v>
      </c>
      <c r="J32" s="189">
        <f>J23</f>
        <v>28.492392807745503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26.934830732681821</v>
      </c>
      <c r="J33" s="192">
        <f t="shared" si="5"/>
        <v>33.336734462508218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39.463311916203232</v>
      </c>
      <c r="J34" s="192">
        <f t="shared" si="6"/>
        <v>37.919189170804707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0.17169699260299121</v>
      </c>
      <c r="J35" s="195">
        <f t="shared" si="7"/>
        <v>0.25168355894156863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2668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296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208087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78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7.9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-12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75.34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186.8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26</v>
      </c>
      <c r="C5" s="655">
        <v>19</v>
      </c>
      <c r="E5" s="28"/>
      <c r="J5" s="654" t="s">
        <v>542</v>
      </c>
      <c r="K5" s="669">
        <f>IF(ISBLANK(B5),"",B5)</f>
        <v>26</v>
      </c>
      <c r="L5" s="618">
        <f>IF(ISBLANK(C5),"",C5)</f>
        <v>19</v>
      </c>
      <c r="N5" s="28"/>
    </row>
    <row r="6" spans="1:15" x14ac:dyDescent="0.25">
      <c r="A6" s="656" t="s">
        <v>543</v>
      </c>
      <c r="B6" s="657">
        <v>24</v>
      </c>
      <c r="C6" s="657">
        <v>27</v>
      </c>
      <c r="E6" s="44"/>
      <c r="J6" s="656" t="s">
        <v>543</v>
      </c>
      <c r="K6" s="670">
        <f t="shared" ref="K6:K10" si="0">IF(ISBLANK(B6),"",B6)</f>
        <v>24</v>
      </c>
      <c r="L6" s="619">
        <f t="shared" ref="L6:L10" si="1">IF(ISBLANK(C6),"",C6)</f>
        <v>27</v>
      </c>
      <c r="N6" s="44"/>
    </row>
    <row r="7" spans="1:15" x14ac:dyDescent="0.25">
      <c r="A7" s="656" t="s">
        <v>641</v>
      </c>
      <c r="B7" s="657">
        <v>93</v>
      </c>
      <c r="C7" s="657">
        <v>100</v>
      </c>
      <c r="E7" s="44"/>
      <c r="J7" s="656" t="s">
        <v>641</v>
      </c>
      <c r="K7" s="670">
        <f t="shared" si="0"/>
        <v>93</v>
      </c>
      <c r="L7" s="619">
        <f t="shared" si="1"/>
        <v>100</v>
      </c>
      <c r="N7" s="44"/>
    </row>
    <row r="8" spans="1:15" x14ac:dyDescent="0.25">
      <c r="A8" s="650" t="s">
        <v>642</v>
      </c>
      <c r="B8" s="651">
        <v>118</v>
      </c>
      <c r="C8" s="651">
        <v>103</v>
      </c>
      <c r="E8" s="21"/>
      <c r="J8" s="650" t="s">
        <v>642</v>
      </c>
      <c r="K8" s="670">
        <f t="shared" si="0"/>
        <v>118</v>
      </c>
      <c r="L8" s="619">
        <f t="shared" si="1"/>
        <v>103</v>
      </c>
      <c r="N8" s="21"/>
    </row>
    <row r="9" spans="1:15" x14ac:dyDescent="0.25">
      <c r="A9" s="650" t="s">
        <v>643</v>
      </c>
      <c r="B9" s="651">
        <v>242</v>
      </c>
      <c r="C9" s="651">
        <v>132</v>
      </c>
      <c r="E9" s="21"/>
      <c r="J9" s="650" t="s">
        <v>643</v>
      </c>
      <c r="K9" s="670">
        <f t="shared" si="0"/>
        <v>242</v>
      </c>
      <c r="L9" s="619">
        <f t="shared" si="1"/>
        <v>132</v>
      </c>
      <c r="N9" s="21"/>
    </row>
    <row r="10" spans="1:15" x14ac:dyDescent="0.25">
      <c r="A10" s="652" t="s">
        <v>365</v>
      </c>
      <c r="B10" s="653">
        <v>4871</v>
      </c>
      <c r="C10" s="653">
        <v>394</v>
      </c>
      <c r="J10" s="652" t="s">
        <v>365</v>
      </c>
      <c r="K10" s="671">
        <f t="shared" si="0"/>
        <v>4871</v>
      </c>
      <c r="L10" s="620">
        <f t="shared" si="1"/>
        <v>394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4.76</v>
      </c>
      <c r="C15" s="197"/>
      <c r="D15" s="253"/>
      <c r="E15" s="211"/>
      <c r="F15" s="253"/>
      <c r="G15" s="253"/>
      <c r="J15" s="673" t="s">
        <v>488</v>
      </c>
      <c r="K15" s="674">
        <f>B15</f>
        <v>4.76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0.72</v>
      </c>
      <c r="C16" s="197"/>
      <c r="D16" s="253"/>
      <c r="E16" s="254"/>
      <c r="F16" s="253"/>
      <c r="G16" s="253"/>
      <c r="J16" s="675" t="s">
        <v>489</v>
      </c>
      <c r="K16" s="676">
        <f>B16</f>
        <v>0.72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1.02</v>
      </c>
      <c r="C18" s="197"/>
      <c r="D18" s="255"/>
      <c r="E18" s="256"/>
      <c r="F18" s="253"/>
      <c r="G18" s="253"/>
      <c r="J18" s="678" t="s">
        <v>501</v>
      </c>
      <c r="K18" s="674">
        <f>B18</f>
        <v>1.02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3.81</v>
      </c>
      <c r="C19" s="198"/>
      <c r="D19" s="255"/>
      <c r="E19" s="256"/>
      <c r="F19" s="253"/>
      <c r="G19" s="253"/>
      <c r="J19" s="672" t="s">
        <v>502</v>
      </c>
      <c r="K19" s="676">
        <f>B19</f>
        <v>3.81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2.78</v>
      </c>
      <c r="C21" s="253"/>
      <c r="D21" s="253"/>
      <c r="E21" s="253"/>
      <c r="F21" s="253"/>
      <c r="G21" s="253"/>
      <c r="J21" s="661" t="s">
        <v>498</v>
      </c>
      <c r="K21" s="679">
        <f>B21</f>
        <v>2.78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6</v>
      </c>
      <c r="C32" s="655">
        <v>5</v>
      </c>
      <c r="E32" s="28"/>
      <c r="J32" s="654" t="s">
        <v>542</v>
      </c>
      <c r="K32" s="669">
        <f>IF(ISBLANK(B32),"",B32)</f>
        <v>6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13</v>
      </c>
      <c r="C33" s="657">
        <v>9</v>
      </c>
      <c r="E33" s="44"/>
      <c r="J33" s="656" t="s">
        <v>543</v>
      </c>
      <c r="K33" s="670">
        <f t="shared" ref="K33:K37" si="2">IF(ISBLANK(B33),"",B33)</f>
        <v>13</v>
      </c>
      <c r="L33" s="619">
        <f t="shared" ref="L33:L37" si="3">IF(ISBLANK(C33),"",C33)</f>
        <v>9</v>
      </c>
      <c r="N33" s="44"/>
    </row>
    <row r="34" spans="1:15" x14ac:dyDescent="0.25">
      <c r="A34" s="656" t="s">
        <v>641</v>
      </c>
      <c r="B34" s="657">
        <v>41</v>
      </c>
      <c r="C34" s="657">
        <v>38</v>
      </c>
      <c r="E34" s="44"/>
      <c r="J34" s="656" t="s">
        <v>641</v>
      </c>
      <c r="K34" s="670">
        <f t="shared" si="2"/>
        <v>41</v>
      </c>
      <c r="L34" s="619">
        <f t="shared" si="3"/>
        <v>38</v>
      </c>
      <c r="N34" s="44"/>
    </row>
    <row r="35" spans="1:15" x14ac:dyDescent="0.25">
      <c r="A35" s="650" t="s">
        <v>642</v>
      </c>
      <c r="B35" s="651">
        <v>53</v>
      </c>
      <c r="C35" s="651">
        <v>64</v>
      </c>
      <c r="E35" s="21"/>
      <c r="J35" s="650" t="s">
        <v>642</v>
      </c>
      <c r="K35" s="670">
        <f t="shared" si="2"/>
        <v>53</v>
      </c>
      <c r="L35" s="619">
        <f t="shared" si="3"/>
        <v>64</v>
      </c>
      <c r="N35" s="21"/>
    </row>
    <row r="36" spans="1:15" x14ac:dyDescent="0.25">
      <c r="A36" s="650" t="s">
        <v>643</v>
      </c>
      <c r="B36" s="651">
        <v>90</v>
      </c>
      <c r="C36" s="651">
        <v>62</v>
      </c>
      <c r="E36" s="21"/>
      <c r="J36" s="650" t="s">
        <v>643</v>
      </c>
      <c r="K36" s="670">
        <f t="shared" si="2"/>
        <v>90</v>
      </c>
      <c r="L36" s="619">
        <f t="shared" si="3"/>
        <v>62</v>
      </c>
      <c r="N36" s="21"/>
    </row>
    <row r="37" spans="1:15" x14ac:dyDescent="0.25">
      <c r="A37" s="652" t="s">
        <v>365</v>
      </c>
      <c r="B37" s="653">
        <v>813</v>
      </c>
      <c r="C37" s="653">
        <v>98</v>
      </c>
      <c r="J37" s="652" t="s">
        <v>365</v>
      </c>
      <c r="K37" s="671">
        <f t="shared" si="2"/>
        <v>813</v>
      </c>
      <c r="L37" s="620">
        <f t="shared" si="3"/>
        <v>98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1.05</v>
      </c>
      <c r="C42" s="197"/>
      <c r="D42" s="253"/>
      <c r="E42" s="211"/>
      <c r="F42" s="253"/>
      <c r="G42" s="253"/>
      <c r="J42" s="673" t="s">
        <v>488</v>
      </c>
      <c r="K42" s="674">
        <f>B42</f>
        <v>1.05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</v>
      </c>
      <c r="C43" s="197"/>
      <c r="D43" s="253"/>
      <c r="E43" s="254"/>
      <c r="F43" s="253"/>
      <c r="G43" s="253"/>
      <c r="J43" s="675" t="s">
        <v>489</v>
      </c>
      <c r="K43" s="676">
        <f>B43</f>
        <v>0.3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0.35</v>
      </c>
      <c r="C45" s="197"/>
      <c r="D45" s="255"/>
      <c r="E45" s="256"/>
      <c r="F45" s="253"/>
      <c r="G45" s="253"/>
      <c r="J45" s="678" t="s">
        <v>501</v>
      </c>
      <c r="K45" s="674">
        <f>B45</f>
        <v>0.35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0.89</v>
      </c>
      <c r="C46" s="198"/>
      <c r="D46" s="255"/>
      <c r="E46" s="256"/>
      <c r="F46" s="253"/>
      <c r="G46" s="253"/>
      <c r="J46" s="672" t="s">
        <v>502</v>
      </c>
      <c r="K46" s="676">
        <f>B46</f>
        <v>0.89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0.68</v>
      </c>
      <c r="C48" s="253"/>
      <c r="D48" s="253"/>
      <c r="E48" s="253"/>
      <c r="F48" s="253"/>
      <c r="G48" s="253"/>
      <c r="J48" s="661" t="s">
        <v>498</v>
      </c>
      <c r="K48" s="679">
        <f>B48</f>
        <v>0.68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5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8173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6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34657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2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152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45530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5</v>
      </c>
      <c r="C4" s="643">
        <v>4029</v>
      </c>
      <c r="D4" s="643">
        <v>5</v>
      </c>
      <c r="E4" s="643">
        <v>8112</v>
      </c>
      <c r="F4" s="643">
        <v>2</v>
      </c>
      <c r="G4" s="643">
        <v>11</v>
      </c>
      <c r="H4" s="643">
        <v>6050</v>
      </c>
      <c r="I4" s="253"/>
      <c r="J4" s="253"/>
      <c r="K4" s="253"/>
    </row>
    <row r="5" spans="1:11" x14ac:dyDescent="0.25">
      <c r="A5" s="767">
        <v>2021</v>
      </c>
      <c r="B5" s="602">
        <v>5</v>
      </c>
      <c r="C5" s="602">
        <v>11560</v>
      </c>
      <c r="D5" s="602">
        <v>6</v>
      </c>
      <c r="E5" s="602">
        <v>17201</v>
      </c>
      <c r="F5" s="602">
        <v>2</v>
      </c>
      <c r="G5" s="602">
        <v>143</v>
      </c>
      <c r="H5" s="602">
        <v>39050</v>
      </c>
      <c r="I5" s="253"/>
      <c r="J5" s="253"/>
      <c r="K5" s="253"/>
    </row>
    <row r="6" spans="1:11" x14ac:dyDescent="0.25">
      <c r="A6" s="481">
        <v>2022</v>
      </c>
      <c r="B6" s="617">
        <v>5</v>
      </c>
      <c r="C6" s="617">
        <v>8173</v>
      </c>
      <c r="D6" s="617">
        <v>6</v>
      </c>
      <c r="E6" s="617">
        <v>34657</v>
      </c>
      <c r="F6" s="617">
        <v>2</v>
      </c>
      <c r="G6" s="617">
        <v>152</v>
      </c>
      <c r="H6" s="617">
        <v>45530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486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2.2999999999999998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0.7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2.1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79.2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5.8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91.6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70.2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6215144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29868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30</v>
      </c>
      <c r="C4" s="600">
        <v>18.7</v>
      </c>
      <c r="D4" s="600">
        <v>62.9</v>
      </c>
      <c r="E4" s="600">
        <v>0.71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19</v>
      </c>
      <c r="C5" s="602">
        <v>13.2</v>
      </c>
      <c r="D5" s="751">
        <v>77.900000000000006</v>
      </c>
      <c r="E5" s="751">
        <v>0.86</v>
      </c>
      <c r="G5" s="647" t="s">
        <v>446</v>
      </c>
      <c r="H5" s="648">
        <f>IF(ISBLANK(B4),"",B4)</f>
        <v>30</v>
      </c>
      <c r="I5" s="648">
        <f>IF(ISBLANK(B5),"",B5)</f>
        <v>19</v>
      </c>
      <c r="J5" s="649">
        <f>IF(ISBLANK(B6),"",B6)</f>
        <v>18</v>
      </c>
      <c r="K5" s="569"/>
    </row>
    <row r="6" spans="1:11" x14ac:dyDescent="0.25">
      <c r="A6" s="218">
        <v>2022</v>
      </c>
      <c r="B6" s="601">
        <v>18</v>
      </c>
      <c r="C6" s="602">
        <v>11.5</v>
      </c>
      <c r="D6" s="959">
        <v>79.2</v>
      </c>
      <c r="E6" s="959">
        <v>0.89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18.7</v>
      </c>
      <c r="I9" s="648">
        <f>IF(ISBLANK(C5),"",C5)</f>
        <v>13.2</v>
      </c>
      <c r="J9" s="649">
        <f>IF(ISBLANK(C6),"",C6)</f>
        <v>11.5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478</v>
      </c>
      <c r="C4" s="643">
        <v>2.2000000000000002</v>
      </c>
      <c r="D4" s="643">
        <v>0.9</v>
      </c>
      <c r="E4" s="643">
        <v>0.17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475</v>
      </c>
      <c r="C5" s="602">
        <v>2.2000000000000002</v>
      </c>
      <c r="D5" s="602">
        <v>0.9</v>
      </c>
      <c r="E5" s="602">
        <v>0.17</v>
      </c>
      <c r="F5" s="602">
        <v>0.7</v>
      </c>
      <c r="G5" s="602">
        <v>2.1</v>
      </c>
      <c r="H5" s="1066"/>
      <c r="I5" s="253"/>
      <c r="J5" s="253"/>
      <c r="K5" s="253"/>
    </row>
    <row r="6" spans="1:11" x14ac:dyDescent="0.25">
      <c r="A6" s="360">
        <v>2022</v>
      </c>
      <c r="B6" s="602">
        <v>486</v>
      </c>
      <c r="C6" s="602">
        <v>2.2999999999999998</v>
      </c>
      <c r="D6" s="602">
        <v>0.9</v>
      </c>
      <c r="E6" s="602">
        <v>0.16</v>
      </c>
      <c r="F6" s="602">
        <v>0.7</v>
      </c>
      <c r="G6" s="602">
        <v>2.1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97.4</v>
      </c>
      <c r="C5" s="602">
        <v>71.8</v>
      </c>
      <c r="D5" s="602">
        <v>5</v>
      </c>
      <c r="E5" s="602">
        <v>2.2999999999999998</v>
      </c>
      <c r="F5" s="253"/>
      <c r="G5" s="253"/>
      <c r="H5" s="253"/>
    </row>
    <row r="6" spans="1:8" x14ac:dyDescent="0.25">
      <c r="A6" s="360">
        <v>2021</v>
      </c>
      <c r="B6" s="602">
        <v>89.1</v>
      </c>
      <c r="C6" s="602">
        <v>65.7</v>
      </c>
      <c r="D6" s="602">
        <v>2</v>
      </c>
      <c r="E6" s="602">
        <v>0.9</v>
      </c>
      <c r="F6" s="253"/>
      <c r="G6" s="253"/>
      <c r="H6" s="253"/>
    </row>
    <row r="7" spans="1:8" x14ac:dyDescent="0.25">
      <c r="A7" s="481">
        <v>2022</v>
      </c>
      <c r="B7" s="1067">
        <v>91.6</v>
      </c>
      <c r="C7" s="1067">
        <v>70.2</v>
      </c>
      <c r="D7" s="1067">
        <v>12</v>
      </c>
      <c r="E7" s="1067">
        <v>5.8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2.2999999999999998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0.9</v>
      </c>
    </row>
    <row r="17" spans="1:2" x14ac:dyDescent="0.25">
      <c r="A17" s="633">
        <f t="shared" si="0"/>
        <v>2022</v>
      </c>
      <c r="B17" s="627">
        <f t="shared" si="1"/>
        <v>5.8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27028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52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520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3973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606869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2916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26858</v>
      </c>
      <c r="C5" s="1034">
        <v>11987</v>
      </c>
      <c r="D5" s="600">
        <v>14871</v>
      </c>
      <c r="G5" s="871" t="s">
        <v>126</v>
      </c>
      <c r="H5" s="637">
        <f>IF(ISBLANK(D7),"",D7)</f>
        <v>15062</v>
      </c>
    </row>
    <row r="6" spans="1:17" x14ac:dyDescent="0.25">
      <c r="A6" s="641">
        <v>2021</v>
      </c>
      <c r="B6" s="1034">
        <v>25911</v>
      </c>
      <c r="C6" s="1034">
        <v>11486</v>
      </c>
      <c r="D6" s="602">
        <v>14425</v>
      </c>
      <c r="G6" s="635" t="s">
        <v>127</v>
      </c>
      <c r="H6" s="623">
        <f>IF(ISBLANK(C7),"",C7)</f>
        <v>11966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27028</v>
      </c>
      <c r="C7" s="1034">
        <v>11966</v>
      </c>
      <c r="D7" s="617">
        <v>15062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15062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11966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213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6.6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28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178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0.4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202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6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11904</v>
      </c>
      <c r="C6" s="55">
        <v>6182</v>
      </c>
      <c r="D6" s="55">
        <v>5722</v>
      </c>
      <c r="E6" s="70">
        <v>15668</v>
      </c>
      <c r="F6" s="55">
        <v>8134</v>
      </c>
      <c r="G6" s="110">
        <v>7534</v>
      </c>
      <c r="H6" s="55">
        <v>9201</v>
      </c>
      <c r="I6" s="55">
        <v>4715</v>
      </c>
      <c r="J6" s="55">
        <v>4486</v>
      </c>
      <c r="K6" s="70">
        <v>34392</v>
      </c>
      <c r="L6" s="55">
        <v>17807</v>
      </c>
      <c r="M6" s="110">
        <v>16585</v>
      </c>
      <c r="N6" s="70">
        <v>35181</v>
      </c>
      <c r="O6" s="55">
        <v>18163</v>
      </c>
      <c r="P6" s="110">
        <v>17018</v>
      </c>
      <c r="Q6" s="70">
        <v>137695</v>
      </c>
      <c r="R6" s="55">
        <v>69744</v>
      </c>
      <c r="S6" s="110">
        <v>67951</v>
      </c>
      <c r="T6" s="70">
        <v>219017</v>
      </c>
      <c r="U6" s="55">
        <v>108032</v>
      </c>
      <c r="V6" s="160">
        <v>110985</v>
      </c>
    </row>
    <row r="7" spans="1:22" x14ac:dyDescent="0.25">
      <c r="A7" s="286">
        <v>2021</v>
      </c>
      <c r="B7" s="167">
        <v>11722</v>
      </c>
      <c r="C7" s="94">
        <v>6056</v>
      </c>
      <c r="D7" s="94">
        <v>5666</v>
      </c>
      <c r="E7" s="167">
        <v>15337</v>
      </c>
      <c r="F7" s="94">
        <v>7985</v>
      </c>
      <c r="G7" s="169">
        <v>7352</v>
      </c>
      <c r="H7" s="94">
        <v>8916</v>
      </c>
      <c r="I7" s="94">
        <v>4572</v>
      </c>
      <c r="J7" s="94">
        <v>4344</v>
      </c>
      <c r="K7" s="167">
        <v>33676</v>
      </c>
      <c r="L7" s="94">
        <v>17439</v>
      </c>
      <c r="M7" s="169">
        <v>16237</v>
      </c>
      <c r="N7" s="167">
        <v>34604</v>
      </c>
      <c r="O7" s="94">
        <v>17866</v>
      </c>
      <c r="P7" s="169">
        <v>16738</v>
      </c>
      <c r="Q7" s="167">
        <v>135139</v>
      </c>
      <c r="R7" s="94">
        <v>68521</v>
      </c>
      <c r="S7" s="169">
        <v>66618</v>
      </c>
      <c r="T7" s="212">
        <v>215629</v>
      </c>
      <c r="U7" s="58">
        <v>106353</v>
      </c>
      <c r="V7" s="160">
        <v>109276</v>
      </c>
    </row>
    <row r="8" spans="1:22" x14ac:dyDescent="0.25">
      <c r="A8" s="219">
        <v>2022</v>
      </c>
      <c r="B8" s="72">
        <v>11699</v>
      </c>
      <c r="C8" s="61">
        <v>6034</v>
      </c>
      <c r="D8" s="61">
        <v>5665</v>
      </c>
      <c r="E8" s="72">
        <v>14883</v>
      </c>
      <c r="F8" s="61">
        <v>7733</v>
      </c>
      <c r="G8" s="111">
        <v>7150</v>
      </c>
      <c r="H8" s="61">
        <v>8461</v>
      </c>
      <c r="I8" s="61">
        <v>4421</v>
      </c>
      <c r="J8" s="61">
        <v>4040</v>
      </c>
      <c r="K8" s="72">
        <v>32877</v>
      </c>
      <c r="L8" s="61">
        <v>17054</v>
      </c>
      <c r="M8" s="111">
        <v>15823</v>
      </c>
      <c r="N8" s="72">
        <v>31415</v>
      </c>
      <c r="O8" s="61">
        <v>16290</v>
      </c>
      <c r="P8" s="111">
        <v>15125</v>
      </c>
      <c r="Q8" s="72">
        <v>127891</v>
      </c>
      <c r="R8" s="61">
        <v>64506</v>
      </c>
      <c r="S8" s="111">
        <v>63385</v>
      </c>
      <c r="T8" s="72">
        <v>208087</v>
      </c>
      <c r="U8" s="61">
        <v>102328</v>
      </c>
      <c r="V8" s="111">
        <v>105759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11699</v>
      </c>
      <c r="C15" s="172">
        <f>E8</f>
        <v>14883</v>
      </c>
      <c r="D15" s="172">
        <f>H8</f>
        <v>8461</v>
      </c>
      <c r="E15" s="172">
        <f>K8</f>
        <v>32877</v>
      </c>
      <c r="F15" s="172">
        <f>N8</f>
        <v>31415</v>
      </c>
      <c r="G15" s="172">
        <f>Q8</f>
        <v>127891</v>
      </c>
      <c r="H15" s="334">
        <f>T8</f>
        <v>208087</v>
      </c>
      <c r="M15" s="172">
        <f>K8</f>
        <v>32877</v>
      </c>
      <c r="N15" s="172">
        <f>H15-E15-O15</f>
        <v>121596</v>
      </c>
      <c r="O15" s="172">
        <f>H15-(B15+C15+G15)</f>
        <v>53614</v>
      </c>
      <c r="P15" s="29"/>
      <c r="Q15" s="100">
        <f>M15/H15*100</f>
        <v>15.799641496104993</v>
      </c>
      <c r="R15" s="100">
        <f>N15/H15*100</f>
        <v>58.43517374944134</v>
      </c>
      <c r="S15" s="100">
        <f>O15/H15*100</f>
        <v>25.765184754453667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15.799641496104993</v>
      </c>
      <c r="R18" s="100">
        <f>N15/H15*100</f>
        <v>58.43517374944134</v>
      </c>
      <c r="S18" s="100">
        <f>O15/H15*100</f>
        <v>25.765184754453667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3.7</v>
      </c>
      <c r="C23" s="361"/>
      <c r="D23" s="361"/>
      <c r="E23" s="167">
        <v>9.1</v>
      </c>
      <c r="F23" s="361"/>
      <c r="G23" s="362"/>
      <c r="H23" s="167">
        <v>3.05</v>
      </c>
      <c r="I23" s="94">
        <v>3.66</v>
      </c>
      <c r="J23" s="169">
        <v>2.4500000000000002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3.2</v>
      </c>
      <c r="C24" s="361"/>
      <c r="D24" s="361"/>
      <c r="E24" s="167">
        <v>6.4</v>
      </c>
      <c r="F24" s="361"/>
      <c r="G24" s="362"/>
      <c r="H24" s="167">
        <v>3.22</v>
      </c>
      <c r="I24" s="94">
        <v>5.08</v>
      </c>
      <c r="J24" s="169">
        <v>1.31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0.6</v>
      </c>
      <c r="C25" s="357"/>
      <c r="D25" s="357"/>
      <c r="E25" s="72">
        <v>3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2.4500000000000002</v>
      </c>
      <c r="C32" s="674">
        <f>IF(ISBLANK(I23),"",I23)</f>
        <v>3.66</v>
      </c>
      <c r="F32" s="700">
        <f>A23</f>
        <v>2020</v>
      </c>
      <c r="G32" s="674">
        <f>IF(ISBLANK(J23),"",J23)</f>
        <v>2.4500000000000002</v>
      </c>
      <c r="H32" s="674">
        <f>IF(ISBLANK(I23),"",I23)</f>
        <v>3.66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1.31</v>
      </c>
      <c r="C33" s="853">
        <f t="shared" ref="C33:C34" si="2">IF(ISBLANK(I24),"",I24)</f>
        <v>5.08</v>
      </c>
      <c r="F33" s="701">
        <f t="shared" ref="F33:F34" si="3">A24</f>
        <v>2021</v>
      </c>
      <c r="G33" s="853">
        <f t="shared" ref="G33:G34" si="4">IF(ISBLANK(J24),"",J24)</f>
        <v>1.31</v>
      </c>
      <c r="H33" s="853">
        <f t="shared" ref="H33:H34" si="5">IF(ISBLANK(I24),"",I24)</f>
        <v>5.08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230</v>
      </c>
      <c r="C4" s="600">
        <v>24</v>
      </c>
      <c r="D4" s="600">
        <v>9</v>
      </c>
      <c r="E4" s="599">
        <v>8</v>
      </c>
      <c r="F4" s="600">
        <v>7.2</v>
      </c>
      <c r="G4" s="600">
        <v>0.3</v>
      </c>
    </row>
    <row r="5" spans="1:10" x14ac:dyDescent="0.25">
      <c r="A5" s="286">
        <v>2022</v>
      </c>
      <c r="B5" s="751">
        <v>214</v>
      </c>
      <c r="C5" s="751">
        <v>23</v>
      </c>
      <c r="D5" s="751">
        <v>14</v>
      </c>
      <c r="E5" s="753">
        <v>7</v>
      </c>
      <c r="F5" s="751">
        <v>7</v>
      </c>
      <c r="G5" s="751">
        <v>0.4</v>
      </c>
    </row>
    <row r="6" spans="1:10" x14ac:dyDescent="0.25">
      <c r="A6" s="218">
        <v>2023</v>
      </c>
      <c r="B6" s="752">
        <v>202</v>
      </c>
      <c r="C6" s="752">
        <v>22</v>
      </c>
      <c r="D6" s="752">
        <v>11</v>
      </c>
      <c r="E6" s="754">
        <v>6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230</v>
      </c>
      <c r="C11" s="80">
        <f>IF(ISBLANK(D4),"",D4)</f>
        <v>9</v>
      </c>
      <c r="E11" s="103">
        <f>A4</f>
        <v>2021</v>
      </c>
      <c r="F11" s="80">
        <f>IF(ISBLANK(B4),"",B4)</f>
        <v>230</v>
      </c>
      <c r="G11" s="80">
        <f>IF(ISBLANK(D4),"",D4)</f>
        <v>9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214</v>
      </c>
      <c r="C12" s="80">
        <f>IF(ISBLANK(D5),"",D5)</f>
        <v>14</v>
      </c>
      <c r="E12" s="103">
        <f t="shared" ref="E12:E13" si="1">A5</f>
        <v>2022</v>
      </c>
      <c r="F12" s="80">
        <f t="shared" ref="F12:F13" si="2">IF(ISBLANK(B5),"",B5)</f>
        <v>214</v>
      </c>
      <c r="G12" s="80">
        <f t="shared" ref="G12:G13" si="3">IF(ISBLANK(D5),"",D5)</f>
        <v>14</v>
      </c>
    </row>
    <row r="13" spans="1:10" x14ac:dyDescent="0.25">
      <c r="A13" s="155">
        <f t="shared" si="0"/>
        <v>2023</v>
      </c>
      <c r="B13" s="83">
        <f>IF(ISBLANK(B6),"",B6)</f>
        <v>202</v>
      </c>
      <c r="C13" s="83">
        <f>IF(ISBLANK(D6),"",D6)</f>
        <v>11</v>
      </c>
      <c r="D13" s="253"/>
      <c r="E13" s="155">
        <f t="shared" si="1"/>
        <v>2023</v>
      </c>
      <c r="F13" s="83">
        <f t="shared" si="2"/>
        <v>202</v>
      </c>
      <c r="G13" s="83">
        <f t="shared" si="3"/>
        <v>11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24</v>
      </c>
      <c r="C18" s="80">
        <f>IF(ISBLANK(E4),"",E4)</f>
        <v>8</v>
      </c>
      <c r="E18" s="603">
        <f>A4</f>
        <v>2021</v>
      </c>
      <c r="F18" s="100">
        <f>IF(ISBLANK(C4),"",C4)</f>
        <v>24</v>
      </c>
      <c r="G18" s="100">
        <f>IF(ISBLANK(E4),"",E4)</f>
        <v>8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23</v>
      </c>
      <c r="C19" s="80">
        <f>IF(ISBLANK(E5),"",E5)</f>
        <v>7</v>
      </c>
      <c r="E19" s="103">
        <f t="shared" ref="E19:E20" si="5">A5</f>
        <v>2022</v>
      </c>
      <c r="F19" s="104">
        <f>IF(ISBLANK(C5),"",C5)</f>
        <v>23</v>
      </c>
      <c r="G19" s="104">
        <f t="shared" ref="G19:G20" si="6">IF(ISBLANK(E5),"",E5)</f>
        <v>7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22</v>
      </c>
      <c r="C20" s="83">
        <f>IF(ISBLANK(E6),"",E6)</f>
        <v>6</v>
      </c>
      <c r="E20" s="155">
        <f t="shared" si="5"/>
        <v>2023</v>
      </c>
      <c r="F20" s="83">
        <f>IF(ISBLANK(C6),"",C6)</f>
        <v>22</v>
      </c>
      <c r="G20" s="83">
        <f t="shared" si="6"/>
        <v>6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4062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5021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16.3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1669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1101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5986</v>
      </c>
    </row>
    <row r="17" spans="2:3" x14ac:dyDescent="0.25">
      <c r="B17" s="253">
        <v>2022</v>
      </c>
      <c r="C17" s="1100">
        <v>5310</v>
      </c>
    </row>
    <row r="18" spans="2:3" x14ac:dyDescent="0.25">
      <c r="B18" s="253">
        <v>2023</v>
      </c>
      <c r="C18" s="1100">
        <v>5021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5986</v>
      </c>
    </row>
    <row r="22" spans="2:3" x14ac:dyDescent="0.25">
      <c r="B22" s="636">
        <f>B17</f>
        <v>2022</v>
      </c>
      <c r="C22" s="636">
        <f t="shared" ref="C22:C23" si="0">IF(ISBLANK(C17),"",C17)</f>
        <v>5310</v>
      </c>
    </row>
    <row r="23" spans="2:3" x14ac:dyDescent="0.25">
      <c r="B23" s="636">
        <f>B18</f>
        <v>2023</v>
      </c>
      <c r="C23" s="636">
        <f t="shared" si="0"/>
        <v>5021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118</v>
      </c>
      <c r="C5" s="55">
        <v>178</v>
      </c>
      <c r="D5" s="55">
        <v>205</v>
      </c>
      <c r="E5" s="269">
        <f>SUM(B5:D5)</f>
        <v>501</v>
      </c>
      <c r="F5" s="71">
        <v>5487</v>
      </c>
      <c r="G5" s="70">
        <v>0.4</v>
      </c>
      <c r="H5" s="55">
        <v>0.1</v>
      </c>
      <c r="I5" s="110">
        <v>0.4</v>
      </c>
      <c r="J5" s="71">
        <v>2.6</v>
      </c>
    </row>
    <row r="6" spans="1:10" x14ac:dyDescent="0.25">
      <c r="A6" s="286">
        <v>2022</v>
      </c>
      <c r="B6" s="757">
        <v>131</v>
      </c>
      <c r="C6" s="758">
        <v>184</v>
      </c>
      <c r="D6" s="758">
        <v>201</v>
      </c>
      <c r="E6" s="270">
        <f>SUM(B6:D6)</f>
        <v>516</v>
      </c>
      <c r="F6" s="214">
        <v>4419</v>
      </c>
      <c r="G6" s="457">
        <v>0.4</v>
      </c>
      <c r="H6" s="458">
        <v>0.2</v>
      </c>
      <c r="I6" s="763">
        <v>0.4</v>
      </c>
      <c r="J6" s="214">
        <v>2.1</v>
      </c>
    </row>
    <row r="7" spans="1:10" x14ac:dyDescent="0.25">
      <c r="A7" s="218">
        <v>2023</v>
      </c>
      <c r="B7" s="167">
        <v>169</v>
      </c>
      <c r="C7" s="94">
        <v>195</v>
      </c>
      <c r="D7" s="94">
        <v>200</v>
      </c>
      <c r="E7" s="447">
        <f>SUM(B7:D7)</f>
        <v>564</v>
      </c>
      <c r="F7" s="168">
        <v>4062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5487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4419</v>
      </c>
      <c r="C14" s="28"/>
      <c r="D14" s="28"/>
      <c r="F14" s="625" t="s">
        <v>1526</v>
      </c>
      <c r="G14" s="621">
        <f>IF(ISBLANK(B7),"",B7)</f>
        <v>169</v>
      </c>
      <c r="I14" s="625" t="s">
        <v>1529</v>
      </c>
      <c r="J14" s="621">
        <f>IF(ISBLANK(B7),"",B7)</f>
        <v>169</v>
      </c>
    </row>
    <row r="15" spans="1:10" x14ac:dyDescent="0.25">
      <c r="A15" s="624">
        <f t="shared" ref="A15" si="1">A7</f>
        <v>2023</v>
      </c>
      <c r="B15" s="623">
        <f t="shared" si="0"/>
        <v>4062</v>
      </c>
      <c r="C15" s="28"/>
      <c r="D15" s="28"/>
      <c r="F15" s="626" t="s">
        <v>1527</v>
      </c>
      <c r="G15" s="622">
        <f>IF(ISBLANK(C7),"",C7)</f>
        <v>195</v>
      </c>
      <c r="I15" s="626" t="s">
        <v>1538</v>
      </c>
      <c r="J15" s="622">
        <f>IF(ISBLANK(C7),"",C7)</f>
        <v>195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200</v>
      </c>
      <c r="I16" s="627" t="s">
        <v>1539</v>
      </c>
      <c r="J16" s="623">
        <f>IF(ISBLANK(D7),"",D7)</f>
        <v>200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100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668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250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10.9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310</v>
      </c>
      <c r="C6" s="759"/>
      <c r="D6" s="759"/>
      <c r="E6" s="457">
        <v>12.8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347</v>
      </c>
      <c r="C7" s="759"/>
      <c r="D7" s="759"/>
      <c r="E7" s="457">
        <v>14.6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250</v>
      </c>
      <c r="C8" s="760"/>
      <c r="D8" s="760"/>
      <c r="E8" s="601">
        <v>10.9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310</v>
      </c>
      <c r="C16" s="755"/>
      <c r="I16" s="700">
        <f>A6</f>
        <v>2020</v>
      </c>
      <c r="J16" s="674">
        <f>IF(ISBLANK(E6),"",E6)</f>
        <v>12.8</v>
      </c>
      <c r="K16" s="756"/>
    </row>
    <row r="17" spans="1:10" x14ac:dyDescent="0.25">
      <c r="A17" s="701">
        <f>A7</f>
        <v>2021</v>
      </c>
      <c r="B17" s="853">
        <f>IF(ISBLANK(B7),"",B7)</f>
        <v>347</v>
      </c>
      <c r="C17" s="755"/>
      <c r="I17" s="701">
        <f>A7</f>
        <v>2021</v>
      </c>
      <c r="J17" s="853">
        <f>IF(ISBLANK(E7),"",E7)</f>
        <v>14.6</v>
      </c>
    </row>
    <row r="18" spans="1:10" x14ac:dyDescent="0.25">
      <c r="A18" s="702">
        <f>A8</f>
        <v>2022</v>
      </c>
      <c r="B18" s="676">
        <f>IF(ISBLANK(B8),"",B8)</f>
        <v>250</v>
      </c>
      <c r="C18" s="755"/>
      <c r="I18" s="702">
        <f>A8</f>
        <v>2022</v>
      </c>
      <c r="J18" s="676">
        <f>IF(ISBLANK(E8),"",E8)</f>
        <v>10.9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187</v>
      </c>
      <c r="D5" s="449">
        <f>IF(ISBLANK(B5),"",A5)</f>
        <v>2021</v>
      </c>
      <c r="E5" s="618">
        <f>IF(ISBLANK(B5),"",B5)</f>
        <v>187</v>
      </c>
      <c r="K5" s="217">
        <v>2020</v>
      </c>
      <c r="L5" s="655">
        <v>7.4</v>
      </c>
    </row>
    <row r="6" spans="1:12" x14ac:dyDescent="0.25">
      <c r="A6" s="229">
        <v>2022</v>
      </c>
      <c r="B6" s="602">
        <v>176</v>
      </c>
      <c r="D6" s="450">
        <f>IF(ISBLANK(B6),"",A6)</f>
        <v>2022</v>
      </c>
      <c r="E6" s="619">
        <f>IF(ISBLANK(B6),"",B6)</f>
        <v>176</v>
      </c>
      <c r="K6" s="286">
        <v>2021</v>
      </c>
      <c r="L6" s="657">
        <v>6.9</v>
      </c>
    </row>
    <row r="7" spans="1:12" x14ac:dyDescent="0.25">
      <c r="A7" s="123">
        <v>2023</v>
      </c>
      <c r="B7" s="617">
        <v>169</v>
      </c>
      <c r="D7" s="379">
        <f>IF(ISBLANK(B7),"",A7)</f>
        <v>2023</v>
      </c>
      <c r="E7" s="620">
        <f>IF(ISBLANK(B7),"",B7)</f>
        <v>169</v>
      </c>
      <c r="K7" s="219">
        <v>2022</v>
      </c>
      <c r="L7" s="617">
        <v>6.6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96</v>
      </c>
      <c r="C4" s="643">
        <v>557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114</v>
      </c>
      <c r="C5" s="602">
        <v>565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100</v>
      </c>
      <c r="C6" s="602">
        <v>668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53</v>
      </c>
      <c r="C5" s="643">
        <v>4106</v>
      </c>
      <c r="D5" s="643">
        <v>507</v>
      </c>
      <c r="E5" s="869">
        <v>12.3</v>
      </c>
      <c r="F5" s="1039">
        <v>11.1</v>
      </c>
      <c r="G5" s="1039">
        <v>13.4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53</v>
      </c>
      <c r="C6" s="657">
        <v>4031</v>
      </c>
      <c r="D6" s="657">
        <v>489</v>
      </c>
      <c r="E6" s="657">
        <v>12</v>
      </c>
      <c r="F6" s="657">
        <v>10.8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52</v>
      </c>
      <c r="C7" s="617">
        <v>3973</v>
      </c>
      <c r="D7" s="617">
        <v>520</v>
      </c>
      <c r="E7" s="617">
        <v>13</v>
      </c>
      <c r="F7" s="617">
        <v>11.7</v>
      </c>
      <c r="G7" s="617">
        <v>14.2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18</v>
      </c>
      <c r="C4" s="655">
        <v>1655</v>
      </c>
      <c r="D4" s="655">
        <v>5</v>
      </c>
      <c r="E4" s="655">
        <v>1041</v>
      </c>
      <c r="F4" s="655">
        <v>0.5</v>
      </c>
      <c r="G4" s="655">
        <v>239</v>
      </c>
      <c r="H4" s="655">
        <v>32</v>
      </c>
      <c r="I4" s="655">
        <v>168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16.3</v>
      </c>
      <c r="C5" s="602">
        <v>1628</v>
      </c>
      <c r="D5" s="602">
        <v>5</v>
      </c>
      <c r="E5" s="602">
        <v>1050</v>
      </c>
      <c r="F5" s="602">
        <v>0.5</v>
      </c>
      <c r="G5" s="602">
        <v>228</v>
      </c>
      <c r="H5" s="602">
        <v>30</v>
      </c>
      <c r="I5" s="602">
        <v>207</v>
      </c>
      <c r="J5" s="602">
        <v>0.4</v>
      </c>
      <c r="K5" s="253"/>
      <c r="L5" s="253"/>
      <c r="M5" s="253"/>
    </row>
    <row r="6" spans="1:13" x14ac:dyDescent="0.25">
      <c r="A6" s="481">
        <v>2023</v>
      </c>
      <c r="B6" s="617"/>
      <c r="C6" s="617">
        <v>1669</v>
      </c>
      <c r="D6" s="617"/>
      <c r="E6" s="617">
        <v>1101</v>
      </c>
      <c r="F6" s="617"/>
      <c r="G6" s="617">
        <v>213</v>
      </c>
      <c r="H6" s="617">
        <v>28</v>
      </c>
      <c r="I6" s="617">
        <v>178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30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641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1637</v>
      </c>
      <c r="C4" s="1006">
        <v>820</v>
      </c>
      <c r="D4" s="1006">
        <v>817</v>
      </c>
      <c r="E4" s="1005">
        <v>4009</v>
      </c>
      <c r="F4" s="1006">
        <v>2089</v>
      </c>
      <c r="G4" s="1006">
        <v>1920</v>
      </c>
      <c r="H4" s="1007">
        <v>7.5</v>
      </c>
      <c r="I4" s="1007">
        <v>18.3</v>
      </c>
      <c r="J4" s="1007">
        <v>-10.8</v>
      </c>
      <c r="K4" s="70">
        <v>2376</v>
      </c>
      <c r="L4" s="55">
        <v>991</v>
      </c>
      <c r="M4" s="110">
        <v>1385</v>
      </c>
      <c r="N4" s="55">
        <v>2847</v>
      </c>
      <c r="O4" s="55">
        <v>1175</v>
      </c>
      <c r="P4" s="110">
        <v>1672</v>
      </c>
    </row>
    <row r="5" spans="1:17" x14ac:dyDescent="0.25">
      <c r="A5" s="286">
        <v>2021</v>
      </c>
      <c r="B5" s="1008">
        <v>1554</v>
      </c>
      <c r="C5" s="1009">
        <v>788</v>
      </c>
      <c r="D5" s="1009">
        <v>766</v>
      </c>
      <c r="E5" s="1008">
        <v>5014</v>
      </c>
      <c r="F5" s="1009">
        <v>2532</v>
      </c>
      <c r="G5" s="1009">
        <v>2482</v>
      </c>
      <c r="H5" s="1010">
        <v>7.2</v>
      </c>
      <c r="I5" s="1010">
        <v>23.3</v>
      </c>
      <c r="J5" s="1010">
        <v>-16</v>
      </c>
      <c r="K5" s="212">
        <v>3029</v>
      </c>
      <c r="L5" s="58">
        <v>1287</v>
      </c>
      <c r="M5" s="160">
        <v>1742</v>
      </c>
      <c r="N5" s="58">
        <v>3502</v>
      </c>
      <c r="O5" s="58">
        <v>1450</v>
      </c>
      <c r="P5" s="160">
        <v>2052</v>
      </c>
    </row>
    <row r="6" spans="1:17" x14ac:dyDescent="0.25">
      <c r="A6" s="219">
        <v>2022</v>
      </c>
      <c r="B6" s="1011">
        <v>1639</v>
      </c>
      <c r="C6" s="1012">
        <v>861</v>
      </c>
      <c r="D6" s="1012">
        <v>778</v>
      </c>
      <c r="E6" s="1011">
        <v>4127</v>
      </c>
      <c r="F6" s="1012">
        <v>2175</v>
      </c>
      <c r="G6" s="1012">
        <v>1952</v>
      </c>
      <c r="H6" s="1013">
        <v>7.9</v>
      </c>
      <c r="I6" s="1013">
        <v>19.8</v>
      </c>
      <c r="J6" s="1013">
        <v>-12</v>
      </c>
      <c r="K6" s="1014">
        <v>3405</v>
      </c>
      <c r="L6" s="1015">
        <v>1461</v>
      </c>
      <c r="M6" s="1016">
        <v>1944</v>
      </c>
      <c r="N6" s="1015">
        <v>3910</v>
      </c>
      <c r="O6" s="1015">
        <v>1703</v>
      </c>
      <c r="P6" s="1016">
        <v>2207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817</v>
      </c>
      <c r="C13" s="319">
        <f>IF(ISBLANK(C4),"",C4)</f>
        <v>820</v>
      </c>
      <c r="D13" s="364"/>
      <c r="E13" s="322">
        <f>A4</f>
        <v>2020</v>
      </c>
      <c r="F13" s="319">
        <f>IF(ISBLANK(G4),"",G4)</f>
        <v>1920</v>
      </c>
      <c r="G13" s="319">
        <f>IF(ISBLANK(F4),"",F4)</f>
        <v>2089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766</v>
      </c>
      <c r="C14" s="320">
        <f t="shared" ref="C14:C15" si="2">IF(ISBLANK(C5),"",C5)</f>
        <v>788</v>
      </c>
      <c r="D14" s="364"/>
      <c r="E14" s="323">
        <f t="shared" ref="E14:E15" si="3">A5</f>
        <v>2021</v>
      </c>
      <c r="F14" s="320">
        <f t="shared" ref="F14:F15" si="4">IF(ISBLANK(G5),"",G5)</f>
        <v>2482</v>
      </c>
      <c r="G14" s="320">
        <f t="shared" ref="G14:G15" si="5">IF(ISBLANK(F5),"",F5)</f>
        <v>2532</v>
      </c>
      <c r="H14" s="389"/>
      <c r="I14" s="389"/>
      <c r="J14" s="48"/>
      <c r="K14" s="325" t="s">
        <v>536</v>
      </c>
      <c r="L14" s="328">
        <f>IF(ISBLANK(K4),"",K4)</f>
        <v>2376</v>
      </c>
      <c r="M14" s="328">
        <f>IF(ISBLANK(K5),"",K5)</f>
        <v>3029</v>
      </c>
      <c r="N14" s="328">
        <f>IF(ISBLANK(K6),"",K6)</f>
        <v>3405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778</v>
      </c>
      <c r="C15" s="321">
        <f t="shared" si="2"/>
        <v>861</v>
      </c>
      <c r="E15" s="324">
        <f t="shared" si="3"/>
        <v>2022</v>
      </c>
      <c r="F15" s="321">
        <f t="shared" si="4"/>
        <v>1952</v>
      </c>
      <c r="G15" s="321">
        <f t="shared" si="5"/>
        <v>2175</v>
      </c>
      <c r="H15" s="211"/>
      <c r="I15" s="211"/>
      <c r="J15" s="28"/>
      <c r="K15" s="326" t="s">
        <v>535</v>
      </c>
      <c r="L15" s="329">
        <f>IF(ISBLANK(N4),"",N4)</f>
        <v>2847</v>
      </c>
      <c r="M15" s="329">
        <f>IF(ISBLANK(N5),"",N5)</f>
        <v>3502</v>
      </c>
      <c r="N15" s="329">
        <f>IF(ISBLANK(N6),"",N6)</f>
        <v>3910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2376</v>
      </c>
      <c r="M19" s="328">
        <f>IF(ISBLANK(K5),"",K5)</f>
        <v>3029</v>
      </c>
      <c r="N19" s="328">
        <f>IF(ISBLANK(K6),"",K6)</f>
        <v>3405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2847</v>
      </c>
      <c r="M20" s="329">
        <f>IF(ISBLANK(N5),"",N5)</f>
        <v>3502</v>
      </c>
      <c r="N20" s="329">
        <f>IF(ISBLANK(N6),"",N6)</f>
        <v>3910</v>
      </c>
      <c r="O20" s="364"/>
    </row>
    <row r="21" spans="1:15" x14ac:dyDescent="0.25">
      <c r="A21" s="322">
        <f>A4</f>
        <v>2020</v>
      </c>
      <c r="B21" s="319">
        <f>IF(ISBLANK(D4),"",D4)</f>
        <v>817</v>
      </c>
      <c r="C21" s="319">
        <f>IF(ISBLANK(C4),"",C4)</f>
        <v>820</v>
      </c>
      <c r="E21" s="322">
        <f>A4</f>
        <v>2020</v>
      </c>
      <c r="F21" s="319">
        <f>IF(ISBLANK(G4),"",G4)</f>
        <v>1920</v>
      </c>
      <c r="G21" s="319">
        <f>IF(ISBLANK(F4),"",F4)</f>
        <v>2089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766</v>
      </c>
      <c r="C22" s="320">
        <f t="shared" ref="C22:C23" si="8">IF(ISBLANK(C5),"",C5)</f>
        <v>788</v>
      </c>
      <c r="E22" s="323">
        <f t="shared" ref="E22:E23" si="9">A5</f>
        <v>2021</v>
      </c>
      <c r="F22" s="320">
        <f t="shared" ref="F22:F23" si="10">IF(ISBLANK(G5),"",G5)</f>
        <v>2482</v>
      </c>
      <c r="G22" s="320">
        <f t="shared" ref="G22:G23" si="11">IF(ISBLANK(F5),"",F5)</f>
        <v>2532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778</v>
      </c>
      <c r="C23" s="321">
        <f t="shared" si="8"/>
        <v>861</v>
      </c>
      <c r="E23" s="324">
        <f t="shared" si="9"/>
        <v>2022</v>
      </c>
      <c r="F23" s="321">
        <f t="shared" si="10"/>
        <v>1952</v>
      </c>
      <c r="G23" s="321">
        <f t="shared" si="11"/>
        <v>2175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25</v>
      </c>
      <c r="C5" s="611"/>
      <c r="D5" s="611"/>
      <c r="E5" s="599">
        <v>114</v>
      </c>
      <c r="F5" s="616"/>
      <c r="G5" s="945"/>
      <c r="H5" s="599">
        <v>591</v>
      </c>
      <c r="I5" s="616">
        <v>171</v>
      </c>
      <c r="J5" s="616">
        <v>420</v>
      </c>
      <c r="K5" s="616"/>
      <c r="L5" s="945"/>
    </row>
    <row r="6" spans="1:12" x14ac:dyDescent="0.25">
      <c r="A6" s="286">
        <v>2021</v>
      </c>
      <c r="B6" s="601">
        <v>40</v>
      </c>
      <c r="C6" s="612"/>
      <c r="D6" s="612"/>
      <c r="E6" s="1034">
        <v>143</v>
      </c>
      <c r="F6" s="1028"/>
      <c r="G6" s="980"/>
      <c r="H6" s="1034">
        <v>713</v>
      </c>
      <c r="I6" s="1028">
        <v>238</v>
      </c>
      <c r="J6" s="1028">
        <v>475</v>
      </c>
      <c r="K6" s="1028"/>
      <c r="L6" s="980"/>
    </row>
    <row r="7" spans="1:12" x14ac:dyDescent="0.25">
      <c r="A7" s="218">
        <v>2022</v>
      </c>
      <c r="B7" s="601">
        <v>30</v>
      </c>
      <c r="C7" s="612"/>
      <c r="D7" s="612"/>
      <c r="E7" s="1034">
        <v>121</v>
      </c>
      <c r="F7" s="1028"/>
      <c r="G7" s="980"/>
      <c r="H7" s="1034">
        <v>641</v>
      </c>
      <c r="I7" s="1028">
        <v>203</v>
      </c>
      <c r="J7" s="1028">
        <v>438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203</v>
      </c>
    </row>
    <row r="15" spans="1:12" ht="30" x14ac:dyDescent="0.25">
      <c r="A15" s="833" t="s">
        <v>1543</v>
      </c>
      <c r="B15" s="623">
        <f>IF(ISBLANK(J7),"",J7)</f>
        <v>438</v>
      </c>
    </row>
    <row r="17" spans="1:2" x14ac:dyDescent="0.25">
      <c r="A17" s="625" t="s">
        <v>1540</v>
      </c>
      <c r="B17" s="621">
        <f>IF(ISBLANK(I7),"",I7)</f>
        <v>203</v>
      </c>
    </row>
    <row r="18" spans="1:2" x14ac:dyDescent="0.25">
      <c r="A18" s="627" t="s">
        <v>1541</v>
      </c>
      <c r="B18" s="623">
        <f>IF(ISBLANK(J7),"",J7)</f>
        <v>438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57.4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64</v>
      </c>
      <c r="C6" s="614">
        <v>29.7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60.8</v>
      </c>
      <c r="C10" s="614">
        <v>32.200000000000003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57.4</v>
      </c>
      <c r="C14" s="73">
        <v>36.700000000000003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2032.95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1805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62544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585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38369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93557.77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35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2.5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33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1874.9490000000001</v>
      </c>
      <c r="C5" s="611">
        <v>1297.144</v>
      </c>
      <c r="D5" s="751">
        <v>68924</v>
      </c>
      <c r="E5" s="751">
        <v>32</v>
      </c>
      <c r="G5" s="358">
        <v>2014</v>
      </c>
      <c r="H5" s="70">
        <v>91090.48</v>
      </c>
      <c r="I5" s="55">
        <v>45042.32</v>
      </c>
      <c r="J5" s="55">
        <v>46048.160000000003</v>
      </c>
      <c r="K5" s="71">
        <v>34</v>
      </c>
    </row>
    <row r="6" spans="1:12" x14ac:dyDescent="0.25">
      <c r="A6" s="286">
        <v>2021</v>
      </c>
      <c r="B6" s="601">
        <v>1885.1469999999999</v>
      </c>
      <c r="C6" s="612">
        <v>1320.5319999999999</v>
      </c>
      <c r="D6" s="959">
        <v>68839</v>
      </c>
      <c r="E6" s="959">
        <v>32</v>
      </c>
      <c r="G6" s="480">
        <v>2017</v>
      </c>
      <c r="H6" s="212">
        <v>93525.69</v>
      </c>
      <c r="I6" s="58">
        <v>48006.12</v>
      </c>
      <c r="J6" s="58">
        <v>45519.57</v>
      </c>
      <c r="K6" s="214">
        <v>35</v>
      </c>
    </row>
    <row r="7" spans="1:12" x14ac:dyDescent="0.25">
      <c r="A7" s="218">
        <v>2022</v>
      </c>
      <c r="B7" s="601">
        <v>2032.95</v>
      </c>
      <c r="C7" s="612">
        <v>1378.9110000000001</v>
      </c>
      <c r="D7" s="959">
        <v>67857</v>
      </c>
      <c r="E7" s="959">
        <v>33</v>
      </c>
      <c r="G7" s="482">
        <v>2020</v>
      </c>
      <c r="H7" s="72">
        <v>93557.77</v>
      </c>
      <c r="I7" s="61">
        <v>48001.88</v>
      </c>
      <c r="J7" s="61">
        <v>45555.89</v>
      </c>
      <c r="K7" s="73">
        <v>35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1378.9110000000001</v>
      </c>
      <c r="D14" s="631">
        <f>A5</f>
        <v>2020</v>
      </c>
      <c r="E14" s="625">
        <f>IF(ISBLANK(D5),"",D5)</f>
        <v>68924</v>
      </c>
      <c r="F14" s="211"/>
      <c r="G14" s="634" t="s">
        <v>925</v>
      </c>
      <c r="H14" s="621">
        <f>IF(ISBLANK(J7),"",J7)</f>
        <v>45555.89</v>
      </c>
      <c r="I14" s="211"/>
      <c r="J14" s="211"/>
    </row>
    <row r="15" spans="1:12" x14ac:dyDescent="0.25">
      <c r="A15" s="870" t="s">
        <v>16</v>
      </c>
      <c r="B15" s="630">
        <f>IF(ISBLANK(B7),"",B7)</f>
        <v>2032.95</v>
      </c>
      <c r="D15" s="632">
        <f t="shared" ref="D15:D16" si="0">A6</f>
        <v>2021</v>
      </c>
      <c r="E15" s="626">
        <f>IF(ISBLANK(D6),"",D6)</f>
        <v>68839</v>
      </c>
      <c r="F15" s="211"/>
      <c r="G15" s="635" t="s">
        <v>926</v>
      </c>
      <c r="H15" s="623">
        <f>IF(ISBLANK(I7),"",I7)</f>
        <v>48001.88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67857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1378.9110000000001</v>
      </c>
      <c r="F19" s="253"/>
      <c r="G19" s="634" t="s">
        <v>529</v>
      </c>
      <c r="H19" s="621">
        <f>IF(ISBLANK(J7),"",J7)</f>
        <v>45555.89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2032.95</v>
      </c>
      <c r="F20" s="253"/>
      <c r="G20" s="635" t="s">
        <v>528</v>
      </c>
      <c r="H20" s="623">
        <f>IF(ISBLANK(I7),"",I7)</f>
        <v>48001.88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1.3</v>
      </c>
      <c r="C5" s="1092">
        <v>62064</v>
      </c>
      <c r="D5" s="1093">
        <v>1788</v>
      </c>
      <c r="E5" s="1092">
        <v>37861</v>
      </c>
      <c r="F5" s="1093">
        <v>504</v>
      </c>
    </row>
    <row r="6" spans="1:9" x14ac:dyDescent="0.25">
      <c r="A6" s="218">
        <v>2021</v>
      </c>
      <c r="B6" s="1092">
        <v>1.5</v>
      </c>
      <c r="C6" s="1092">
        <v>62404</v>
      </c>
      <c r="D6" s="1093">
        <v>1795</v>
      </c>
      <c r="E6" s="1092">
        <v>37888</v>
      </c>
      <c r="F6" s="1093">
        <v>507</v>
      </c>
    </row>
    <row r="7" spans="1:9" x14ac:dyDescent="0.25">
      <c r="A7" s="219">
        <v>2022</v>
      </c>
      <c r="B7" s="73">
        <v>2.5</v>
      </c>
      <c r="C7" s="73">
        <v>62544</v>
      </c>
      <c r="D7" s="73">
        <v>1805</v>
      </c>
      <c r="E7" s="73">
        <v>38369</v>
      </c>
      <c r="F7" s="73">
        <v>585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61487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49898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11589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278333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223604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54729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37771</v>
      </c>
      <c r="C5" s="458">
        <v>31851</v>
      </c>
      <c r="D5" s="458">
        <v>5920</v>
      </c>
      <c r="E5" s="457">
        <v>178997</v>
      </c>
      <c r="F5" s="458">
        <v>148481</v>
      </c>
      <c r="G5" s="458">
        <v>30516</v>
      </c>
      <c r="H5" s="457">
        <v>4.7</v>
      </c>
      <c r="I5" s="763">
        <v>5.2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41120</v>
      </c>
      <c r="C6" s="458">
        <v>33914</v>
      </c>
      <c r="D6" s="458">
        <v>7206</v>
      </c>
      <c r="E6" s="457">
        <v>184732</v>
      </c>
      <c r="F6" s="458">
        <v>145225</v>
      </c>
      <c r="G6" s="458">
        <v>39507</v>
      </c>
      <c r="H6" s="457">
        <v>4.3</v>
      </c>
      <c r="I6" s="763">
        <v>5.5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61487</v>
      </c>
      <c r="C7" s="612">
        <v>49898</v>
      </c>
      <c r="D7" s="612">
        <v>11589</v>
      </c>
      <c r="E7" s="601">
        <v>278333</v>
      </c>
      <c r="F7" s="612">
        <v>223604</v>
      </c>
      <c r="G7" s="612">
        <v>54729</v>
      </c>
      <c r="H7" s="947">
        <v>4.5</v>
      </c>
      <c r="I7" s="948">
        <v>4.7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37771</v>
      </c>
      <c r="C14" s="674">
        <f t="shared" ref="C14:D14" si="0">IF(ISBLANK(C5),"",C5)</f>
        <v>31851</v>
      </c>
      <c r="D14" s="669">
        <f t="shared" si="0"/>
        <v>5920</v>
      </c>
      <c r="F14" s="884">
        <f>A5</f>
        <v>2020</v>
      </c>
      <c r="G14" s="674">
        <f>IF(ISBLANK(E5),"",E5)</f>
        <v>178997</v>
      </c>
      <c r="H14" s="674">
        <f t="shared" ref="H14:I16" si="1">IF(ISBLANK(F5),"",F5)</f>
        <v>148481</v>
      </c>
      <c r="I14" s="669">
        <f t="shared" si="1"/>
        <v>30516</v>
      </c>
      <c r="J14" s="756"/>
      <c r="K14" s="884">
        <f>A5</f>
        <v>2020</v>
      </c>
      <c r="L14" s="674">
        <f>IF(ISBLANK(H5),"",H5)</f>
        <v>4.7</v>
      </c>
      <c r="M14" s="669">
        <f>IF(ISBLANK(I5),"",I5)</f>
        <v>5.2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41120</v>
      </c>
      <c r="C15" s="879">
        <f t="shared" si="3"/>
        <v>33914</v>
      </c>
      <c r="D15" s="886">
        <f t="shared" si="3"/>
        <v>7206</v>
      </c>
      <c r="F15" s="890">
        <f t="shared" ref="F15:F16" si="4">A6</f>
        <v>2021</v>
      </c>
      <c r="G15" s="853">
        <f t="shared" ref="G15:G16" si="5">IF(ISBLANK(E6),"",E6)</f>
        <v>184732</v>
      </c>
      <c r="H15" s="853">
        <f t="shared" si="1"/>
        <v>145225</v>
      </c>
      <c r="I15" s="670">
        <f t="shared" si="1"/>
        <v>39507</v>
      </c>
      <c r="J15" s="211"/>
      <c r="K15" s="890">
        <f t="shared" ref="K15:K16" si="6">A6</f>
        <v>2021</v>
      </c>
      <c r="L15" s="853">
        <f t="shared" ref="L15:M16" si="7">IF(ISBLANK(H6),"",H6)</f>
        <v>4.3</v>
      </c>
      <c r="M15" s="670">
        <f t="shared" si="7"/>
        <v>5.5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61487</v>
      </c>
      <c r="C16" s="888">
        <f t="shared" si="3"/>
        <v>49898</v>
      </c>
      <c r="D16" s="889">
        <f t="shared" si="3"/>
        <v>11589</v>
      </c>
      <c r="F16" s="891">
        <f t="shared" si="4"/>
        <v>2022</v>
      </c>
      <c r="G16" s="676">
        <f t="shared" si="5"/>
        <v>278333</v>
      </c>
      <c r="H16" s="676">
        <f t="shared" si="1"/>
        <v>223604</v>
      </c>
      <c r="I16" s="671">
        <f t="shared" si="1"/>
        <v>54729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4.7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37771</v>
      </c>
      <c r="C22" s="674">
        <f t="shared" ref="C22:D22" si="8">IF(ISBLANK(C5),"",C5)</f>
        <v>31851</v>
      </c>
      <c r="D22" s="669">
        <f t="shared" si="8"/>
        <v>5920</v>
      </c>
      <c r="F22" s="884">
        <f>A5</f>
        <v>2020</v>
      </c>
      <c r="G22" s="674">
        <f>IF(ISBLANK(E5),"",E5)</f>
        <v>178997</v>
      </c>
      <c r="H22" s="674">
        <f t="shared" ref="H22:I24" si="9">IF(ISBLANK(F5),"",F5)</f>
        <v>148481</v>
      </c>
      <c r="I22" s="669">
        <f t="shared" si="9"/>
        <v>30516</v>
      </c>
      <c r="J22" s="756"/>
      <c r="K22" s="884">
        <f>A5</f>
        <v>2020</v>
      </c>
      <c r="L22" s="674">
        <f>IF(ISBLANK(H5),"",H5)</f>
        <v>4.7</v>
      </c>
      <c r="M22" s="669">
        <f>IF(ISBLANK(I5),"",I5)</f>
        <v>5.2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41120</v>
      </c>
      <c r="C23" s="853">
        <f t="shared" si="11"/>
        <v>33914</v>
      </c>
      <c r="D23" s="670">
        <f t="shared" si="11"/>
        <v>7206</v>
      </c>
      <c r="F23" s="890">
        <f t="shared" ref="F23:F24" si="12">A6</f>
        <v>2021</v>
      </c>
      <c r="G23" s="853">
        <f t="shared" ref="G23:G24" si="13">IF(ISBLANK(E6),"",E6)</f>
        <v>184732</v>
      </c>
      <c r="H23" s="853">
        <f t="shared" si="9"/>
        <v>145225</v>
      </c>
      <c r="I23" s="670">
        <f t="shared" si="9"/>
        <v>39507</v>
      </c>
      <c r="J23" s="211"/>
      <c r="K23" s="890">
        <f t="shared" ref="K23:K24" si="14">A6</f>
        <v>2021</v>
      </c>
      <c r="L23" s="853">
        <f t="shared" ref="L23:M24" si="15">IF(ISBLANK(H6),"",H6)</f>
        <v>4.3</v>
      </c>
      <c r="M23" s="670">
        <f t="shared" si="15"/>
        <v>5.5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61487</v>
      </c>
      <c r="C24" s="676">
        <f t="shared" si="11"/>
        <v>49898</v>
      </c>
      <c r="D24" s="671">
        <f t="shared" si="11"/>
        <v>11589</v>
      </c>
      <c r="F24" s="891">
        <f t="shared" si="12"/>
        <v>2022</v>
      </c>
      <c r="G24" s="676">
        <f t="shared" si="13"/>
        <v>278333</v>
      </c>
      <c r="H24" s="676">
        <f t="shared" si="9"/>
        <v>223604</v>
      </c>
      <c r="I24" s="671">
        <f t="shared" si="9"/>
        <v>54729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4.7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641</v>
      </c>
      <c r="C3" s="71">
        <v>103</v>
      </c>
      <c r="D3" s="71">
        <v>13.1</v>
      </c>
      <c r="F3" s="105" t="s">
        <v>537</v>
      </c>
      <c r="G3" s="97">
        <f>IF(ISBLANK(B3),"",B3)</f>
        <v>641</v>
      </c>
      <c r="H3" s="97">
        <f>IF(ISBLANK(B4),"",B4)</f>
        <v>840</v>
      </c>
      <c r="I3" s="97">
        <f>IF(ISBLANK(B5),"",B5)</f>
        <v>803</v>
      </c>
      <c r="J3" s="365"/>
    </row>
    <row r="4" spans="1:12" x14ac:dyDescent="0.25">
      <c r="A4" s="286">
        <v>2021</v>
      </c>
      <c r="B4" s="214">
        <v>840</v>
      </c>
      <c r="C4" s="214">
        <v>43</v>
      </c>
      <c r="D4" s="214">
        <v>14.9</v>
      </c>
      <c r="F4" s="130" t="s">
        <v>538</v>
      </c>
      <c r="G4" s="98">
        <f>IF(ISBLANK(C3),"",C3)</f>
        <v>103</v>
      </c>
      <c r="H4" s="98">
        <f>IF(ISBLANK(C4),"",C4)</f>
        <v>43</v>
      </c>
      <c r="I4" s="98">
        <f>IF(ISBLANK(C5),"",C5)</f>
        <v>54</v>
      </c>
      <c r="J4" s="365"/>
    </row>
    <row r="5" spans="1:12" x14ac:dyDescent="0.25">
      <c r="A5" s="218">
        <v>2022</v>
      </c>
      <c r="B5" s="168">
        <v>803</v>
      </c>
      <c r="C5" s="168">
        <v>54</v>
      </c>
      <c r="D5" s="168">
        <v>14.3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641</v>
      </c>
      <c r="H8" s="97">
        <f>IF(ISBLANK(B4),"",B4)</f>
        <v>840</v>
      </c>
      <c r="I8" s="97">
        <f>IF(ISBLANK(B5),"",B5)</f>
        <v>803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103</v>
      </c>
      <c r="H9" s="98">
        <f>IF(ISBLANK(C4),"",C4)</f>
        <v>43</v>
      </c>
      <c r="I9" s="98">
        <f>IF(ISBLANK(C5),"",C5)</f>
        <v>54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13.1</v>
      </c>
      <c r="H13" s="132">
        <f>IF(ISBLANK(D4),"",D4)</f>
        <v>14.9</v>
      </c>
      <c r="I13" s="132">
        <f>IF(ISBLANK(D5),"",D5)</f>
        <v>14.3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3972</v>
      </c>
      <c r="C4" s="110">
        <v>4226</v>
      </c>
      <c r="E4" s="29" t="s">
        <v>540</v>
      </c>
      <c r="F4" s="163">
        <f>B4/($B$22+$C$22)*100</f>
        <v>1.9088169852033043</v>
      </c>
      <c r="G4" s="163">
        <f>C4/($B$22+$C$22)*100</f>
        <v>2.0308813140657511</v>
      </c>
      <c r="J4" s="29" t="s">
        <v>540</v>
      </c>
      <c r="K4" s="163">
        <f>G4</f>
        <v>2.0308813140657511</v>
      </c>
    </row>
    <row r="5" spans="1:11" x14ac:dyDescent="0.25">
      <c r="A5" s="202" t="s">
        <v>541</v>
      </c>
      <c r="B5" s="212">
        <v>4249</v>
      </c>
      <c r="C5" s="160">
        <v>4634</v>
      </c>
      <c r="E5" s="29" t="s">
        <v>541</v>
      </c>
      <c r="F5" s="163">
        <f t="shared" ref="F5:G21" si="0">B5/($B$22+$C$22)*100</f>
        <v>2.0419343832147132</v>
      </c>
      <c r="G5" s="163">
        <f t="shared" si="0"/>
        <v>2.226953149403855</v>
      </c>
      <c r="J5" s="29" t="s">
        <v>541</v>
      </c>
      <c r="K5" s="163">
        <f t="shared" ref="K5:K21" si="1">G5</f>
        <v>2.226953149403855</v>
      </c>
    </row>
    <row r="6" spans="1:11" x14ac:dyDescent="0.25">
      <c r="A6" s="202" t="s">
        <v>542</v>
      </c>
      <c r="B6" s="212">
        <v>4594</v>
      </c>
      <c r="C6" s="160">
        <v>4907</v>
      </c>
      <c r="E6" s="29" t="s">
        <v>542</v>
      </c>
      <c r="F6" s="163">
        <f t="shared" si="0"/>
        <v>2.2077304204491393</v>
      </c>
      <c r="G6" s="163">
        <f t="shared" si="0"/>
        <v>2.3581482745197921</v>
      </c>
      <c r="J6" s="29" t="s">
        <v>542</v>
      </c>
      <c r="K6" s="163">
        <f t="shared" si="1"/>
        <v>2.3581482745197921</v>
      </c>
    </row>
    <row r="7" spans="1:11" x14ac:dyDescent="0.25">
      <c r="A7" s="202" t="s">
        <v>543</v>
      </c>
      <c r="B7" s="212">
        <v>5047</v>
      </c>
      <c r="C7" s="160">
        <v>5519</v>
      </c>
      <c r="E7" s="29" t="s">
        <v>543</v>
      </c>
      <c r="F7" s="163">
        <f t="shared" si="0"/>
        <v>2.4254278258612985</v>
      </c>
      <c r="G7" s="163">
        <f t="shared" si="0"/>
        <v>2.6522560275269478</v>
      </c>
      <c r="J7" s="29" t="s">
        <v>543</v>
      </c>
      <c r="K7" s="163">
        <f t="shared" si="1"/>
        <v>2.6522560275269478</v>
      </c>
    </row>
    <row r="8" spans="1:11" x14ac:dyDescent="0.25">
      <c r="A8" s="202" t="s">
        <v>544</v>
      </c>
      <c r="B8" s="212">
        <v>5067</v>
      </c>
      <c r="C8" s="160">
        <v>5325</v>
      </c>
      <c r="E8" s="29" t="s">
        <v>544</v>
      </c>
      <c r="F8" s="163">
        <f t="shared" si="0"/>
        <v>2.4350391903386566</v>
      </c>
      <c r="G8" s="163">
        <f t="shared" si="0"/>
        <v>2.5590257920965751</v>
      </c>
      <c r="J8" s="29" t="s">
        <v>544</v>
      </c>
      <c r="K8" s="163">
        <f t="shared" si="1"/>
        <v>2.5590257920965751</v>
      </c>
    </row>
    <row r="9" spans="1:11" x14ac:dyDescent="0.25">
      <c r="A9" s="202" t="s">
        <v>545</v>
      </c>
      <c r="B9" s="212">
        <v>5011</v>
      </c>
      <c r="C9" s="160">
        <v>5446</v>
      </c>
      <c r="E9" s="29" t="s">
        <v>545</v>
      </c>
      <c r="F9" s="163">
        <f t="shared" si="0"/>
        <v>2.4081273698020542</v>
      </c>
      <c r="G9" s="163">
        <f t="shared" si="0"/>
        <v>2.6171745471845909</v>
      </c>
      <c r="J9" s="29" t="s">
        <v>545</v>
      </c>
      <c r="K9" s="163">
        <f t="shared" si="1"/>
        <v>2.6171745471845909</v>
      </c>
    </row>
    <row r="10" spans="1:11" x14ac:dyDescent="0.25">
      <c r="A10" s="202" t="s">
        <v>546</v>
      </c>
      <c r="B10" s="212">
        <v>5143</v>
      </c>
      <c r="C10" s="160">
        <v>5647</v>
      </c>
      <c r="E10" s="29" t="s">
        <v>546</v>
      </c>
      <c r="F10" s="163">
        <f t="shared" si="0"/>
        <v>2.4715623753526166</v>
      </c>
      <c r="G10" s="163">
        <f t="shared" si="0"/>
        <v>2.7137687601820391</v>
      </c>
      <c r="J10" s="29" t="s">
        <v>546</v>
      </c>
      <c r="K10" s="163">
        <f t="shared" si="1"/>
        <v>2.7137687601820391</v>
      </c>
    </row>
    <row r="11" spans="1:11" x14ac:dyDescent="0.25">
      <c r="A11" s="202" t="s">
        <v>547</v>
      </c>
      <c r="B11" s="212">
        <v>6010</v>
      </c>
      <c r="C11" s="160">
        <v>6441</v>
      </c>
      <c r="E11" s="29" t="s">
        <v>547</v>
      </c>
      <c r="F11" s="163">
        <f t="shared" si="0"/>
        <v>2.8882150254460877</v>
      </c>
      <c r="G11" s="163">
        <f t="shared" si="0"/>
        <v>3.0953399299331532</v>
      </c>
      <c r="J11" s="29" t="s">
        <v>547</v>
      </c>
      <c r="K11" s="163">
        <f t="shared" si="1"/>
        <v>3.0953399299331532</v>
      </c>
    </row>
    <row r="12" spans="1:11" x14ac:dyDescent="0.25">
      <c r="A12" s="202" t="s">
        <v>548</v>
      </c>
      <c r="B12" s="212">
        <v>6797</v>
      </c>
      <c r="C12" s="160">
        <v>6921</v>
      </c>
      <c r="E12" s="29" t="s">
        <v>548</v>
      </c>
      <c r="F12" s="163">
        <f t="shared" si="0"/>
        <v>3.2664222176301259</v>
      </c>
      <c r="G12" s="163">
        <f t="shared" si="0"/>
        <v>3.3260126773897456</v>
      </c>
      <c r="J12" s="29" t="s">
        <v>548</v>
      </c>
      <c r="K12" s="163">
        <f t="shared" si="1"/>
        <v>3.3260126773897456</v>
      </c>
    </row>
    <row r="13" spans="1:11" x14ac:dyDescent="0.25">
      <c r="A13" s="202" t="s">
        <v>549</v>
      </c>
      <c r="B13" s="212">
        <v>7537</v>
      </c>
      <c r="C13" s="160">
        <v>7771</v>
      </c>
      <c r="E13" s="29" t="s">
        <v>549</v>
      </c>
      <c r="F13" s="163">
        <f t="shared" si="0"/>
        <v>3.6220427032923728</v>
      </c>
      <c r="G13" s="163">
        <f t="shared" si="0"/>
        <v>3.7344956676774621</v>
      </c>
      <c r="J13" s="29" t="s">
        <v>549</v>
      </c>
      <c r="K13" s="163">
        <f t="shared" si="1"/>
        <v>3.7344956676774621</v>
      </c>
    </row>
    <row r="14" spans="1:11" x14ac:dyDescent="0.25">
      <c r="A14" s="202" t="s">
        <v>550</v>
      </c>
      <c r="B14" s="212">
        <v>7303</v>
      </c>
      <c r="C14" s="160">
        <v>7055</v>
      </c>
      <c r="E14" s="29" t="s">
        <v>550</v>
      </c>
      <c r="F14" s="163">
        <f t="shared" si="0"/>
        <v>3.5095897389072839</v>
      </c>
      <c r="G14" s="163">
        <f t="shared" si="0"/>
        <v>3.3904088193880444</v>
      </c>
      <c r="J14" s="29" t="s">
        <v>550</v>
      </c>
      <c r="K14" s="163">
        <f t="shared" si="1"/>
        <v>3.3904088193880444</v>
      </c>
    </row>
    <row r="15" spans="1:11" x14ac:dyDescent="0.25">
      <c r="A15" s="202" t="s">
        <v>551</v>
      </c>
      <c r="B15" s="212">
        <v>7237</v>
      </c>
      <c r="C15" s="160">
        <v>6841</v>
      </c>
      <c r="E15" s="29" t="s">
        <v>551</v>
      </c>
      <c r="F15" s="163">
        <f t="shared" si="0"/>
        <v>3.4778722361320029</v>
      </c>
      <c r="G15" s="163">
        <f t="shared" si="0"/>
        <v>3.2875672194803132</v>
      </c>
      <c r="J15" s="29" t="s">
        <v>551</v>
      </c>
      <c r="K15" s="163">
        <f t="shared" si="1"/>
        <v>3.2875672194803132</v>
      </c>
    </row>
    <row r="16" spans="1:11" x14ac:dyDescent="0.25">
      <c r="A16" s="202" t="s">
        <v>552</v>
      </c>
      <c r="B16" s="212">
        <v>8233</v>
      </c>
      <c r="C16" s="160">
        <v>7540</v>
      </c>
      <c r="E16" s="29" t="s">
        <v>552</v>
      </c>
      <c r="F16" s="163">
        <f t="shared" si="0"/>
        <v>3.9565181871044324</v>
      </c>
      <c r="G16" s="163">
        <f t="shared" si="0"/>
        <v>3.6234844079639768</v>
      </c>
      <c r="J16" s="29" t="s">
        <v>552</v>
      </c>
      <c r="K16" s="163">
        <f t="shared" si="1"/>
        <v>3.6234844079639768</v>
      </c>
    </row>
    <row r="17" spans="1:11" x14ac:dyDescent="0.25">
      <c r="A17" s="202" t="s">
        <v>553</v>
      </c>
      <c r="B17" s="212">
        <v>9731</v>
      </c>
      <c r="C17" s="160">
        <v>8779</v>
      </c>
      <c r="E17" s="29" t="s">
        <v>553</v>
      </c>
      <c r="F17" s="163">
        <f t="shared" si="0"/>
        <v>4.6764093864585483</v>
      </c>
      <c r="G17" s="163">
        <f t="shared" si="0"/>
        <v>4.2189084373363066</v>
      </c>
      <c r="J17" s="29" t="s">
        <v>553</v>
      </c>
      <c r="K17" s="163">
        <f t="shared" si="1"/>
        <v>4.2189084373363066</v>
      </c>
    </row>
    <row r="18" spans="1:11" x14ac:dyDescent="0.25">
      <c r="A18" s="202" t="s">
        <v>554</v>
      </c>
      <c r="B18" s="212">
        <v>8601</v>
      </c>
      <c r="C18" s="160">
        <v>7407</v>
      </c>
      <c r="E18" s="29" t="s">
        <v>554</v>
      </c>
      <c r="F18" s="163">
        <f t="shared" si="0"/>
        <v>4.1333672934878196</v>
      </c>
      <c r="G18" s="163">
        <f t="shared" si="0"/>
        <v>3.5595688341895455</v>
      </c>
      <c r="J18" s="29" t="s">
        <v>554</v>
      </c>
      <c r="K18" s="163">
        <f t="shared" si="1"/>
        <v>3.5595688341895455</v>
      </c>
    </row>
    <row r="19" spans="1:11" x14ac:dyDescent="0.25">
      <c r="A19" s="202" t="s">
        <v>555</v>
      </c>
      <c r="B19" s="212">
        <v>4755</v>
      </c>
      <c r="C19" s="160">
        <v>3659</v>
      </c>
      <c r="E19" s="29" t="s">
        <v>555</v>
      </c>
      <c r="F19" s="163">
        <f t="shared" si="0"/>
        <v>2.2851019044918712</v>
      </c>
      <c r="G19" s="163">
        <f t="shared" si="0"/>
        <v>1.7583991311326512</v>
      </c>
      <c r="J19" s="29" t="s">
        <v>555</v>
      </c>
      <c r="K19" s="163">
        <f t="shared" si="1"/>
        <v>1.7583991311326512</v>
      </c>
    </row>
    <row r="20" spans="1:11" x14ac:dyDescent="0.25">
      <c r="A20" s="202" t="s">
        <v>556</v>
      </c>
      <c r="B20" s="212">
        <v>3656</v>
      </c>
      <c r="C20" s="160">
        <v>2591</v>
      </c>
      <c r="E20" s="29" t="s">
        <v>556</v>
      </c>
      <c r="F20" s="163">
        <f t="shared" si="0"/>
        <v>1.7569574264610477</v>
      </c>
      <c r="G20" s="163">
        <f t="shared" si="0"/>
        <v>1.2451522680417326</v>
      </c>
      <c r="J20" s="29" t="s">
        <v>556</v>
      </c>
      <c r="K20" s="163">
        <f t="shared" si="1"/>
        <v>1.2451522680417326</v>
      </c>
    </row>
    <row r="21" spans="1:11" x14ac:dyDescent="0.25">
      <c r="A21" s="203" t="s">
        <v>557</v>
      </c>
      <c r="B21" s="72">
        <v>2816</v>
      </c>
      <c r="C21" s="111">
        <v>1619</v>
      </c>
      <c r="E21" s="31" t="s">
        <v>557</v>
      </c>
      <c r="F21" s="163">
        <f t="shared" si="0"/>
        <v>1.3532801184120102</v>
      </c>
      <c r="G21" s="163">
        <f t="shared" si="0"/>
        <v>0.77803995444213236</v>
      </c>
      <c r="J21" s="31" t="s">
        <v>557</v>
      </c>
      <c r="K21" s="210">
        <f t="shared" si="1"/>
        <v>0.77803995444213236</v>
      </c>
    </row>
    <row r="22" spans="1:11" x14ac:dyDescent="0.25">
      <c r="A22" s="309" t="s">
        <v>16</v>
      </c>
      <c r="B22" s="121">
        <f>SUM(B4:B21)</f>
        <v>105759</v>
      </c>
      <c r="C22" s="124">
        <f>SUM(C4:C21)</f>
        <v>102328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6155</v>
      </c>
      <c r="C3" s="110">
        <v>8534</v>
      </c>
      <c r="E3" s="297" t="s">
        <v>709</v>
      </c>
      <c r="F3" s="71">
        <v>50.93</v>
      </c>
      <c r="G3" s="71">
        <v>54.88</v>
      </c>
      <c r="K3" s="122" t="s">
        <v>16</v>
      </c>
      <c r="L3" s="71">
        <v>3.13</v>
      </c>
      <c r="M3" s="71">
        <v>2.76</v>
      </c>
    </row>
    <row r="4" spans="1:16" x14ac:dyDescent="0.25">
      <c r="A4" s="202" t="s">
        <v>704</v>
      </c>
      <c r="B4" s="212">
        <v>8218</v>
      </c>
      <c r="C4" s="160">
        <v>10748</v>
      </c>
      <c r="E4" s="298" t="s">
        <v>710</v>
      </c>
      <c r="F4" s="214">
        <v>42.01</v>
      </c>
      <c r="G4" s="214">
        <v>37.29</v>
      </c>
      <c r="K4" s="215" t="s">
        <v>212</v>
      </c>
      <c r="L4" s="214">
        <v>2.86</v>
      </c>
      <c r="M4" s="214">
        <v>2.5299999999999998</v>
      </c>
      <c r="N4" s="211"/>
    </row>
    <row r="5" spans="1:16" x14ac:dyDescent="0.25">
      <c r="A5" s="202" t="s">
        <v>705</v>
      </c>
      <c r="B5" s="212">
        <v>6609</v>
      </c>
      <c r="C5" s="160">
        <v>7468</v>
      </c>
      <c r="E5" s="298" t="s">
        <v>711</v>
      </c>
      <c r="F5" s="214">
        <v>6.05</v>
      </c>
      <c r="G5" s="214">
        <v>6.67</v>
      </c>
      <c r="K5" s="123" t="s">
        <v>213</v>
      </c>
      <c r="L5" s="73">
        <v>3.3</v>
      </c>
      <c r="M5" s="73">
        <v>2.93</v>
      </c>
      <c r="N5" s="211"/>
    </row>
    <row r="6" spans="1:16" x14ac:dyDescent="0.25">
      <c r="A6" s="202" t="s">
        <v>706</v>
      </c>
      <c r="B6" s="212">
        <v>6302</v>
      </c>
      <c r="C6" s="160">
        <v>7666</v>
      </c>
      <c r="E6" s="298" t="s">
        <v>712</v>
      </c>
      <c r="F6" s="214">
        <v>0.75</v>
      </c>
      <c r="G6" s="214">
        <v>0.88</v>
      </c>
      <c r="K6" s="226"/>
      <c r="L6" s="164"/>
      <c r="M6" s="211"/>
    </row>
    <row r="7" spans="1:16" x14ac:dyDescent="0.25">
      <c r="A7" s="202" t="s">
        <v>707</v>
      </c>
      <c r="B7" s="212">
        <v>2312</v>
      </c>
      <c r="C7" s="160">
        <v>5057</v>
      </c>
      <c r="E7" s="299" t="s">
        <v>713</v>
      </c>
      <c r="F7" s="73">
        <v>0.28000000000000003</v>
      </c>
      <c r="G7" s="73">
        <v>0.27</v>
      </c>
      <c r="K7" s="227"/>
      <c r="L7" s="211"/>
      <c r="M7" s="211"/>
    </row>
    <row r="8" spans="1:16" x14ac:dyDescent="0.25">
      <c r="A8" s="203" t="s">
        <v>708</v>
      </c>
      <c r="B8" s="72">
        <v>1531</v>
      </c>
      <c r="C8" s="111">
        <v>6670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18.494679583035349</v>
      </c>
      <c r="C13" s="301">
        <f>B3/SUM(B3:B8)*100</f>
        <v>19.77382979406946</v>
      </c>
      <c r="E13" s="217" t="s">
        <v>836</v>
      </c>
      <c r="F13" s="289">
        <f>IF(ISBLANK(F3),"",F3)</f>
        <v>50.93</v>
      </c>
      <c r="G13" s="289">
        <f>IF(ISBLANK(G3),"",G3)</f>
        <v>54.88</v>
      </c>
    </row>
    <row r="14" spans="1:16" x14ac:dyDescent="0.25">
      <c r="A14" s="220" t="s">
        <v>825</v>
      </c>
      <c r="B14" s="305">
        <f>C4/SUM(C3:C8)*100</f>
        <v>23.292807143011942</v>
      </c>
      <c r="C14" s="302">
        <f>B4/SUM(B3:B8)*100</f>
        <v>26.401516368426126</v>
      </c>
      <c r="E14" s="286" t="s">
        <v>837</v>
      </c>
      <c r="F14" s="290">
        <f t="shared" ref="F14:G17" si="0">IF(ISBLANK(F4),"",F4)</f>
        <v>42.01</v>
      </c>
      <c r="G14" s="290">
        <f t="shared" si="0"/>
        <v>37.29</v>
      </c>
    </row>
    <row r="15" spans="1:16" x14ac:dyDescent="0.25">
      <c r="A15" s="220" t="s">
        <v>826</v>
      </c>
      <c r="B15" s="305">
        <f>C5/SUM(C3:C8)*100</f>
        <v>16.184470017120688</v>
      </c>
      <c r="C15" s="302">
        <f>B5/SUM(B3:B8)*100</f>
        <v>21.232370610723809</v>
      </c>
      <c r="E15" s="286" t="s">
        <v>838</v>
      </c>
      <c r="F15" s="290">
        <f t="shared" si="0"/>
        <v>6.05</v>
      </c>
      <c r="G15" s="290">
        <f t="shared" si="0"/>
        <v>6.67</v>
      </c>
    </row>
    <row r="16" spans="1:16" x14ac:dyDescent="0.25">
      <c r="A16" s="220" t="s">
        <v>827</v>
      </c>
      <c r="B16" s="305">
        <f>C6/SUM(C3:C8)*100</f>
        <v>16.613570855817784</v>
      </c>
      <c r="C16" s="302">
        <f>B6/SUM(B3:B8)*100</f>
        <v>20.246088604748287</v>
      </c>
      <c r="E16" s="286" t="s">
        <v>839</v>
      </c>
      <c r="F16" s="290">
        <f t="shared" si="0"/>
        <v>0.75</v>
      </c>
      <c r="G16" s="290">
        <f t="shared" si="0"/>
        <v>0.88</v>
      </c>
    </row>
    <row r="17" spans="1:18" x14ac:dyDescent="0.25">
      <c r="A17" s="220" t="s">
        <v>828</v>
      </c>
      <c r="B17" s="305">
        <f>C7/SUM(C3:C8)*100</f>
        <v>10.959408794400018</v>
      </c>
      <c r="C17" s="302">
        <f>B7/SUM(B3:B8)*100</f>
        <v>7.4276351720371379</v>
      </c>
      <c r="E17" s="219" t="s">
        <v>840</v>
      </c>
      <c r="F17" s="291">
        <f t="shared" si="0"/>
        <v>0.28000000000000003</v>
      </c>
      <c r="G17" s="291">
        <f t="shared" si="0"/>
        <v>0.27</v>
      </c>
    </row>
    <row r="18" spans="1:18" x14ac:dyDescent="0.25">
      <c r="A18" s="221" t="s">
        <v>829</v>
      </c>
      <c r="B18" s="306">
        <f>C8/SUM(C3:C8)*100</f>
        <v>14.455063606614221</v>
      </c>
      <c r="C18" s="303">
        <f>B8/SUM(B3:B8)*100</f>
        <v>4.9185594499951808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18.494679583035349</v>
      </c>
      <c r="C22" s="301">
        <f>C13</f>
        <v>19.77382979406946</v>
      </c>
    </row>
    <row r="23" spans="1:18" x14ac:dyDescent="0.25">
      <c r="A23" s="220" t="s">
        <v>831</v>
      </c>
      <c r="B23" s="305">
        <f t="shared" ref="B23:C27" si="1">B14</f>
        <v>23.292807143011942</v>
      </c>
      <c r="C23" s="302">
        <f t="shared" si="1"/>
        <v>26.401516368426126</v>
      </c>
    </row>
    <row r="24" spans="1:18" x14ac:dyDescent="0.25">
      <c r="A24" s="307" t="s">
        <v>832</v>
      </c>
      <c r="B24" s="305">
        <f t="shared" si="1"/>
        <v>16.184470017120688</v>
      </c>
      <c r="C24" s="302">
        <f t="shared" si="1"/>
        <v>21.232370610723809</v>
      </c>
    </row>
    <row r="25" spans="1:18" x14ac:dyDescent="0.25">
      <c r="A25" s="220" t="s">
        <v>833</v>
      </c>
      <c r="B25" s="305">
        <f t="shared" si="1"/>
        <v>16.613570855817784</v>
      </c>
      <c r="C25" s="302">
        <f t="shared" si="1"/>
        <v>20.246088604748287</v>
      </c>
    </row>
    <row r="26" spans="1:18" x14ac:dyDescent="0.25">
      <c r="A26" s="220" t="s">
        <v>834</v>
      </c>
      <c r="B26" s="305">
        <f t="shared" si="1"/>
        <v>10.959408794400018</v>
      </c>
      <c r="C26" s="302">
        <f t="shared" si="1"/>
        <v>7.4276351720371379</v>
      </c>
    </row>
    <row r="27" spans="1:18" x14ac:dyDescent="0.25">
      <c r="A27" s="308" t="s">
        <v>835</v>
      </c>
      <c r="B27" s="306">
        <f t="shared" si="1"/>
        <v>14.455063606614221</v>
      </c>
      <c r="C27" s="303">
        <f t="shared" si="1"/>
        <v>4.9185594499951808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8950</v>
      </c>
      <c r="C34" s="110">
        <v>10053</v>
      </c>
      <c r="E34" s="297" t="s">
        <v>709</v>
      </c>
      <c r="F34" s="71">
        <v>54.88</v>
      </c>
      <c r="G34" s="211"/>
      <c r="K34" s="122" t="s">
        <v>16</v>
      </c>
      <c r="L34" s="71">
        <v>2.76</v>
      </c>
      <c r="M34" s="211"/>
    </row>
    <row r="35" spans="1:16" x14ac:dyDescent="0.25">
      <c r="A35" s="202" t="s">
        <v>704</v>
      </c>
      <c r="B35" s="212">
        <v>9039</v>
      </c>
      <c r="C35" s="160">
        <v>11539</v>
      </c>
      <c r="E35" s="298" t="s">
        <v>710</v>
      </c>
      <c r="F35" s="214">
        <v>37.29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6100</v>
      </c>
      <c r="C36" s="160">
        <v>7324</v>
      </c>
      <c r="E36" s="298" t="s">
        <v>711</v>
      </c>
      <c r="F36" s="214">
        <v>6.67</v>
      </c>
      <c r="G36" s="211"/>
      <c r="K36" s="123" t="s">
        <v>213</v>
      </c>
      <c r="L36" s="73">
        <v>2.93</v>
      </c>
      <c r="M36" s="211"/>
      <c r="N36" s="288">
        <v>2022</v>
      </c>
    </row>
    <row r="37" spans="1:16" x14ac:dyDescent="0.25">
      <c r="A37" s="202" t="s">
        <v>706</v>
      </c>
      <c r="B37" s="212">
        <v>4885</v>
      </c>
      <c r="C37" s="160">
        <v>6232</v>
      </c>
      <c r="E37" s="298" t="s">
        <v>712</v>
      </c>
      <c r="F37" s="214">
        <v>0.88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1728</v>
      </c>
      <c r="C38" s="160">
        <v>3844</v>
      </c>
      <c r="E38" s="299" t="s">
        <v>713</v>
      </c>
      <c r="F38" s="73">
        <v>0.27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1043</v>
      </c>
      <c r="C39" s="111">
        <v>4097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23.330780477616099</v>
      </c>
      <c r="C44" s="301">
        <f>B34/SUM(B34:B39)*100</f>
        <v>28.193416286029294</v>
      </c>
      <c r="E44" s="217" t="s">
        <v>836</v>
      </c>
      <c r="F44" s="289">
        <f>IF(ISBLANK(F34),"",F34)</f>
        <v>54.88</v>
      </c>
    </row>
    <row r="45" spans="1:16" x14ac:dyDescent="0.25">
      <c r="A45" s="220" t="s">
        <v>825</v>
      </c>
      <c r="B45" s="305">
        <f>C35/SUM(C34:C39)*100</f>
        <v>26.779456473810022</v>
      </c>
      <c r="C45" s="302">
        <f>B35/SUM(B34:B39)*100</f>
        <v>28.473775397700425</v>
      </c>
      <c r="E45" s="286" t="s">
        <v>837</v>
      </c>
      <c r="F45" s="290">
        <f t="shared" ref="F45:F48" si="2">IF(ISBLANK(F35),"",F35)</f>
        <v>37.29</v>
      </c>
    </row>
    <row r="46" spans="1:16" x14ac:dyDescent="0.25">
      <c r="A46" s="220" t="s">
        <v>826</v>
      </c>
      <c r="B46" s="305">
        <f>C36/SUM(C34:C39)*100</f>
        <v>16.997377520945019</v>
      </c>
      <c r="C46" s="302">
        <f>B36/SUM(B34:B39)*100</f>
        <v>19.215624507796502</v>
      </c>
      <c r="E46" s="286" t="s">
        <v>838</v>
      </c>
      <c r="F46" s="290">
        <f t="shared" si="2"/>
        <v>6.67</v>
      </c>
    </row>
    <row r="47" spans="1:16" x14ac:dyDescent="0.25">
      <c r="A47" s="220" t="s">
        <v>827</v>
      </c>
      <c r="B47" s="305">
        <f>C37/SUM(C34:C39)*100</f>
        <v>14.463088027106686</v>
      </c>
      <c r="C47" s="302">
        <f>B37/SUM(B34:B39)*100</f>
        <v>15.388250118128838</v>
      </c>
      <c r="E47" s="286" t="s">
        <v>839</v>
      </c>
      <c r="F47" s="290">
        <f t="shared" si="2"/>
        <v>0.88</v>
      </c>
    </row>
    <row r="48" spans="1:16" x14ac:dyDescent="0.25">
      <c r="A48" s="220" t="s">
        <v>828</v>
      </c>
      <c r="B48" s="305">
        <f>C38/SUM(C34:C39)*100</f>
        <v>8.9210703427789007</v>
      </c>
      <c r="C48" s="302">
        <f>B38/SUM(B34:B39)*100</f>
        <v>5.443376909749567</v>
      </c>
      <c r="E48" s="219" t="s">
        <v>840</v>
      </c>
      <c r="F48" s="291">
        <f t="shared" si="2"/>
        <v>0.27</v>
      </c>
    </row>
    <row r="49" spans="1:3" x14ac:dyDescent="0.25">
      <c r="A49" s="221" t="s">
        <v>829</v>
      </c>
      <c r="B49" s="306">
        <f>C39/SUM(C34:C39)*100</f>
        <v>9.5082271577432742</v>
      </c>
      <c r="C49" s="303">
        <f>B39/SUM(B34:B39)*100</f>
        <v>3.2855567805953694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23.330780477616099</v>
      </c>
      <c r="C53" s="301">
        <f>C44</f>
        <v>28.193416286029294</v>
      </c>
    </row>
    <row r="54" spans="1:3" x14ac:dyDescent="0.25">
      <c r="A54" s="220" t="s">
        <v>831</v>
      </c>
      <c r="B54" s="305">
        <f t="shared" ref="B54:C54" si="3">B45</f>
        <v>26.779456473810022</v>
      </c>
      <c r="C54" s="302">
        <f t="shared" si="3"/>
        <v>28.473775397700425</v>
      </c>
    </row>
    <row r="55" spans="1:3" x14ac:dyDescent="0.25">
      <c r="A55" s="307" t="s">
        <v>832</v>
      </c>
      <c r="B55" s="305">
        <f t="shared" ref="B55:C55" si="4">B46</f>
        <v>16.997377520945019</v>
      </c>
      <c r="C55" s="302">
        <f t="shared" si="4"/>
        <v>19.215624507796502</v>
      </c>
    </row>
    <row r="56" spans="1:3" x14ac:dyDescent="0.25">
      <c r="A56" s="220" t="s">
        <v>833</v>
      </c>
      <c r="B56" s="305">
        <f t="shared" ref="B56:C56" si="5">B47</f>
        <v>14.463088027106686</v>
      </c>
      <c r="C56" s="302">
        <f t="shared" si="5"/>
        <v>15.388250118128838</v>
      </c>
    </row>
    <row r="57" spans="1:3" x14ac:dyDescent="0.25">
      <c r="A57" s="220" t="s">
        <v>834</v>
      </c>
      <c r="B57" s="305">
        <f t="shared" ref="B57:C57" si="6">B48</f>
        <v>8.9210703427789007</v>
      </c>
      <c r="C57" s="302">
        <f t="shared" si="6"/>
        <v>5.443376909749567</v>
      </c>
    </row>
    <row r="58" spans="1:3" x14ac:dyDescent="0.25">
      <c r="A58" s="308" t="s">
        <v>835</v>
      </c>
      <c r="B58" s="306">
        <f t="shared" ref="B58:C58" si="7">B49</f>
        <v>9.5082271577432742</v>
      </c>
      <c r="C58" s="303">
        <f t="shared" si="7"/>
        <v>3.2855567805953694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2024-04-26T07:40:15Z</dcterms:modified>
</cp:coreProperties>
</file>